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C:\Users\NealMaidment\Desktop\2025 Pennants Results\2025 Senior Men_s Pennants\"/>
    </mc:Choice>
  </mc:AlternateContent>
  <xr:revisionPtr revIDLastSave="0" documentId="13_ncr:1_{B1319451-8308-4408-B26D-7A844AAEA45B}" xr6:coauthVersionLast="47" xr6:coauthVersionMax="47" xr10:uidLastSave="{00000000-0000-0000-0000-000000000000}"/>
  <bookViews>
    <workbookView xWindow="-25875" yWindow="1425" windowWidth="21600" windowHeight="12135" firstSheet="10" activeTab="15" xr2:uid="{00000000-000D-0000-FFFF-FFFF00000000}"/>
  </bookViews>
  <sheets>
    <sheet name="North Black" sheetId="1" r:id="rId1"/>
    <sheet name="North Blue" sheetId="2" r:id="rId2"/>
    <sheet name="North Green" sheetId="3" r:id="rId3"/>
    <sheet name="North Orange" sheetId="4" r:id="rId4"/>
    <sheet name="North Purple" sheetId="5" r:id="rId5"/>
    <sheet name="North Red" sheetId="6" r:id="rId6"/>
    <sheet name="North White" sheetId="7" r:id="rId7"/>
    <sheet name="North Yellow" sheetId="8" r:id="rId8"/>
    <sheet name="South Black" sheetId="9" r:id="rId9"/>
    <sheet name="South Blue" sheetId="10" r:id="rId10"/>
    <sheet name="South Green" sheetId="11" r:id="rId11"/>
    <sheet name="South Orange" sheetId="12" r:id="rId12"/>
    <sheet name="South Purple" sheetId="13" r:id="rId13"/>
    <sheet name="South Red" sheetId="14" r:id="rId14"/>
    <sheet name="South White" sheetId="15" r:id="rId15"/>
    <sheet name="South Yellow" sheetId="16" r:id="rId16"/>
  </sheets>
  <definedNames>
    <definedName name="CompletedRounds" localSheetId="1">'North Blue'!$B$151:$K$167</definedName>
    <definedName name="CompletedRounds" localSheetId="2">'North Green'!$B$149:$K$165</definedName>
    <definedName name="CompletedRounds" localSheetId="3">'North Orange'!$B$149:$K$165</definedName>
    <definedName name="CompletedRounds" localSheetId="4">'North Purple'!$B$149:$K$165</definedName>
    <definedName name="CompletedRounds" localSheetId="5">'North Red'!$B$150:$K$166</definedName>
    <definedName name="CompletedRounds" localSheetId="6">'North White'!$B$149:$K$165</definedName>
    <definedName name="CompletedRounds" localSheetId="7">'North Yellow'!$B$149:$K$165</definedName>
    <definedName name="CompletedRounds" localSheetId="8">'South Black'!$B$151:$K$167</definedName>
    <definedName name="CompletedRounds" localSheetId="9">'South Blue'!$B$150:$K$166</definedName>
    <definedName name="CompletedRounds" localSheetId="10">'South Green'!$B$149:$K$165</definedName>
    <definedName name="CompletedRounds" localSheetId="11">'South Orange'!$B$149:$K$165</definedName>
    <definedName name="CompletedRounds" localSheetId="12">'South Purple'!$B$133:$K$149</definedName>
    <definedName name="CompletedRounds" localSheetId="13">'South Red'!$B$149:$K$165</definedName>
    <definedName name="CompletedRounds" localSheetId="14">'South White'!$B$148:$K$164</definedName>
    <definedName name="CompletedRounds" localSheetId="15">'South Yellow'!$B$149:$K$165</definedName>
    <definedName name="CompletedRounds">'North Black'!$B$149:$K$165</definedName>
    <definedName name="Table" localSheetId="1">'North Blue'!$B$2:$K$8</definedName>
    <definedName name="Table" localSheetId="2">'North Green'!$B$2:$K$8</definedName>
    <definedName name="Table" localSheetId="3">'North Orange'!$B$2:$K$8</definedName>
    <definedName name="Table" localSheetId="4">'North Purple'!$B$2:$K$8</definedName>
    <definedName name="Table" localSheetId="5">'North Red'!$B$2:$K$8</definedName>
    <definedName name="Table" localSheetId="6">'North White'!$B$2:$K$8</definedName>
    <definedName name="Table" localSheetId="7">'North Yellow'!$B$2:$K$8</definedName>
    <definedName name="Table" localSheetId="8">'South Black'!$B$2:$K$8</definedName>
    <definedName name="Table" localSheetId="9">'South Blue'!$B$2:$K$8</definedName>
    <definedName name="Table" localSheetId="10">'South Green'!$B$2:$K$8</definedName>
    <definedName name="Table" localSheetId="11">'South Orange'!$B$2:$K$8</definedName>
    <definedName name="Table" localSheetId="12">'South Purple'!$B$2:$K$8</definedName>
    <definedName name="Table" localSheetId="13">'South Red'!$B$2:$K$8</definedName>
    <definedName name="Table" localSheetId="14">'South White'!$B$2:$K$8</definedName>
    <definedName name="Table" localSheetId="15">'South Yellow'!$B$2:$K$8</definedName>
    <definedName name="Table">'North Black'!$B$2:$K$8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5" i="16" l="1"/>
  <c r="F25" i="16"/>
  <c r="G26" i="16" s="1"/>
  <c r="R25" i="16" s="1"/>
  <c r="G25" i="16"/>
  <c r="K25" i="16"/>
  <c r="N25" i="16"/>
  <c r="O25" i="16"/>
  <c r="P25" i="16"/>
  <c r="Q25" i="16"/>
  <c r="B42" i="16"/>
  <c r="F42" i="16"/>
  <c r="G43" i="16" s="1"/>
  <c r="R42" i="16" s="1"/>
  <c r="G42" i="16"/>
  <c r="K42" i="16"/>
  <c r="O42" i="16"/>
  <c r="P42" i="16"/>
  <c r="Q42" i="16"/>
  <c r="B60" i="16"/>
  <c r="F60" i="16"/>
  <c r="K60" i="16"/>
  <c r="N60" i="16" s="1"/>
  <c r="O60" i="16"/>
  <c r="P60" i="16"/>
  <c r="G61" i="16"/>
  <c r="R60" i="16" s="1"/>
  <c r="B77" i="16"/>
  <c r="F77" i="16"/>
  <c r="N77" i="16" s="1"/>
  <c r="G77" i="16"/>
  <c r="K77" i="16"/>
  <c r="P77" i="16" s="1"/>
  <c r="O77" i="16"/>
  <c r="Q77" i="16"/>
  <c r="G78" i="16"/>
  <c r="R77" i="16" s="1"/>
  <c r="B95" i="16"/>
  <c r="F95" i="16"/>
  <c r="N95" i="16" s="1"/>
  <c r="G95" i="16"/>
  <c r="K95" i="16"/>
  <c r="Q95" i="16"/>
  <c r="B112" i="16"/>
  <c r="F112" i="16"/>
  <c r="O112" i="16" s="1"/>
  <c r="G112" i="16"/>
  <c r="K112" i="16"/>
  <c r="Q112" i="16" s="1"/>
  <c r="B130" i="16"/>
  <c r="F130" i="16"/>
  <c r="G130" i="16"/>
  <c r="K130" i="16"/>
  <c r="Q130" i="16" s="1"/>
  <c r="N130" i="16"/>
  <c r="O130" i="16"/>
  <c r="P130" i="16"/>
  <c r="B147" i="16"/>
  <c r="F147" i="16"/>
  <c r="G148" i="16" s="1"/>
  <c r="R147" i="16" s="1"/>
  <c r="G147" i="16"/>
  <c r="K147" i="16"/>
  <c r="N147" i="16"/>
  <c r="O147" i="16"/>
  <c r="P147" i="16"/>
  <c r="Q147" i="16"/>
  <c r="B165" i="16"/>
  <c r="F165" i="16"/>
  <c r="G166" i="16" s="1"/>
  <c r="R165" i="16" s="1"/>
  <c r="G165" i="16"/>
  <c r="K165" i="16"/>
  <c r="N165" i="16"/>
  <c r="P165" i="16"/>
  <c r="Q165" i="16"/>
  <c r="B182" i="16"/>
  <c r="F182" i="16"/>
  <c r="G182" i="16"/>
  <c r="K182" i="16"/>
  <c r="N182" i="16" s="1"/>
  <c r="O182" i="16"/>
  <c r="P182" i="16"/>
  <c r="G183" i="16"/>
  <c r="R182" i="16" s="1"/>
  <c r="B200" i="16"/>
  <c r="F200" i="16"/>
  <c r="N200" i="16" s="1"/>
  <c r="G200" i="16"/>
  <c r="K200" i="16"/>
  <c r="P200" i="16" s="1"/>
  <c r="O200" i="16"/>
  <c r="Q200" i="16"/>
  <c r="G201" i="16"/>
  <c r="R200" i="16" s="1"/>
  <c r="B217" i="16"/>
  <c r="F217" i="16"/>
  <c r="O217" i="16" s="1"/>
  <c r="G217" i="16"/>
  <c r="K217" i="16"/>
  <c r="Q217" i="16"/>
  <c r="B24" i="15"/>
  <c r="F24" i="15"/>
  <c r="G25" i="15" s="1"/>
  <c r="R24" i="15" s="1"/>
  <c r="G24" i="15"/>
  <c r="K24" i="15"/>
  <c r="N24" i="15"/>
  <c r="P24" i="15"/>
  <c r="Q24" i="15"/>
  <c r="B41" i="15"/>
  <c r="F41" i="15"/>
  <c r="G42" i="15" s="1"/>
  <c r="R41" i="15" s="1"/>
  <c r="G41" i="15"/>
  <c r="K41" i="15"/>
  <c r="Q41" i="15" s="1"/>
  <c r="O41" i="15"/>
  <c r="P41" i="15"/>
  <c r="B59" i="15"/>
  <c r="F59" i="15"/>
  <c r="P59" i="15" s="1"/>
  <c r="G59" i="15"/>
  <c r="K59" i="15"/>
  <c r="N59" i="15" s="1"/>
  <c r="O59" i="15"/>
  <c r="Q59" i="15"/>
  <c r="G60" i="15"/>
  <c r="R59" i="15" s="1"/>
  <c r="B76" i="15"/>
  <c r="F76" i="15"/>
  <c r="N76" i="15" s="1"/>
  <c r="G76" i="15"/>
  <c r="K76" i="15"/>
  <c r="O76" i="15"/>
  <c r="Q76" i="15"/>
  <c r="G77" i="15"/>
  <c r="R76" i="15" s="1"/>
  <c r="B94" i="15"/>
  <c r="F94" i="15"/>
  <c r="N94" i="15" s="1"/>
  <c r="G94" i="15"/>
  <c r="K94" i="15"/>
  <c r="Q94" i="15"/>
  <c r="B111" i="15"/>
  <c r="F111" i="15"/>
  <c r="O111" i="15" s="1"/>
  <c r="G111" i="15"/>
  <c r="K111" i="15"/>
  <c r="N111" i="15" s="1"/>
  <c r="B129" i="15"/>
  <c r="F129" i="15"/>
  <c r="P129" i="15" s="1"/>
  <c r="G129" i="15"/>
  <c r="K129" i="15"/>
  <c r="Q129" i="15" s="1"/>
  <c r="N129" i="15"/>
  <c r="O129" i="15"/>
  <c r="B146" i="15"/>
  <c r="F146" i="15"/>
  <c r="K146" i="15"/>
  <c r="N146" i="15"/>
  <c r="O146" i="15"/>
  <c r="P146" i="15"/>
  <c r="Q146" i="15"/>
  <c r="R146" i="15"/>
  <c r="S146" i="15" s="1"/>
  <c r="G147" i="15"/>
  <c r="B164" i="15"/>
  <c r="F164" i="15"/>
  <c r="O164" i="15" s="1"/>
  <c r="G164" i="15"/>
  <c r="K164" i="15"/>
  <c r="N164" i="15"/>
  <c r="P164" i="15"/>
  <c r="Q164" i="15"/>
  <c r="R164" i="15"/>
  <c r="S164" i="15"/>
  <c r="T164" i="15"/>
  <c r="G165" i="15"/>
  <c r="B181" i="15"/>
  <c r="F181" i="15"/>
  <c r="N181" i="15" s="1"/>
  <c r="G181" i="15"/>
  <c r="K181" i="15"/>
  <c r="Q181" i="15" s="1"/>
  <c r="G182" i="15"/>
  <c r="R181" i="15" s="1"/>
  <c r="B199" i="15"/>
  <c r="F199" i="15"/>
  <c r="N199" i="15" s="1"/>
  <c r="G199" i="15"/>
  <c r="K199" i="15"/>
  <c r="Q199" i="15" s="1"/>
  <c r="G200" i="15"/>
  <c r="R199" i="15" s="1"/>
  <c r="B216" i="15"/>
  <c r="F216" i="15"/>
  <c r="N216" i="15" s="1"/>
  <c r="G216" i="15"/>
  <c r="K216" i="15"/>
  <c r="Q216" i="15" s="1"/>
  <c r="B24" i="14"/>
  <c r="F24" i="14"/>
  <c r="G25" i="14" s="1"/>
  <c r="R24" i="14" s="1"/>
  <c r="G24" i="14"/>
  <c r="K24" i="14"/>
  <c r="N24" i="14"/>
  <c r="O24" i="14"/>
  <c r="P24" i="14"/>
  <c r="Q24" i="14"/>
  <c r="B42" i="14"/>
  <c r="F42" i="14"/>
  <c r="G43" i="14" s="1"/>
  <c r="R42" i="14" s="1"/>
  <c r="G42" i="14"/>
  <c r="K42" i="14"/>
  <c r="O42" i="14"/>
  <c r="P42" i="14"/>
  <c r="Q42" i="14"/>
  <c r="B60" i="14"/>
  <c r="F60" i="14"/>
  <c r="G60" i="14"/>
  <c r="K60" i="14"/>
  <c r="N60" i="14" s="1"/>
  <c r="O60" i="14"/>
  <c r="Q60" i="14"/>
  <c r="G61" i="14"/>
  <c r="R60" i="14" s="1"/>
  <c r="B77" i="14"/>
  <c r="F77" i="14"/>
  <c r="N77" i="14" s="1"/>
  <c r="G77" i="14"/>
  <c r="K77" i="14"/>
  <c r="O77" i="14"/>
  <c r="P77" i="14"/>
  <c r="Q77" i="14"/>
  <c r="G78" i="14"/>
  <c r="R77" i="14" s="1"/>
  <c r="B95" i="14"/>
  <c r="F95" i="14"/>
  <c r="N95" i="14" s="1"/>
  <c r="G95" i="14"/>
  <c r="K95" i="14"/>
  <c r="Q95" i="14"/>
  <c r="B112" i="14"/>
  <c r="F112" i="14"/>
  <c r="N112" i="14" s="1"/>
  <c r="G112" i="14"/>
  <c r="K112" i="14"/>
  <c r="Q112" i="14" s="1"/>
  <c r="B130" i="14"/>
  <c r="F130" i="14"/>
  <c r="P130" i="14" s="1"/>
  <c r="G130" i="14"/>
  <c r="K130" i="14"/>
  <c r="Q130" i="14" s="1"/>
  <c r="N130" i="14"/>
  <c r="O130" i="14"/>
  <c r="B147" i="14"/>
  <c r="F147" i="14"/>
  <c r="G148" i="14" s="1"/>
  <c r="R147" i="14" s="1"/>
  <c r="G147" i="14"/>
  <c r="K147" i="14"/>
  <c r="N147" i="14"/>
  <c r="O147" i="14"/>
  <c r="P147" i="14"/>
  <c r="Q147" i="14"/>
  <c r="B165" i="14"/>
  <c r="F165" i="14"/>
  <c r="G166" i="14" s="1"/>
  <c r="R165" i="14" s="1"/>
  <c r="G165" i="14"/>
  <c r="K165" i="14"/>
  <c r="O165" i="14"/>
  <c r="P165" i="14"/>
  <c r="Q165" i="14"/>
  <c r="B182" i="14"/>
  <c r="F182" i="14"/>
  <c r="P182" i="14" s="1"/>
  <c r="G182" i="14"/>
  <c r="K182" i="14"/>
  <c r="N182" i="14" s="1"/>
  <c r="O182" i="14"/>
  <c r="Q182" i="14"/>
  <c r="G183" i="14"/>
  <c r="R182" i="14" s="1"/>
  <c r="B200" i="14"/>
  <c r="F200" i="14"/>
  <c r="N200" i="14" s="1"/>
  <c r="G200" i="14"/>
  <c r="K200" i="14"/>
  <c r="O200" i="14"/>
  <c r="P200" i="14"/>
  <c r="Q200" i="14"/>
  <c r="G201" i="14"/>
  <c r="R200" i="14" s="1"/>
  <c r="B217" i="14"/>
  <c r="F217" i="14"/>
  <c r="N217" i="14" s="1"/>
  <c r="G217" i="14"/>
  <c r="K217" i="14"/>
  <c r="Q217" i="14"/>
  <c r="B25" i="13"/>
  <c r="F25" i="13"/>
  <c r="G26" i="13" s="1"/>
  <c r="R25" i="13" s="1"/>
  <c r="G25" i="13"/>
  <c r="K25" i="13"/>
  <c r="Q25" i="13" s="1"/>
  <c r="N25" i="13"/>
  <c r="O25" i="13"/>
  <c r="P25" i="13"/>
  <c r="B43" i="13"/>
  <c r="F43" i="13"/>
  <c r="G44" i="13" s="1"/>
  <c r="R43" i="13" s="1"/>
  <c r="G43" i="13"/>
  <c r="K43" i="13"/>
  <c r="O43" i="13"/>
  <c r="P43" i="13"/>
  <c r="Q43" i="13"/>
  <c r="B60" i="13"/>
  <c r="F60" i="13"/>
  <c r="G60" i="13"/>
  <c r="K60" i="13"/>
  <c r="N60" i="13" s="1"/>
  <c r="O60" i="13"/>
  <c r="Q60" i="13"/>
  <c r="R60" i="13"/>
  <c r="S60" i="13"/>
  <c r="T60" i="13"/>
  <c r="G61" i="13"/>
  <c r="B78" i="13"/>
  <c r="F78" i="13"/>
  <c r="G78" i="13"/>
  <c r="K78" i="13"/>
  <c r="N78" i="13"/>
  <c r="O78" i="13"/>
  <c r="P78" i="13"/>
  <c r="Q78" i="13"/>
  <c r="G79" i="13"/>
  <c r="R78" i="13" s="1"/>
  <c r="B96" i="13"/>
  <c r="F96" i="13"/>
  <c r="N96" i="13" s="1"/>
  <c r="G96" i="13"/>
  <c r="K96" i="13"/>
  <c r="P96" i="13"/>
  <c r="Q96" i="13"/>
  <c r="G97" i="13"/>
  <c r="R96" i="13" s="1"/>
  <c r="B114" i="13"/>
  <c r="F114" i="13"/>
  <c r="N114" i="13" s="1"/>
  <c r="G114" i="13"/>
  <c r="K114" i="13"/>
  <c r="Q114" i="13" s="1"/>
  <c r="B131" i="13"/>
  <c r="F131" i="13"/>
  <c r="P131" i="13" s="1"/>
  <c r="G131" i="13"/>
  <c r="K131" i="13"/>
  <c r="Q131" i="13" s="1"/>
  <c r="N131" i="13"/>
  <c r="B149" i="13"/>
  <c r="F149" i="13"/>
  <c r="G150" i="13" s="1"/>
  <c r="R149" i="13" s="1"/>
  <c r="G149" i="13"/>
  <c r="K149" i="13"/>
  <c r="Q149" i="13" s="1"/>
  <c r="N149" i="13"/>
  <c r="O149" i="13"/>
  <c r="P149" i="13"/>
  <c r="B166" i="13"/>
  <c r="F166" i="13"/>
  <c r="G167" i="13" s="1"/>
  <c r="R166" i="13" s="1"/>
  <c r="G166" i="13"/>
  <c r="K166" i="13"/>
  <c r="O166" i="13"/>
  <c r="P166" i="13"/>
  <c r="Q166" i="13"/>
  <c r="B184" i="13"/>
  <c r="F184" i="13"/>
  <c r="P184" i="13" s="1"/>
  <c r="G184" i="13"/>
  <c r="K184" i="13"/>
  <c r="N184" i="13"/>
  <c r="O184" i="13"/>
  <c r="Q184" i="13"/>
  <c r="R184" i="13"/>
  <c r="S184" i="13"/>
  <c r="T184" i="13"/>
  <c r="G185" i="13"/>
  <c r="B202" i="13"/>
  <c r="F202" i="13"/>
  <c r="G202" i="13"/>
  <c r="K202" i="13"/>
  <c r="N202" i="13"/>
  <c r="O202" i="13"/>
  <c r="P202" i="13"/>
  <c r="Q202" i="13"/>
  <c r="G203" i="13"/>
  <c r="R202" i="13" s="1"/>
  <c r="B25" i="12"/>
  <c r="F25" i="12"/>
  <c r="G25" i="12"/>
  <c r="K25" i="12"/>
  <c r="G26" i="12" s="1"/>
  <c r="R25" i="12" s="1"/>
  <c r="N25" i="12"/>
  <c r="O25" i="12"/>
  <c r="P25" i="12"/>
  <c r="Q25" i="12"/>
  <c r="B42" i="12"/>
  <c r="F42" i="12"/>
  <c r="G43" i="12" s="1"/>
  <c r="R42" i="12" s="1"/>
  <c r="G42" i="12"/>
  <c r="K42" i="12"/>
  <c r="O42" i="12"/>
  <c r="P42" i="12"/>
  <c r="Q42" i="12"/>
  <c r="B60" i="12"/>
  <c r="F60" i="12"/>
  <c r="O60" i="12" s="1"/>
  <c r="G60" i="12"/>
  <c r="K60" i="12"/>
  <c r="N60" i="12"/>
  <c r="Q60" i="12"/>
  <c r="G61" i="12"/>
  <c r="R60" i="12" s="1"/>
  <c r="B77" i="12"/>
  <c r="F77" i="12"/>
  <c r="N77" i="12" s="1"/>
  <c r="G77" i="12"/>
  <c r="K77" i="12"/>
  <c r="Q77" i="12" s="1"/>
  <c r="O77" i="12"/>
  <c r="P77" i="12"/>
  <c r="G78" i="12"/>
  <c r="R77" i="12" s="1"/>
  <c r="B95" i="12"/>
  <c r="F95" i="12"/>
  <c r="O95" i="12" s="1"/>
  <c r="G95" i="12"/>
  <c r="K95" i="12"/>
  <c r="Q95" i="12"/>
  <c r="B112" i="12"/>
  <c r="F112" i="12"/>
  <c r="N112" i="12" s="1"/>
  <c r="G112" i="12"/>
  <c r="K112" i="12"/>
  <c r="Q112" i="12" s="1"/>
  <c r="B130" i="12"/>
  <c r="F130" i="12"/>
  <c r="P130" i="12" s="1"/>
  <c r="G130" i="12"/>
  <c r="K130" i="12"/>
  <c r="Q130" i="12" s="1"/>
  <c r="N130" i="12"/>
  <c r="O130" i="12"/>
  <c r="B147" i="12"/>
  <c r="F147" i="12"/>
  <c r="G147" i="12"/>
  <c r="K147" i="12"/>
  <c r="G148" i="12" s="1"/>
  <c r="R147" i="12" s="1"/>
  <c r="N147" i="12"/>
  <c r="O147" i="12"/>
  <c r="P147" i="12"/>
  <c r="Q147" i="12"/>
  <c r="B165" i="12"/>
  <c r="F165" i="12"/>
  <c r="G166" i="12" s="1"/>
  <c r="R165" i="12" s="1"/>
  <c r="G165" i="12"/>
  <c r="K165" i="12"/>
  <c r="O165" i="12"/>
  <c r="P165" i="12"/>
  <c r="Q165" i="12"/>
  <c r="B182" i="12"/>
  <c r="F182" i="12"/>
  <c r="O182" i="12" s="1"/>
  <c r="G182" i="12"/>
  <c r="K182" i="12"/>
  <c r="N182" i="12"/>
  <c r="Q182" i="12"/>
  <c r="G183" i="12"/>
  <c r="R182" i="12" s="1"/>
  <c r="B200" i="12"/>
  <c r="F200" i="12"/>
  <c r="N200" i="12" s="1"/>
  <c r="G200" i="12"/>
  <c r="K200" i="12"/>
  <c r="Q200" i="12" s="1"/>
  <c r="O200" i="12"/>
  <c r="P200" i="12"/>
  <c r="G201" i="12"/>
  <c r="R200" i="12" s="1"/>
  <c r="B217" i="12"/>
  <c r="F217" i="12"/>
  <c r="N217" i="12" s="1"/>
  <c r="G217" i="12"/>
  <c r="K217" i="12"/>
  <c r="Q217" i="12"/>
  <c r="B25" i="11"/>
  <c r="F25" i="11"/>
  <c r="G26" i="11" s="1"/>
  <c r="R25" i="11" s="1"/>
  <c r="G25" i="11"/>
  <c r="K25" i="11"/>
  <c r="N25" i="11"/>
  <c r="O25" i="11"/>
  <c r="P25" i="11"/>
  <c r="Q25" i="11"/>
  <c r="B42" i="11"/>
  <c r="F42" i="11"/>
  <c r="G42" i="11"/>
  <c r="K42" i="11"/>
  <c r="N42" i="11"/>
  <c r="O42" i="11"/>
  <c r="P42" i="11"/>
  <c r="Q42" i="11"/>
  <c r="R42" i="11"/>
  <c r="T42" i="11" s="1"/>
  <c r="S42" i="11"/>
  <c r="G43" i="11"/>
  <c r="B60" i="11"/>
  <c r="F60" i="11"/>
  <c r="N60" i="11" s="1"/>
  <c r="G60" i="11"/>
  <c r="K60" i="11"/>
  <c r="O60" i="11"/>
  <c r="P60" i="11"/>
  <c r="Q60" i="11"/>
  <c r="G61" i="11"/>
  <c r="R60" i="11" s="1"/>
  <c r="B77" i="11"/>
  <c r="F77" i="11"/>
  <c r="N77" i="11" s="1"/>
  <c r="G77" i="11"/>
  <c r="K77" i="11"/>
  <c r="Q77" i="11"/>
  <c r="G78" i="11"/>
  <c r="R77" i="11" s="1"/>
  <c r="B95" i="11"/>
  <c r="F95" i="11"/>
  <c r="N95" i="11" s="1"/>
  <c r="G95" i="11"/>
  <c r="K95" i="11"/>
  <c r="Q95" i="11" s="1"/>
  <c r="B112" i="11"/>
  <c r="F112" i="11"/>
  <c r="N112" i="11" s="1"/>
  <c r="G112" i="11"/>
  <c r="K112" i="11"/>
  <c r="Q112" i="11" s="1"/>
  <c r="B130" i="11"/>
  <c r="F130" i="11"/>
  <c r="P130" i="11" s="1"/>
  <c r="G130" i="11"/>
  <c r="K130" i="11"/>
  <c r="Q130" i="11" s="1"/>
  <c r="N130" i="11"/>
  <c r="O130" i="11"/>
  <c r="B147" i="11"/>
  <c r="F147" i="11"/>
  <c r="G148" i="11" s="1"/>
  <c r="R147" i="11" s="1"/>
  <c r="G147" i="11"/>
  <c r="K147" i="11"/>
  <c r="N147" i="11"/>
  <c r="O147" i="11"/>
  <c r="P147" i="11"/>
  <c r="Q147" i="11"/>
  <c r="B165" i="11"/>
  <c r="F165" i="11"/>
  <c r="G165" i="11"/>
  <c r="K165" i="11"/>
  <c r="N165" i="11"/>
  <c r="O165" i="11"/>
  <c r="P165" i="11"/>
  <c r="Q165" i="11"/>
  <c r="R165" i="11"/>
  <c r="T165" i="11" s="1"/>
  <c r="S165" i="11"/>
  <c r="G166" i="11"/>
  <c r="B182" i="11"/>
  <c r="F182" i="11"/>
  <c r="N182" i="11" s="1"/>
  <c r="G182" i="11"/>
  <c r="K182" i="11"/>
  <c r="O182" i="11"/>
  <c r="P182" i="11"/>
  <c r="Q182" i="11"/>
  <c r="G183" i="11"/>
  <c r="R182" i="11" s="1"/>
  <c r="B200" i="11"/>
  <c r="F200" i="11"/>
  <c r="N200" i="11" s="1"/>
  <c r="G200" i="11"/>
  <c r="K200" i="11"/>
  <c r="Q200" i="11"/>
  <c r="G201" i="11"/>
  <c r="R200" i="11" s="1"/>
  <c r="B217" i="11"/>
  <c r="F217" i="11"/>
  <c r="N217" i="11" s="1"/>
  <c r="G217" i="11"/>
  <c r="K217" i="11"/>
  <c r="Q217" i="11" s="1"/>
  <c r="B25" i="10"/>
  <c r="F25" i="10"/>
  <c r="G26" i="10" s="1"/>
  <c r="R25" i="10" s="1"/>
  <c r="G25" i="10"/>
  <c r="K25" i="10"/>
  <c r="N25" i="10"/>
  <c r="O25" i="10"/>
  <c r="P25" i="10"/>
  <c r="Q25" i="10"/>
  <c r="B42" i="10"/>
  <c r="F42" i="10"/>
  <c r="G43" i="10" s="1"/>
  <c r="R42" i="10" s="1"/>
  <c r="G42" i="10"/>
  <c r="K42" i="10"/>
  <c r="N42" i="10" s="1"/>
  <c r="O42" i="10"/>
  <c r="P42" i="10"/>
  <c r="Q42" i="10"/>
  <c r="B60" i="10"/>
  <c r="F60" i="10"/>
  <c r="G60" i="10"/>
  <c r="K60" i="10"/>
  <c r="N60" i="10"/>
  <c r="O60" i="10"/>
  <c r="P60" i="10"/>
  <c r="Q60" i="10"/>
  <c r="G61" i="10"/>
  <c r="R60" i="10" s="1"/>
  <c r="B78" i="10"/>
  <c r="F78" i="10"/>
  <c r="G78" i="10"/>
  <c r="K78" i="10"/>
  <c r="N78" i="10"/>
  <c r="O78" i="10"/>
  <c r="P78" i="10"/>
  <c r="Q78" i="10"/>
  <c r="G79" i="10"/>
  <c r="R78" i="10" s="1"/>
  <c r="B96" i="10"/>
  <c r="F96" i="10"/>
  <c r="P96" i="10" s="1"/>
  <c r="G96" i="10"/>
  <c r="K96" i="10"/>
  <c r="Q96" i="10"/>
  <c r="B113" i="10"/>
  <c r="F113" i="10"/>
  <c r="N113" i="10" s="1"/>
  <c r="G113" i="10"/>
  <c r="K113" i="10"/>
  <c r="Q113" i="10" s="1"/>
  <c r="B131" i="10"/>
  <c r="F131" i="10"/>
  <c r="P131" i="10" s="1"/>
  <c r="G131" i="10"/>
  <c r="K131" i="10"/>
  <c r="Q131" i="10" s="1"/>
  <c r="N131" i="10"/>
  <c r="O131" i="10"/>
  <c r="B148" i="10"/>
  <c r="F148" i="10"/>
  <c r="G149" i="10" s="1"/>
  <c r="R148" i="10" s="1"/>
  <c r="G148" i="10"/>
  <c r="K148" i="10"/>
  <c r="N148" i="10"/>
  <c r="O148" i="10"/>
  <c r="P148" i="10"/>
  <c r="Q148" i="10"/>
  <c r="B166" i="10"/>
  <c r="F166" i="10"/>
  <c r="G167" i="10" s="1"/>
  <c r="R166" i="10" s="1"/>
  <c r="G166" i="10"/>
  <c r="K166" i="10"/>
  <c r="N166" i="10"/>
  <c r="O166" i="10"/>
  <c r="P166" i="10"/>
  <c r="Q166" i="10"/>
  <c r="B183" i="10"/>
  <c r="F183" i="10"/>
  <c r="G183" i="10"/>
  <c r="K183" i="10"/>
  <c r="N183" i="10"/>
  <c r="O183" i="10"/>
  <c r="P183" i="10"/>
  <c r="Q183" i="10"/>
  <c r="G184" i="10"/>
  <c r="R183" i="10" s="1"/>
  <c r="B201" i="10"/>
  <c r="F201" i="10"/>
  <c r="G201" i="10"/>
  <c r="K201" i="10"/>
  <c r="N201" i="10"/>
  <c r="O201" i="10"/>
  <c r="P201" i="10"/>
  <c r="Q201" i="10"/>
  <c r="G202" i="10"/>
  <c r="R201" i="10" s="1"/>
  <c r="B218" i="10"/>
  <c r="F218" i="10"/>
  <c r="N218" i="10" s="1"/>
  <c r="G218" i="10"/>
  <c r="K218" i="10"/>
  <c r="Q218" i="10" s="1"/>
  <c r="B25" i="9"/>
  <c r="F25" i="9"/>
  <c r="G26" i="9" s="1"/>
  <c r="R25" i="9" s="1"/>
  <c r="K25" i="9"/>
  <c r="N25" i="9"/>
  <c r="O25" i="9"/>
  <c r="P25" i="9"/>
  <c r="Q25" i="9"/>
  <c r="R26" i="9"/>
  <c r="S26" i="9" s="1"/>
  <c r="B43" i="9"/>
  <c r="F43" i="9"/>
  <c r="G44" i="9" s="1"/>
  <c r="R43" i="9" s="1"/>
  <c r="G43" i="9"/>
  <c r="K43" i="9"/>
  <c r="Q43" i="9" s="1"/>
  <c r="N43" i="9"/>
  <c r="O43" i="9"/>
  <c r="P43" i="9"/>
  <c r="R44" i="9"/>
  <c r="S44" i="9"/>
  <c r="T44" i="9"/>
  <c r="B61" i="9"/>
  <c r="F61" i="9"/>
  <c r="G62" i="9" s="1"/>
  <c r="R61" i="9" s="1"/>
  <c r="G61" i="9"/>
  <c r="K61" i="9"/>
  <c r="Q61" i="9" s="1"/>
  <c r="N61" i="9"/>
  <c r="O61" i="9"/>
  <c r="B79" i="9"/>
  <c r="F79" i="9"/>
  <c r="G80" i="9" s="1"/>
  <c r="R79" i="9" s="1"/>
  <c r="G79" i="9"/>
  <c r="K79" i="9"/>
  <c r="N79" i="9"/>
  <c r="O79" i="9"/>
  <c r="P79" i="9"/>
  <c r="Q79" i="9"/>
  <c r="B97" i="9"/>
  <c r="F97" i="9"/>
  <c r="O97" i="9" s="1"/>
  <c r="G97" i="9"/>
  <c r="K97" i="9"/>
  <c r="G98" i="9" s="1"/>
  <c r="R97" i="9" s="1"/>
  <c r="N97" i="9"/>
  <c r="P97" i="9"/>
  <c r="Q97" i="9"/>
  <c r="B114" i="9"/>
  <c r="F114" i="9"/>
  <c r="N114" i="9" s="1"/>
  <c r="G114" i="9"/>
  <c r="K114" i="9"/>
  <c r="Q114" i="9" s="1"/>
  <c r="O114" i="9"/>
  <c r="P114" i="9"/>
  <c r="G115" i="9"/>
  <c r="R114" i="9" s="1"/>
  <c r="B132" i="9"/>
  <c r="F132" i="9"/>
  <c r="O132" i="9" s="1"/>
  <c r="G132" i="9"/>
  <c r="K132" i="9"/>
  <c r="N132" i="9"/>
  <c r="Q132" i="9"/>
  <c r="G133" i="9"/>
  <c r="R132" i="9" s="1"/>
  <c r="B149" i="9"/>
  <c r="F149" i="9"/>
  <c r="N149" i="9" s="1"/>
  <c r="G149" i="9"/>
  <c r="K149" i="9"/>
  <c r="Q149" i="9" s="1"/>
  <c r="B167" i="9"/>
  <c r="F167" i="9"/>
  <c r="O167" i="9" s="1"/>
  <c r="G167" i="9"/>
  <c r="K167" i="9"/>
  <c r="Q167" i="9" s="1"/>
  <c r="B184" i="9"/>
  <c r="F184" i="9"/>
  <c r="G184" i="9"/>
  <c r="K184" i="9"/>
  <c r="G185" i="9" s="1"/>
  <c r="R184" i="9" s="1"/>
  <c r="N184" i="9"/>
  <c r="O184" i="9"/>
  <c r="B202" i="9"/>
  <c r="F202" i="9"/>
  <c r="G203" i="9" s="1"/>
  <c r="R202" i="9" s="1"/>
  <c r="G202" i="9"/>
  <c r="K202" i="9"/>
  <c r="N202" i="9"/>
  <c r="O202" i="9"/>
  <c r="P202" i="9"/>
  <c r="Q202" i="9"/>
  <c r="B219" i="9"/>
  <c r="F219" i="9"/>
  <c r="O219" i="9" s="1"/>
  <c r="G219" i="9"/>
  <c r="K219" i="9"/>
  <c r="N219" i="9" s="1"/>
  <c r="P219" i="9"/>
  <c r="Q219" i="9"/>
  <c r="B25" i="8"/>
  <c r="F25" i="8"/>
  <c r="G26" i="8" s="1"/>
  <c r="R25" i="8" s="1"/>
  <c r="G25" i="8"/>
  <c r="K25" i="8"/>
  <c r="O25" i="8"/>
  <c r="P25" i="8"/>
  <c r="Q25" i="8"/>
  <c r="B42" i="8"/>
  <c r="F42" i="8"/>
  <c r="G43" i="8" s="1"/>
  <c r="R42" i="8" s="1"/>
  <c r="G42" i="8"/>
  <c r="K42" i="8"/>
  <c r="N42" i="8" s="1"/>
  <c r="Q42" i="8"/>
  <c r="B60" i="8"/>
  <c r="F60" i="8"/>
  <c r="G60" i="8"/>
  <c r="K60" i="8"/>
  <c r="Q60" i="8" s="1"/>
  <c r="N60" i="8"/>
  <c r="O60" i="8"/>
  <c r="P60" i="8"/>
  <c r="G61" i="8"/>
  <c r="R60" i="8" s="1"/>
  <c r="B77" i="8"/>
  <c r="F77" i="8"/>
  <c r="G77" i="8"/>
  <c r="K77" i="8"/>
  <c r="N77" i="8" s="1"/>
  <c r="O77" i="8"/>
  <c r="P77" i="8"/>
  <c r="Q77" i="8"/>
  <c r="G78" i="8"/>
  <c r="R77" i="8" s="1"/>
  <c r="B95" i="8"/>
  <c r="F95" i="8"/>
  <c r="N95" i="8" s="1"/>
  <c r="G95" i="8"/>
  <c r="K95" i="8"/>
  <c r="Q95" i="8"/>
  <c r="F112" i="8"/>
  <c r="O112" i="8" s="1"/>
  <c r="G112" i="8"/>
  <c r="K112" i="8"/>
  <c r="Q112" i="8" s="1"/>
  <c r="N112" i="8"/>
  <c r="B130" i="8"/>
  <c r="F130" i="8"/>
  <c r="G131" i="8" s="1"/>
  <c r="R130" i="8" s="1"/>
  <c r="G130" i="8"/>
  <c r="K130" i="8"/>
  <c r="Q130" i="8" s="1"/>
  <c r="N130" i="8"/>
  <c r="O130" i="8"/>
  <c r="P130" i="8"/>
  <c r="B147" i="8"/>
  <c r="F147" i="8"/>
  <c r="G148" i="8" s="1"/>
  <c r="R147" i="8" s="1"/>
  <c r="G147" i="8"/>
  <c r="K147" i="8"/>
  <c r="O147" i="8"/>
  <c r="P147" i="8"/>
  <c r="Q147" i="8"/>
  <c r="B165" i="8"/>
  <c r="F165" i="8"/>
  <c r="G165" i="8"/>
  <c r="K165" i="8"/>
  <c r="G166" i="8" s="1"/>
  <c r="R165" i="8" s="1"/>
  <c r="N165" i="8"/>
  <c r="O165" i="8"/>
  <c r="Q165" i="8"/>
  <c r="B182" i="8"/>
  <c r="F182" i="8"/>
  <c r="G182" i="8"/>
  <c r="K182" i="8"/>
  <c r="N182" i="8"/>
  <c r="O182" i="8"/>
  <c r="P182" i="8"/>
  <c r="Q182" i="8"/>
  <c r="G183" i="8"/>
  <c r="R182" i="8" s="1"/>
  <c r="B200" i="8"/>
  <c r="F200" i="8"/>
  <c r="N200" i="8" s="1"/>
  <c r="G200" i="8"/>
  <c r="K200" i="8"/>
  <c r="P200" i="8"/>
  <c r="Q200" i="8"/>
  <c r="G201" i="8"/>
  <c r="R200" i="8" s="1"/>
  <c r="B218" i="8"/>
  <c r="F218" i="8"/>
  <c r="N218" i="8" s="1"/>
  <c r="G218" i="8"/>
  <c r="K218" i="8"/>
  <c r="Q218" i="8" s="1"/>
  <c r="B25" i="7"/>
  <c r="F25" i="7"/>
  <c r="G26" i="7" s="1"/>
  <c r="R25" i="7" s="1"/>
  <c r="G25" i="7"/>
  <c r="K25" i="7"/>
  <c r="Q25" i="7" s="1"/>
  <c r="N25" i="7"/>
  <c r="O25" i="7"/>
  <c r="P25" i="7"/>
  <c r="B42" i="7"/>
  <c r="F42" i="7"/>
  <c r="G43" i="7" s="1"/>
  <c r="R42" i="7" s="1"/>
  <c r="G42" i="7"/>
  <c r="K42" i="7"/>
  <c r="Q42" i="7"/>
  <c r="B60" i="7"/>
  <c r="F60" i="7"/>
  <c r="N60" i="7" s="1"/>
  <c r="G60" i="7"/>
  <c r="K60" i="7"/>
  <c r="Q60" i="7" s="1"/>
  <c r="O60" i="7"/>
  <c r="B77" i="7"/>
  <c r="F77" i="7"/>
  <c r="P77" i="7" s="1"/>
  <c r="G77" i="7"/>
  <c r="K77" i="7"/>
  <c r="N77" i="7"/>
  <c r="O77" i="7"/>
  <c r="Q77" i="7"/>
  <c r="G78" i="7"/>
  <c r="R77" i="7" s="1"/>
  <c r="B95" i="7"/>
  <c r="F95" i="7"/>
  <c r="O95" i="7" s="1"/>
  <c r="G95" i="7"/>
  <c r="K95" i="7"/>
  <c r="N95" i="7"/>
  <c r="P95" i="7"/>
  <c r="Q95" i="7"/>
  <c r="G96" i="7"/>
  <c r="R95" i="7" s="1"/>
  <c r="B112" i="7"/>
  <c r="F112" i="7"/>
  <c r="O112" i="7" s="1"/>
  <c r="K112" i="7"/>
  <c r="Q112" i="7" s="1"/>
  <c r="B130" i="7"/>
  <c r="F130" i="7"/>
  <c r="G130" i="7"/>
  <c r="K130" i="7"/>
  <c r="Q130" i="7" s="1"/>
  <c r="N130" i="7"/>
  <c r="O130" i="7"/>
  <c r="B147" i="7"/>
  <c r="F147" i="7"/>
  <c r="N147" i="7" s="1"/>
  <c r="K147" i="7"/>
  <c r="G148" i="7" s="1"/>
  <c r="R147" i="7" s="1"/>
  <c r="O147" i="7"/>
  <c r="P147" i="7"/>
  <c r="Q147" i="7"/>
  <c r="B165" i="7"/>
  <c r="F165" i="7"/>
  <c r="N165" i="7" s="1"/>
  <c r="G165" i="7"/>
  <c r="K165" i="7"/>
  <c r="Q165" i="7" s="1"/>
  <c r="O165" i="7"/>
  <c r="B182" i="7"/>
  <c r="F182" i="7"/>
  <c r="P182" i="7" s="1"/>
  <c r="G182" i="7"/>
  <c r="K182" i="7"/>
  <c r="N182" i="7"/>
  <c r="O182" i="7"/>
  <c r="Q182" i="7"/>
  <c r="G183" i="7"/>
  <c r="R182" i="7" s="1"/>
  <c r="B200" i="7"/>
  <c r="F200" i="7"/>
  <c r="O200" i="7" s="1"/>
  <c r="G200" i="7"/>
  <c r="K200" i="7"/>
  <c r="N200" i="7"/>
  <c r="P200" i="7"/>
  <c r="Q200" i="7"/>
  <c r="G201" i="7"/>
  <c r="R200" i="7" s="1"/>
  <c r="B217" i="7"/>
  <c r="F217" i="7"/>
  <c r="N217" i="7" s="1"/>
  <c r="G217" i="7"/>
  <c r="K217" i="7"/>
  <c r="Q217" i="7" s="1"/>
  <c r="B25" i="6"/>
  <c r="F25" i="6"/>
  <c r="G26" i="6" s="1"/>
  <c r="R25" i="6" s="1"/>
  <c r="G25" i="6"/>
  <c r="K25" i="6"/>
  <c r="N25" i="6"/>
  <c r="O25" i="6"/>
  <c r="P25" i="6"/>
  <c r="Q25" i="6"/>
  <c r="B42" i="6"/>
  <c r="F42" i="6"/>
  <c r="G43" i="6" s="1"/>
  <c r="R42" i="6" s="1"/>
  <c r="G42" i="6"/>
  <c r="K42" i="6"/>
  <c r="N42" i="6"/>
  <c r="O42" i="6"/>
  <c r="P42" i="6"/>
  <c r="Q42" i="6"/>
  <c r="B60" i="6"/>
  <c r="F60" i="6"/>
  <c r="G60" i="6"/>
  <c r="K60" i="6"/>
  <c r="N60" i="6"/>
  <c r="O60" i="6"/>
  <c r="P60" i="6"/>
  <c r="Q60" i="6"/>
  <c r="G61" i="6"/>
  <c r="R60" i="6" s="1"/>
  <c r="F77" i="6"/>
  <c r="N77" i="6" s="1"/>
  <c r="G77" i="6"/>
  <c r="K77" i="6"/>
  <c r="Q77" i="6"/>
  <c r="G78" i="6"/>
  <c r="R77" i="6" s="1"/>
  <c r="B95" i="6"/>
  <c r="F95" i="6"/>
  <c r="N95" i="6" s="1"/>
  <c r="G95" i="6"/>
  <c r="K95" i="6"/>
  <c r="Q95" i="6" s="1"/>
  <c r="B113" i="6"/>
  <c r="F113" i="6"/>
  <c r="O113" i="6" s="1"/>
  <c r="G113" i="6"/>
  <c r="K113" i="6"/>
  <c r="Q113" i="6" s="1"/>
  <c r="N113" i="6"/>
  <c r="B131" i="6"/>
  <c r="F131" i="6"/>
  <c r="G132" i="6" s="1"/>
  <c r="R131" i="6" s="1"/>
  <c r="G131" i="6"/>
  <c r="K131" i="6"/>
  <c r="Q131" i="6" s="1"/>
  <c r="N131" i="6"/>
  <c r="O131" i="6"/>
  <c r="P131" i="6"/>
  <c r="B148" i="6"/>
  <c r="F148" i="6"/>
  <c r="G149" i="6" s="1"/>
  <c r="R148" i="6" s="1"/>
  <c r="K148" i="6"/>
  <c r="N148" i="6"/>
  <c r="O148" i="6"/>
  <c r="P148" i="6"/>
  <c r="Q148" i="6"/>
  <c r="F166" i="6"/>
  <c r="N166" i="6" s="1"/>
  <c r="G166" i="6"/>
  <c r="K166" i="6"/>
  <c r="O166" i="6"/>
  <c r="P166" i="6"/>
  <c r="Q166" i="6"/>
  <c r="G167" i="6"/>
  <c r="R166" i="6" s="1"/>
  <c r="B183" i="6"/>
  <c r="F183" i="6"/>
  <c r="N183" i="6" s="1"/>
  <c r="G183" i="6"/>
  <c r="K183" i="6"/>
  <c r="Q183" i="6"/>
  <c r="G184" i="6"/>
  <c r="R183" i="6" s="1"/>
  <c r="B201" i="6"/>
  <c r="F201" i="6"/>
  <c r="N201" i="6" s="1"/>
  <c r="G201" i="6"/>
  <c r="K201" i="6"/>
  <c r="Q201" i="6" s="1"/>
  <c r="B219" i="6"/>
  <c r="F219" i="6"/>
  <c r="O219" i="6" s="1"/>
  <c r="G219" i="6"/>
  <c r="K219" i="6"/>
  <c r="Q219" i="6" s="1"/>
  <c r="N219" i="6"/>
  <c r="B25" i="5"/>
  <c r="F25" i="5"/>
  <c r="G26" i="5" s="1"/>
  <c r="R25" i="5" s="1"/>
  <c r="G25" i="5"/>
  <c r="K25" i="5"/>
  <c r="N25" i="5"/>
  <c r="O25" i="5"/>
  <c r="P25" i="5"/>
  <c r="Q25" i="5"/>
  <c r="B42" i="5"/>
  <c r="F42" i="5"/>
  <c r="G43" i="5" s="1"/>
  <c r="R42" i="5" s="1"/>
  <c r="G42" i="5"/>
  <c r="K42" i="5"/>
  <c r="P42" i="5"/>
  <c r="Q42" i="5"/>
  <c r="B60" i="5"/>
  <c r="F60" i="5"/>
  <c r="N60" i="5" s="1"/>
  <c r="G60" i="5"/>
  <c r="K60" i="5"/>
  <c r="Q60" i="5" s="1"/>
  <c r="O60" i="5"/>
  <c r="G61" i="5"/>
  <c r="R60" i="5" s="1"/>
  <c r="B77" i="5"/>
  <c r="F77" i="5"/>
  <c r="N77" i="5" s="1"/>
  <c r="G77" i="5"/>
  <c r="K77" i="5"/>
  <c r="O77" i="5"/>
  <c r="Q77" i="5"/>
  <c r="G78" i="5"/>
  <c r="R77" i="5" s="1"/>
  <c r="B95" i="5"/>
  <c r="F95" i="5"/>
  <c r="N95" i="5" s="1"/>
  <c r="G95" i="5"/>
  <c r="K95" i="5"/>
  <c r="Q95" i="5"/>
  <c r="B112" i="5"/>
  <c r="F112" i="5"/>
  <c r="N112" i="5" s="1"/>
  <c r="G112" i="5"/>
  <c r="K112" i="5"/>
  <c r="Q112" i="5" s="1"/>
  <c r="F130" i="5"/>
  <c r="G131" i="5" s="1"/>
  <c r="R130" i="5" s="1"/>
  <c r="G130" i="5"/>
  <c r="K130" i="5"/>
  <c r="Q130" i="5" s="1"/>
  <c r="N130" i="5"/>
  <c r="O130" i="5"/>
  <c r="P130" i="5"/>
  <c r="B147" i="5"/>
  <c r="F147" i="5"/>
  <c r="G147" i="5"/>
  <c r="K147" i="5"/>
  <c r="N147" i="5"/>
  <c r="O147" i="5"/>
  <c r="P147" i="5"/>
  <c r="Q147" i="5"/>
  <c r="R147" i="5"/>
  <c r="S147" i="5" s="1"/>
  <c r="G148" i="5"/>
  <c r="B165" i="5"/>
  <c r="F165" i="5"/>
  <c r="G165" i="5"/>
  <c r="K165" i="5"/>
  <c r="N165" i="5"/>
  <c r="O165" i="5"/>
  <c r="P165" i="5"/>
  <c r="Q165" i="5"/>
  <c r="R165" i="5"/>
  <c r="S165" i="5"/>
  <c r="T165" i="5"/>
  <c r="G166" i="5"/>
  <c r="B182" i="5"/>
  <c r="F182" i="5"/>
  <c r="N182" i="5" s="1"/>
  <c r="G182" i="5"/>
  <c r="K182" i="5"/>
  <c r="P182" i="5"/>
  <c r="Q182" i="5"/>
  <c r="G183" i="5"/>
  <c r="R182" i="5" s="1"/>
  <c r="B200" i="5"/>
  <c r="F200" i="5"/>
  <c r="G201" i="5" s="1"/>
  <c r="R200" i="5" s="1"/>
  <c r="G200" i="5"/>
  <c r="K200" i="5"/>
  <c r="Q200" i="5" s="1"/>
  <c r="B217" i="5"/>
  <c r="F217" i="5"/>
  <c r="N217" i="5" s="1"/>
  <c r="G217" i="5"/>
  <c r="K217" i="5"/>
  <c r="Q217" i="5" s="1"/>
  <c r="B25" i="4"/>
  <c r="F25" i="4"/>
  <c r="G26" i="4" s="1"/>
  <c r="R25" i="4" s="1"/>
  <c r="G25" i="4"/>
  <c r="K25" i="4"/>
  <c r="N25" i="4"/>
  <c r="O25" i="4"/>
  <c r="P25" i="4"/>
  <c r="Q25" i="4"/>
  <c r="F42" i="4"/>
  <c r="G42" i="4"/>
  <c r="K42" i="4"/>
  <c r="N42" i="4"/>
  <c r="O42" i="4"/>
  <c r="P42" i="4"/>
  <c r="Q42" i="4"/>
  <c r="R42" i="4"/>
  <c r="S42" i="4"/>
  <c r="T42" i="4"/>
  <c r="G43" i="4"/>
  <c r="F60" i="4"/>
  <c r="N60" i="4" s="1"/>
  <c r="K60" i="4"/>
  <c r="P60" i="4" s="1"/>
  <c r="O60" i="4"/>
  <c r="G61" i="4"/>
  <c r="R60" i="4" s="1"/>
  <c r="B77" i="4"/>
  <c r="F77" i="4"/>
  <c r="N77" i="4" s="1"/>
  <c r="G77" i="4"/>
  <c r="K77" i="4"/>
  <c r="Q77" i="4" s="1"/>
  <c r="F95" i="4"/>
  <c r="G96" i="4" s="1"/>
  <c r="R95" i="4" s="1"/>
  <c r="K95" i="4"/>
  <c r="Q95" i="4" s="1"/>
  <c r="N95" i="4"/>
  <c r="O95" i="4"/>
  <c r="P95" i="4"/>
  <c r="F112" i="4"/>
  <c r="G113" i="4" s="1"/>
  <c r="R112" i="4" s="1"/>
  <c r="G112" i="4"/>
  <c r="K112" i="4"/>
  <c r="N112" i="4" s="1"/>
  <c r="O112" i="4"/>
  <c r="P112" i="4"/>
  <c r="Q112" i="4"/>
  <c r="B130" i="4"/>
  <c r="F130" i="4"/>
  <c r="G130" i="4"/>
  <c r="K130" i="4"/>
  <c r="N130" i="4" s="1"/>
  <c r="O130" i="4"/>
  <c r="P130" i="4"/>
  <c r="Q130" i="4"/>
  <c r="G131" i="4"/>
  <c r="R130" i="4" s="1"/>
  <c r="B147" i="4"/>
  <c r="F147" i="4"/>
  <c r="N147" i="4" s="1"/>
  <c r="G147" i="4"/>
  <c r="K147" i="4"/>
  <c r="O147" i="4"/>
  <c r="Q147" i="4"/>
  <c r="G148" i="4"/>
  <c r="R147" i="4" s="1"/>
  <c r="B165" i="4"/>
  <c r="F165" i="4"/>
  <c r="N165" i="4" s="1"/>
  <c r="G165" i="4"/>
  <c r="K165" i="4"/>
  <c r="Q165" i="4"/>
  <c r="B182" i="4"/>
  <c r="F182" i="4"/>
  <c r="N182" i="4" s="1"/>
  <c r="G182" i="4"/>
  <c r="K182" i="4"/>
  <c r="Q182" i="4" s="1"/>
  <c r="B200" i="4"/>
  <c r="F200" i="4"/>
  <c r="G201" i="4" s="1"/>
  <c r="R200" i="4" s="1"/>
  <c r="G200" i="4"/>
  <c r="K200" i="4"/>
  <c r="P200" i="4" s="1"/>
  <c r="N200" i="4"/>
  <c r="O200" i="4"/>
  <c r="B217" i="4"/>
  <c r="F217" i="4"/>
  <c r="G218" i="4" s="1"/>
  <c r="R217" i="4" s="1"/>
  <c r="G217" i="4"/>
  <c r="K217" i="4"/>
  <c r="N217" i="4"/>
  <c r="O217" i="4"/>
  <c r="P217" i="4"/>
  <c r="Q217" i="4"/>
  <c r="B25" i="3"/>
  <c r="F25" i="3"/>
  <c r="G25" i="3"/>
  <c r="K25" i="3"/>
  <c r="G26" i="3" s="1"/>
  <c r="R25" i="3" s="1"/>
  <c r="N25" i="3"/>
  <c r="O25" i="3"/>
  <c r="P25" i="3"/>
  <c r="B42" i="3"/>
  <c r="F42" i="3"/>
  <c r="G43" i="3" s="1"/>
  <c r="R42" i="3" s="1"/>
  <c r="G42" i="3"/>
  <c r="K42" i="3"/>
  <c r="N42" i="3"/>
  <c r="O42" i="3"/>
  <c r="P42" i="3"/>
  <c r="Q42" i="3"/>
  <c r="B60" i="3"/>
  <c r="F60" i="3"/>
  <c r="P60" i="3" s="1"/>
  <c r="G60" i="3"/>
  <c r="K60" i="3"/>
  <c r="Q60" i="3"/>
  <c r="B77" i="3"/>
  <c r="F77" i="3"/>
  <c r="N77" i="3" s="1"/>
  <c r="G77" i="3"/>
  <c r="K77" i="3"/>
  <c r="Q77" i="3" s="1"/>
  <c r="O77" i="3"/>
  <c r="G78" i="3"/>
  <c r="R77" i="3" s="1"/>
  <c r="B95" i="3"/>
  <c r="F95" i="3"/>
  <c r="N95" i="3" s="1"/>
  <c r="G95" i="3"/>
  <c r="K95" i="3"/>
  <c r="O95" i="3"/>
  <c r="Q95" i="3"/>
  <c r="G96" i="3"/>
  <c r="R95" i="3" s="1"/>
  <c r="B112" i="3"/>
  <c r="F112" i="3"/>
  <c r="N112" i="3" s="1"/>
  <c r="G112" i="3"/>
  <c r="K112" i="3"/>
  <c r="Q112" i="3"/>
  <c r="B130" i="3"/>
  <c r="F130" i="3"/>
  <c r="P130" i="3" s="1"/>
  <c r="G130" i="3"/>
  <c r="K130" i="3"/>
  <c r="Q130" i="3" s="1"/>
  <c r="N130" i="3"/>
  <c r="B147" i="3"/>
  <c r="F147" i="3"/>
  <c r="G147" i="3"/>
  <c r="K147" i="3"/>
  <c r="G148" i="3" s="1"/>
  <c r="R147" i="3" s="1"/>
  <c r="N147" i="3"/>
  <c r="O147" i="3"/>
  <c r="P147" i="3"/>
  <c r="B165" i="3"/>
  <c r="F165" i="3"/>
  <c r="G166" i="3" s="1"/>
  <c r="R165" i="3" s="1"/>
  <c r="G165" i="3"/>
  <c r="K165" i="3"/>
  <c r="N165" i="3"/>
  <c r="O165" i="3"/>
  <c r="P165" i="3"/>
  <c r="Q165" i="3"/>
  <c r="B183" i="3"/>
  <c r="F183" i="3"/>
  <c r="O183" i="3" s="1"/>
  <c r="G183" i="3"/>
  <c r="K183" i="3"/>
  <c r="Q183" i="3"/>
  <c r="B201" i="3"/>
  <c r="F201" i="3"/>
  <c r="N201" i="3" s="1"/>
  <c r="G201" i="3"/>
  <c r="K201" i="3"/>
  <c r="Q201" i="3" s="1"/>
  <c r="O201" i="3"/>
  <c r="G202" i="3"/>
  <c r="R201" i="3" s="1"/>
  <c r="B218" i="3"/>
  <c r="F218" i="3"/>
  <c r="N218" i="3" s="1"/>
  <c r="G218" i="3"/>
  <c r="K218" i="3"/>
  <c r="Q218" i="3"/>
  <c r="G219" i="3"/>
  <c r="R218" i="3" s="1"/>
  <c r="F25" i="2"/>
  <c r="G26" i="2" s="1"/>
  <c r="R25" i="2" s="1"/>
  <c r="G25" i="2"/>
  <c r="K25" i="2"/>
  <c r="Q25" i="2" s="1"/>
  <c r="N25" i="2"/>
  <c r="O25" i="2"/>
  <c r="P25" i="2"/>
  <c r="B42" i="2"/>
  <c r="F42" i="2"/>
  <c r="G43" i="2" s="1"/>
  <c r="R42" i="2" s="1"/>
  <c r="G42" i="2"/>
  <c r="K42" i="2"/>
  <c r="N42" i="2" s="1"/>
  <c r="O42" i="2"/>
  <c r="P42" i="2"/>
  <c r="Q42" i="2"/>
  <c r="B60" i="2"/>
  <c r="F60" i="2"/>
  <c r="G60" i="2"/>
  <c r="K60" i="2"/>
  <c r="N60" i="2"/>
  <c r="O60" i="2"/>
  <c r="P60" i="2"/>
  <c r="Q60" i="2"/>
  <c r="R60" i="2"/>
  <c r="S60" i="2"/>
  <c r="T60" i="2"/>
  <c r="G61" i="2"/>
  <c r="B77" i="2"/>
  <c r="F77" i="2"/>
  <c r="N77" i="2" s="1"/>
  <c r="G77" i="2"/>
  <c r="K77" i="2"/>
  <c r="O77" i="2"/>
  <c r="P77" i="2"/>
  <c r="Q77" i="2"/>
  <c r="G78" i="2"/>
  <c r="R77" i="2" s="1"/>
  <c r="B85" i="2"/>
  <c r="B95" i="2"/>
  <c r="F95" i="2"/>
  <c r="N95" i="2" s="1"/>
  <c r="G95" i="2"/>
  <c r="K95" i="2"/>
  <c r="Q95" i="2"/>
  <c r="B113" i="2"/>
  <c r="F113" i="2"/>
  <c r="N113" i="2" s="1"/>
  <c r="G113" i="2"/>
  <c r="K113" i="2"/>
  <c r="Q113" i="2" s="1"/>
  <c r="B131" i="2"/>
  <c r="F131" i="2"/>
  <c r="P131" i="2" s="1"/>
  <c r="G131" i="2"/>
  <c r="K131" i="2"/>
  <c r="Q131" i="2" s="1"/>
  <c r="O131" i="2"/>
  <c r="B149" i="2"/>
  <c r="F149" i="2"/>
  <c r="G150" i="2" s="1"/>
  <c r="R149" i="2" s="1"/>
  <c r="G149" i="2"/>
  <c r="K149" i="2"/>
  <c r="N149" i="2"/>
  <c r="O149" i="2"/>
  <c r="Q149" i="2"/>
  <c r="B167" i="2"/>
  <c r="F167" i="2"/>
  <c r="G168" i="2" s="1"/>
  <c r="R167" i="2" s="1"/>
  <c r="G167" i="2"/>
  <c r="K167" i="2"/>
  <c r="N167" i="2" s="1"/>
  <c r="O167" i="2"/>
  <c r="P167" i="2"/>
  <c r="Q167" i="2"/>
  <c r="B184" i="2"/>
  <c r="F184" i="2"/>
  <c r="G184" i="2"/>
  <c r="K184" i="2"/>
  <c r="N184" i="2"/>
  <c r="O184" i="2"/>
  <c r="P184" i="2"/>
  <c r="Q184" i="2"/>
  <c r="G185" i="2"/>
  <c r="R184" i="2" s="1"/>
  <c r="B202" i="2"/>
  <c r="F202" i="2"/>
  <c r="G202" i="2"/>
  <c r="K202" i="2"/>
  <c r="N202" i="2"/>
  <c r="O202" i="2"/>
  <c r="P202" i="2"/>
  <c r="Q202" i="2"/>
  <c r="G203" i="2"/>
  <c r="R202" i="2" s="1"/>
  <c r="B219" i="2"/>
  <c r="F219" i="2"/>
  <c r="N219" i="2" s="1"/>
  <c r="G219" i="2"/>
  <c r="K219" i="2"/>
  <c r="Q219" i="2"/>
  <c r="P217" i="1"/>
  <c r="K217" i="1"/>
  <c r="Q217" i="1" s="1"/>
  <c r="G217" i="1"/>
  <c r="F217" i="1"/>
  <c r="G218" i="1" s="1"/>
  <c r="R217" i="1" s="1"/>
  <c r="B217" i="1"/>
  <c r="G201" i="1"/>
  <c r="R200" i="1" s="1"/>
  <c r="K200" i="1"/>
  <c r="Q200" i="1" s="1"/>
  <c r="G200" i="1"/>
  <c r="F200" i="1"/>
  <c r="P200" i="1" s="1"/>
  <c r="B200" i="1"/>
  <c r="G183" i="1"/>
  <c r="R182" i="1" s="1"/>
  <c r="K182" i="1"/>
  <c r="Q182" i="1" s="1"/>
  <c r="G182" i="1"/>
  <c r="F182" i="1"/>
  <c r="P182" i="1" s="1"/>
  <c r="B182" i="1"/>
  <c r="G166" i="1"/>
  <c r="R165" i="1"/>
  <c r="S165" i="1" s="1"/>
  <c r="Q165" i="1"/>
  <c r="K165" i="1"/>
  <c r="G165" i="1"/>
  <c r="F165" i="1"/>
  <c r="O165" i="1" s="1"/>
  <c r="B165" i="1"/>
  <c r="Q147" i="1"/>
  <c r="P147" i="1"/>
  <c r="O147" i="1"/>
  <c r="K147" i="1"/>
  <c r="G147" i="1"/>
  <c r="F147" i="1"/>
  <c r="G148" i="1" s="1"/>
  <c r="R147" i="1" s="1"/>
  <c r="B147" i="1"/>
  <c r="O130" i="1"/>
  <c r="K130" i="1"/>
  <c r="G131" i="1" s="1"/>
  <c r="R130" i="1" s="1"/>
  <c r="G130" i="1"/>
  <c r="F130" i="1"/>
  <c r="P130" i="1" s="1"/>
  <c r="Q112" i="1"/>
  <c r="K112" i="1"/>
  <c r="G112" i="1"/>
  <c r="F112" i="1"/>
  <c r="G113" i="1" s="1"/>
  <c r="R112" i="1" s="1"/>
  <c r="B112" i="1"/>
  <c r="P95" i="1"/>
  <c r="O95" i="1"/>
  <c r="K95" i="1"/>
  <c r="Q95" i="1" s="1"/>
  <c r="G95" i="1"/>
  <c r="F95" i="1"/>
  <c r="G96" i="1" s="1"/>
  <c r="R95" i="1" s="1"/>
  <c r="G78" i="1"/>
  <c r="R77" i="1" s="1"/>
  <c r="K77" i="1"/>
  <c r="Q77" i="1" s="1"/>
  <c r="F77" i="1"/>
  <c r="P77" i="1" s="1"/>
  <c r="B77" i="1"/>
  <c r="G61" i="1"/>
  <c r="R60" i="1"/>
  <c r="T60" i="1" s="1"/>
  <c r="Q60" i="1"/>
  <c r="P60" i="1"/>
  <c r="N60" i="1"/>
  <c r="K60" i="1"/>
  <c r="G60" i="1"/>
  <c r="F60" i="1"/>
  <c r="O60" i="1" s="1"/>
  <c r="B60" i="1"/>
  <c r="O42" i="1"/>
  <c r="K42" i="1"/>
  <c r="P42" i="1" s="1"/>
  <c r="G42" i="1"/>
  <c r="F42" i="1"/>
  <c r="B42" i="1"/>
  <c r="K25" i="1"/>
  <c r="Q25" i="1" s="1"/>
  <c r="G25" i="1"/>
  <c r="F25" i="1"/>
  <c r="N25" i="1" s="1"/>
  <c r="B25" i="1"/>
  <c r="T182" i="16" l="1"/>
  <c r="S182" i="16"/>
  <c r="T42" i="16"/>
  <c r="S42" i="16"/>
  <c r="T60" i="16"/>
  <c r="S60" i="16"/>
  <c r="S147" i="16"/>
  <c r="T147" i="16"/>
  <c r="S77" i="16"/>
  <c r="T77" i="16"/>
  <c r="S165" i="16"/>
  <c r="T165" i="16"/>
  <c r="O7" i="16"/>
  <c r="S200" i="16"/>
  <c r="T200" i="16"/>
  <c r="S25" i="16"/>
  <c r="T25" i="16"/>
  <c r="P7" i="16"/>
  <c r="N112" i="16"/>
  <c r="O4" i="16"/>
  <c r="G218" i="16"/>
  <c r="R217" i="16" s="1"/>
  <c r="Q182" i="16"/>
  <c r="O165" i="16"/>
  <c r="S6" i="16" s="1"/>
  <c r="G96" i="16"/>
  <c r="R95" i="16" s="1"/>
  <c r="Q60" i="16"/>
  <c r="N42" i="16"/>
  <c r="G113" i="16"/>
  <c r="R112" i="16" s="1"/>
  <c r="P6" i="16" s="1"/>
  <c r="G131" i="16"/>
  <c r="R130" i="16" s="1"/>
  <c r="S5" i="16"/>
  <c r="P217" i="16"/>
  <c r="P95" i="16"/>
  <c r="O95" i="16"/>
  <c r="N217" i="16"/>
  <c r="P112" i="16"/>
  <c r="O5" i="16" s="1"/>
  <c r="S7" i="16"/>
  <c r="S76" i="15"/>
  <c r="T76" i="15"/>
  <c r="S181" i="15"/>
  <c r="T181" i="15"/>
  <c r="T41" i="15"/>
  <c r="S41" i="15"/>
  <c r="S59" i="15"/>
  <c r="T59" i="15"/>
  <c r="T199" i="15"/>
  <c r="S199" i="15"/>
  <c r="S24" i="15"/>
  <c r="T24" i="15"/>
  <c r="P6" i="15"/>
  <c r="O24" i="15"/>
  <c r="G95" i="15"/>
  <c r="R94" i="15" s="1"/>
  <c r="G217" i="15"/>
  <c r="R216" i="15" s="1"/>
  <c r="N41" i="15"/>
  <c r="O4" i="15" s="1"/>
  <c r="P181" i="15"/>
  <c r="G112" i="15"/>
  <c r="R111" i="15" s="1"/>
  <c r="P5" i="15" s="1"/>
  <c r="O181" i="15"/>
  <c r="P76" i="15"/>
  <c r="O5" i="15" s="1"/>
  <c r="O6" i="15"/>
  <c r="P199" i="15"/>
  <c r="G130" i="15"/>
  <c r="R129" i="15" s="1"/>
  <c r="O199" i="15"/>
  <c r="P94" i="15"/>
  <c r="P216" i="15"/>
  <c r="Q111" i="15"/>
  <c r="O94" i="15"/>
  <c r="P111" i="15"/>
  <c r="O216" i="15"/>
  <c r="T146" i="15"/>
  <c r="S60" i="14"/>
  <c r="T60" i="14"/>
  <c r="T42" i="14"/>
  <c r="S42" i="14"/>
  <c r="T165" i="14"/>
  <c r="S165" i="14"/>
  <c r="T200" i="14"/>
  <c r="S200" i="14"/>
  <c r="S182" i="14"/>
  <c r="T182" i="14"/>
  <c r="S147" i="14"/>
  <c r="T147" i="14"/>
  <c r="S77" i="14"/>
  <c r="T77" i="14"/>
  <c r="S24" i="14"/>
  <c r="T24" i="14"/>
  <c r="P4" i="14"/>
  <c r="G218" i="14"/>
  <c r="R217" i="14" s="1"/>
  <c r="N165" i="14"/>
  <c r="P60" i="14"/>
  <c r="N42" i="14"/>
  <c r="S4" i="14" s="1"/>
  <c r="G113" i="14"/>
  <c r="R112" i="14" s="1"/>
  <c r="G131" i="14"/>
  <c r="R130" i="14" s="1"/>
  <c r="P217" i="14"/>
  <c r="P95" i="14"/>
  <c r="G96" i="14"/>
  <c r="R95" i="14" s="1"/>
  <c r="P7" i="14" s="1"/>
  <c r="O217" i="14"/>
  <c r="O95" i="14"/>
  <c r="P112" i="14"/>
  <c r="O112" i="14"/>
  <c r="S96" i="13"/>
  <c r="T96" i="13"/>
  <c r="S149" i="13"/>
  <c r="T149" i="13"/>
  <c r="T43" i="13"/>
  <c r="S43" i="13"/>
  <c r="T202" i="13"/>
  <c r="S202" i="13"/>
  <c r="T78" i="13"/>
  <c r="S78" i="13"/>
  <c r="T166" i="13"/>
  <c r="S166" i="13"/>
  <c r="S25" i="13"/>
  <c r="T25" i="13"/>
  <c r="O131" i="13"/>
  <c r="O4" i="13"/>
  <c r="N166" i="13"/>
  <c r="P60" i="13"/>
  <c r="N43" i="13"/>
  <c r="S6" i="13" s="1"/>
  <c r="G115" i="13"/>
  <c r="R114" i="13" s="1"/>
  <c r="G132" i="13"/>
  <c r="R131" i="13" s="1"/>
  <c r="O96" i="13"/>
  <c r="P114" i="13"/>
  <c r="O114" i="13"/>
  <c r="T165" i="12"/>
  <c r="S165" i="12"/>
  <c r="T42" i="12"/>
  <c r="S42" i="12"/>
  <c r="S60" i="12"/>
  <c r="T60" i="12"/>
  <c r="S182" i="12"/>
  <c r="T182" i="12"/>
  <c r="S147" i="12"/>
  <c r="T147" i="12"/>
  <c r="O5" i="12"/>
  <c r="S200" i="12"/>
  <c r="T200" i="12"/>
  <c r="S25" i="12"/>
  <c r="T25" i="12"/>
  <c r="P6" i="12"/>
  <c r="P4" i="12"/>
  <c r="S77" i="12"/>
  <c r="T77" i="12"/>
  <c r="O4" i="12"/>
  <c r="P182" i="12"/>
  <c r="N165" i="12"/>
  <c r="P60" i="12"/>
  <c r="N42" i="12"/>
  <c r="S4" i="12" s="1"/>
  <c r="G218" i="12"/>
  <c r="R217" i="12" s="1"/>
  <c r="G96" i="12"/>
  <c r="R95" i="12" s="1"/>
  <c r="G113" i="12"/>
  <c r="R112" i="12" s="1"/>
  <c r="G131" i="12"/>
  <c r="R130" i="12" s="1"/>
  <c r="P217" i="12"/>
  <c r="P95" i="12"/>
  <c r="O217" i="12"/>
  <c r="P112" i="12"/>
  <c r="N95" i="12"/>
  <c r="O112" i="12"/>
  <c r="S200" i="11"/>
  <c r="T200" i="11"/>
  <c r="S147" i="11"/>
  <c r="T147" i="11"/>
  <c r="T182" i="11"/>
  <c r="S182" i="11"/>
  <c r="T60" i="11"/>
  <c r="S60" i="11"/>
  <c r="S77" i="11"/>
  <c r="T77" i="11"/>
  <c r="P5" i="11"/>
  <c r="S25" i="11"/>
  <c r="T25" i="11"/>
  <c r="G218" i="11"/>
  <c r="R217" i="11" s="1"/>
  <c r="O4" i="11"/>
  <c r="G113" i="11"/>
  <c r="R112" i="11" s="1"/>
  <c r="P200" i="11"/>
  <c r="P77" i="11"/>
  <c r="O77" i="11"/>
  <c r="S5" i="11" s="1"/>
  <c r="O200" i="11"/>
  <c r="O6" i="11"/>
  <c r="P217" i="11"/>
  <c r="P95" i="11"/>
  <c r="G131" i="11"/>
  <c r="R130" i="11" s="1"/>
  <c r="O217" i="11"/>
  <c r="O95" i="11"/>
  <c r="S6" i="11" s="1"/>
  <c r="G96" i="11"/>
  <c r="R95" i="11" s="1"/>
  <c r="P112" i="11"/>
  <c r="O112" i="11"/>
  <c r="S4" i="11" s="1"/>
  <c r="S7" i="11"/>
  <c r="S4" i="10"/>
  <c r="T42" i="10"/>
  <c r="S42" i="10"/>
  <c r="S148" i="10"/>
  <c r="T148" i="10"/>
  <c r="S201" i="10"/>
  <c r="T201" i="10"/>
  <c r="S183" i="10"/>
  <c r="T183" i="10"/>
  <c r="T60" i="10"/>
  <c r="S60" i="10"/>
  <c r="S78" i="10"/>
  <c r="T78" i="10"/>
  <c r="T166" i="10"/>
  <c r="S166" i="10"/>
  <c r="S25" i="10"/>
  <c r="T25" i="10"/>
  <c r="G114" i="10"/>
  <c r="R113" i="10" s="1"/>
  <c r="G132" i="10"/>
  <c r="R131" i="10" s="1"/>
  <c r="O6" i="10"/>
  <c r="P218" i="10"/>
  <c r="O5" i="10" s="1"/>
  <c r="O218" i="10"/>
  <c r="O96" i="10"/>
  <c r="G219" i="10"/>
  <c r="R218" i="10" s="1"/>
  <c r="G97" i="10"/>
  <c r="R96" i="10" s="1"/>
  <c r="P113" i="10"/>
  <c r="N96" i="10"/>
  <c r="O7" i="10" s="1"/>
  <c r="O113" i="10"/>
  <c r="S43" i="9"/>
  <c r="T43" i="9"/>
  <c r="S184" i="9"/>
  <c r="T184" i="9"/>
  <c r="S97" i="9"/>
  <c r="T97" i="9"/>
  <c r="S202" i="9"/>
  <c r="T202" i="9"/>
  <c r="T132" i="9"/>
  <c r="S132" i="9"/>
  <c r="T61" i="9"/>
  <c r="S61" i="9"/>
  <c r="O5" i="9"/>
  <c r="S114" i="9"/>
  <c r="T114" i="9"/>
  <c r="S79" i="9"/>
  <c r="T79" i="9"/>
  <c r="S25" i="9"/>
  <c r="T25" i="9"/>
  <c r="P149" i="9"/>
  <c r="S4" i="9" s="1"/>
  <c r="G220" i="9"/>
  <c r="R219" i="9" s="1"/>
  <c r="Q184" i="9"/>
  <c r="P184" i="9"/>
  <c r="N167" i="9"/>
  <c r="P61" i="9"/>
  <c r="G150" i="9"/>
  <c r="R149" i="9" s="1"/>
  <c r="P132" i="9"/>
  <c r="T26" i="9"/>
  <c r="G168" i="9"/>
  <c r="R167" i="9" s="1"/>
  <c r="P6" i="9" s="1"/>
  <c r="S5" i="9"/>
  <c r="O149" i="9"/>
  <c r="O4" i="9" s="1"/>
  <c r="P167" i="9"/>
  <c r="O6" i="9" s="1"/>
  <c r="S7" i="9"/>
  <c r="S130" i="8"/>
  <c r="T130" i="8"/>
  <c r="S77" i="8"/>
  <c r="T77" i="8"/>
  <c r="S147" i="8"/>
  <c r="T147" i="8"/>
  <c r="T165" i="8"/>
  <c r="S165" i="8"/>
  <c r="S200" i="8"/>
  <c r="T200" i="8"/>
  <c r="T182" i="8"/>
  <c r="S182" i="8"/>
  <c r="P5" i="8"/>
  <c r="S25" i="8"/>
  <c r="T25" i="8"/>
  <c r="T42" i="8"/>
  <c r="S42" i="8"/>
  <c r="S60" i="8"/>
  <c r="T60" i="8"/>
  <c r="P42" i="8"/>
  <c r="N25" i="8"/>
  <c r="P165" i="8"/>
  <c r="N147" i="8"/>
  <c r="G96" i="8"/>
  <c r="R95" i="8" s="1"/>
  <c r="O42" i="8"/>
  <c r="G219" i="8"/>
  <c r="R218" i="8" s="1"/>
  <c r="O200" i="8"/>
  <c r="P95" i="8"/>
  <c r="P218" i="8"/>
  <c r="O95" i="8"/>
  <c r="O218" i="8"/>
  <c r="P112" i="8"/>
  <c r="G113" i="8"/>
  <c r="R112" i="8" s="1"/>
  <c r="S95" i="7"/>
  <c r="T95" i="7"/>
  <c r="S200" i="7"/>
  <c r="T200" i="7"/>
  <c r="S77" i="7"/>
  <c r="T77" i="7"/>
  <c r="T42" i="7"/>
  <c r="S42" i="7"/>
  <c r="P5" i="7"/>
  <c r="S25" i="7"/>
  <c r="T25" i="7"/>
  <c r="P6" i="7"/>
  <c r="T182" i="7"/>
  <c r="S182" i="7"/>
  <c r="T147" i="7"/>
  <c r="S147" i="7"/>
  <c r="G166" i="7"/>
  <c r="R165" i="7" s="1"/>
  <c r="P130" i="7"/>
  <c r="N112" i="7"/>
  <c r="G61" i="7"/>
  <c r="R60" i="7" s="1"/>
  <c r="P42" i="7"/>
  <c r="O42" i="7"/>
  <c r="O4" i="7" s="1"/>
  <c r="S6" i="7"/>
  <c r="P165" i="7"/>
  <c r="P60" i="7"/>
  <c r="N42" i="7"/>
  <c r="O5" i="7" s="1"/>
  <c r="G218" i="7"/>
  <c r="R217" i="7" s="1"/>
  <c r="G113" i="7"/>
  <c r="R112" i="7" s="1"/>
  <c r="G131" i="7"/>
  <c r="R130" i="7" s="1"/>
  <c r="S5" i="7"/>
  <c r="P217" i="7"/>
  <c r="O217" i="7"/>
  <c r="P112" i="7"/>
  <c r="S4" i="7" s="1"/>
  <c r="S7" i="7"/>
  <c r="S131" i="6"/>
  <c r="T131" i="6"/>
  <c r="S60" i="6"/>
  <c r="T60" i="6"/>
  <c r="T42" i="6"/>
  <c r="S42" i="6"/>
  <c r="S166" i="6"/>
  <c r="T166" i="6"/>
  <c r="S77" i="6"/>
  <c r="T77" i="6"/>
  <c r="S4" i="6"/>
  <c r="T183" i="6"/>
  <c r="S183" i="6"/>
  <c r="T148" i="6"/>
  <c r="S148" i="6"/>
  <c r="S25" i="6"/>
  <c r="T25" i="6"/>
  <c r="P6" i="6"/>
  <c r="O4" i="6"/>
  <c r="G202" i="6"/>
  <c r="R201" i="6" s="1"/>
  <c r="O183" i="6"/>
  <c r="O77" i="6"/>
  <c r="S5" i="6" s="1"/>
  <c r="G220" i="6"/>
  <c r="R219" i="6" s="1"/>
  <c r="G114" i="6"/>
  <c r="R113" i="6" s="1"/>
  <c r="P183" i="6"/>
  <c r="P77" i="6"/>
  <c r="P201" i="6"/>
  <c r="P95" i="6"/>
  <c r="G96" i="6"/>
  <c r="R95" i="6" s="1"/>
  <c r="O201" i="6"/>
  <c r="O95" i="6"/>
  <c r="P219" i="6"/>
  <c r="P113" i="6"/>
  <c r="S6" i="6"/>
  <c r="S7" i="6"/>
  <c r="T77" i="5"/>
  <c r="S77" i="5"/>
  <c r="T42" i="5"/>
  <c r="S42" i="5"/>
  <c r="S130" i="5"/>
  <c r="T130" i="5"/>
  <c r="S60" i="5"/>
  <c r="T60" i="5"/>
  <c r="S200" i="5"/>
  <c r="T200" i="5"/>
  <c r="P5" i="5"/>
  <c r="S25" i="5"/>
  <c r="T25" i="5"/>
  <c r="T182" i="5"/>
  <c r="S182" i="5"/>
  <c r="O4" i="5"/>
  <c r="G96" i="5"/>
  <c r="R95" i="5" s="1"/>
  <c r="O42" i="5"/>
  <c r="G218" i="5"/>
  <c r="R217" i="5" s="1"/>
  <c r="P60" i="5"/>
  <c r="N42" i="5"/>
  <c r="S4" i="5" s="1"/>
  <c r="G113" i="5"/>
  <c r="R112" i="5" s="1"/>
  <c r="O182" i="5"/>
  <c r="P77" i="5"/>
  <c r="P200" i="5"/>
  <c r="O200" i="5"/>
  <c r="P95" i="5"/>
  <c r="P217" i="5"/>
  <c r="N200" i="5"/>
  <c r="O95" i="5"/>
  <c r="O217" i="5"/>
  <c r="P112" i="5"/>
  <c r="T147" i="5"/>
  <c r="O112" i="5"/>
  <c r="S217" i="4"/>
  <c r="T217" i="4"/>
  <c r="S95" i="4"/>
  <c r="T95" i="4"/>
  <c r="S200" i="4"/>
  <c r="T200" i="4"/>
  <c r="T112" i="4"/>
  <c r="S112" i="4"/>
  <c r="T147" i="4"/>
  <c r="S147" i="4"/>
  <c r="O5" i="4"/>
  <c r="T60" i="4"/>
  <c r="S60" i="4"/>
  <c r="S25" i="4"/>
  <c r="T25" i="4"/>
  <c r="S4" i="4"/>
  <c r="T130" i="4"/>
  <c r="S130" i="4"/>
  <c r="G166" i="4"/>
  <c r="R165" i="4" s="1"/>
  <c r="G78" i="4"/>
  <c r="R77" i="4" s="1"/>
  <c r="P7" i="4" s="1"/>
  <c r="G183" i="4"/>
  <c r="R182" i="4" s="1"/>
  <c r="P147" i="4"/>
  <c r="Q60" i="4"/>
  <c r="P165" i="4"/>
  <c r="O165" i="4"/>
  <c r="P77" i="4"/>
  <c r="S6" i="4"/>
  <c r="P182" i="4"/>
  <c r="O77" i="4"/>
  <c r="O6" i="4" s="1"/>
  <c r="Q200" i="4"/>
  <c r="O182" i="4"/>
  <c r="S7" i="4"/>
  <c r="S218" i="3"/>
  <c r="T218" i="3"/>
  <c r="T201" i="3"/>
  <c r="S201" i="3"/>
  <c r="T77" i="3"/>
  <c r="S77" i="3"/>
  <c r="T165" i="3"/>
  <c r="S165" i="3"/>
  <c r="T42" i="3"/>
  <c r="S42" i="3"/>
  <c r="S147" i="3"/>
  <c r="T147" i="3"/>
  <c r="O7" i="3"/>
  <c r="S95" i="3"/>
  <c r="T95" i="3"/>
  <c r="S25" i="3"/>
  <c r="T25" i="3"/>
  <c r="G184" i="3"/>
  <c r="R183" i="3" s="1"/>
  <c r="Q147" i="3"/>
  <c r="O130" i="3"/>
  <c r="G61" i="3"/>
  <c r="R60" i="3" s="1"/>
  <c r="Q25" i="3"/>
  <c r="S4" i="3"/>
  <c r="P183" i="3"/>
  <c r="O60" i="3"/>
  <c r="G113" i="3"/>
  <c r="R112" i="3" s="1"/>
  <c r="P201" i="3"/>
  <c r="N183" i="3"/>
  <c r="P77" i="3"/>
  <c r="N60" i="3"/>
  <c r="O4" i="3" s="1"/>
  <c r="G131" i="3"/>
  <c r="R130" i="3" s="1"/>
  <c r="O6" i="3"/>
  <c r="P218" i="3"/>
  <c r="P95" i="3"/>
  <c r="O5" i="3" s="1"/>
  <c r="S5" i="3"/>
  <c r="P112" i="3"/>
  <c r="O218" i="3"/>
  <c r="O112" i="3"/>
  <c r="S202" i="2"/>
  <c r="T202" i="2"/>
  <c r="S149" i="2"/>
  <c r="T149" i="2"/>
  <c r="S42" i="2"/>
  <c r="T42" i="2"/>
  <c r="S77" i="2"/>
  <c r="T77" i="2"/>
  <c r="S184" i="2"/>
  <c r="T184" i="2"/>
  <c r="T167" i="2"/>
  <c r="S167" i="2"/>
  <c r="S25" i="2"/>
  <c r="T25" i="2"/>
  <c r="P149" i="2"/>
  <c r="N131" i="2"/>
  <c r="S4" i="2" s="1"/>
  <c r="G114" i="2"/>
  <c r="R113" i="2" s="1"/>
  <c r="P6" i="2" s="1"/>
  <c r="G220" i="2"/>
  <c r="R219" i="2" s="1"/>
  <c r="O6" i="2"/>
  <c r="P95" i="2"/>
  <c r="O5" i="2" s="1"/>
  <c r="G96" i="2"/>
  <c r="R95" i="2" s="1"/>
  <c r="P5" i="2" s="1"/>
  <c r="P219" i="2"/>
  <c r="O219" i="2"/>
  <c r="O95" i="2"/>
  <c r="O7" i="2" s="1"/>
  <c r="P113" i="2"/>
  <c r="O113" i="2"/>
  <c r="S6" i="2" s="1"/>
  <c r="G132" i="2"/>
  <c r="R131" i="2" s="1"/>
  <c r="T112" i="1"/>
  <c r="S112" i="1"/>
  <c r="S200" i="1"/>
  <c r="T200" i="1"/>
  <c r="T217" i="1"/>
  <c r="S217" i="1"/>
  <c r="T77" i="1"/>
  <c r="S77" i="1"/>
  <c r="T147" i="1"/>
  <c r="S147" i="1"/>
  <c r="T182" i="1"/>
  <c r="S182" i="1"/>
  <c r="O6" i="1"/>
  <c r="S5" i="1"/>
  <c r="O5" i="1"/>
  <c r="T130" i="1"/>
  <c r="S130" i="1"/>
  <c r="T95" i="1"/>
  <c r="S95" i="1"/>
  <c r="N147" i="1"/>
  <c r="P165" i="1"/>
  <c r="O25" i="1"/>
  <c r="O4" i="1" s="1"/>
  <c r="Q42" i="1"/>
  <c r="S60" i="1"/>
  <c r="T165" i="1"/>
  <c r="Q130" i="1"/>
  <c r="O112" i="1"/>
  <c r="N217" i="1"/>
  <c r="N42" i="1"/>
  <c r="S6" i="1" s="1"/>
  <c r="N95" i="1"/>
  <c r="P112" i="1"/>
  <c r="O217" i="1"/>
  <c r="P25" i="1"/>
  <c r="N112" i="1"/>
  <c r="G43" i="1"/>
  <c r="R42" i="1" s="1"/>
  <c r="N200" i="1"/>
  <c r="O200" i="1"/>
  <c r="G26" i="1"/>
  <c r="R25" i="1" s="1"/>
  <c r="N77" i="1"/>
  <c r="N182" i="1"/>
  <c r="N130" i="1"/>
  <c r="O77" i="1"/>
  <c r="O182" i="1"/>
  <c r="N165" i="1"/>
  <c r="T5" i="16" l="1"/>
  <c r="T7" i="16"/>
  <c r="T217" i="16"/>
  <c r="S217" i="16"/>
  <c r="O6" i="16"/>
  <c r="P4" i="16"/>
  <c r="S130" i="16"/>
  <c r="T130" i="16"/>
  <c r="S112" i="16"/>
  <c r="T112" i="16"/>
  <c r="P5" i="16"/>
  <c r="S4" i="16"/>
  <c r="T4" i="16" s="1"/>
  <c r="T95" i="16"/>
  <c r="S95" i="16"/>
  <c r="Q4" i="16" s="1"/>
  <c r="S7" i="15"/>
  <c r="Q4" i="15"/>
  <c r="S216" i="15"/>
  <c r="T216" i="15"/>
  <c r="Q5" i="15" s="1"/>
  <c r="S4" i="15"/>
  <c r="T4" i="15" s="1"/>
  <c r="S6" i="15"/>
  <c r="T6" i="15" s="1"/>
  <c r="S5" i="15"/>
  <c r="T5" i="15" s="1"/>
  <c r="S94" i="15"/>
  <c r="T94" i="15"/>
  <c r="O7" i="15"/>
  <c r="S111" i="15"/>
  <c r="T111" i="15"/>
  <c r="P7" i="15"/>
  <c r="S129" i="15"/>
  <c r="Q7" i="15" s="1"/>
  <c r="T129" i="15"/>
  <c r="P4" i="15"/>
  <c r="S217" i="14"/>
  <c r="T217" i="14"/>
  <c r="S7" i="14"/>
  <c r="O7" i="14"/>
  <c r="O5" i="14"/>
  <c r="P6" i="14"/>
  <c r="S6" i="14"/>
  <c r="S95" i="14"/>
  <c r="Q4" i="14" s="1"/>
  <c r="U4" i="14" s="1"/>
  <c r="V4" i="14" s="1"/>
  <c r="T95" i="14"/>
  <c r="O6" i="14"/>
  <c r="Q5" i="14"/>
  <c r="Q7" i="14"/>
  <c r="U7" i="14" s="1"/>
  <c r="V7" i="14" s="1"/>
  <c r="Q6" i="14"/>
  <c r="O4" i="14"/>
  <c r="S5" i="14"/>
  <c r="P5" i="14"/>
  <c r="S130" i="14"/>
  <c r="T130" i="14"/>
  <c r="S112" i="14"/>
  <c r="T112" i="14"/>
  <c r="S114" i="13"/>
  <c r="T114" i="13"/>
  <c r="S4" i="13"/>
  <c r="T4" i="13" s="1"/>
  <c r="O5" i="13"/>
  <c r="S7" i="13"/>
  <c r="O7" i="13"/>
  <c r="P4" i="13"/>
  <c r="U4" i="13" s="1"/>
  <c r="V4" i="13" s="1"/>
  <c r="P7" i="13"/>
  <c r="U7" i="13" s="1"/>
  <c r="V7" i="13" s="1"/>
  <c r="P6" i="13"/>
  <c r="S5" i="13"/>
  <c r="O6" i="13"/>
  <c r="Q5" i="13"/>
  <c r="Q4" i="13"/>
  <c r="Q7" i="13"/>
  <c r="T131" i="13"/>
  <c r="S131" i="13"/>
  <c r="Q6" i="13" s="1"/>
  <c r="P5" i="13"/>
  <c r="O7" i="12"/>
  <c r="S5" i="12"/>
  <c r="T4" i="12"/>
  <c r="T5" i="12"/>
  <c r="S6" i="12"/>
  <c r="T112" i="12"/>
  <c r="S112" i="12"/>
  <c r="S7" i="12"/>
  <c r="O6" i="12"/>
  <c r="S95" i="12"/>
  <c r="Q5" i="12" s="1"/>
  <c r="T95" i="12"/>
  <c r="Q7" i="12"/>
  <c r="S130" i="12"/>
  <c r="T130" i="12"/>
  <c r="P7" i="12"/>
  <c r="S217" i="12"/>
  <c r="T217" i="12"/>
  <c r="P5" i="12"/>
  <c r="O5" i="11"/>
  <c r="S217" i="11"/>
  <c r="T217" i="11"/>
  <c r="S95" i="11"/>
  <c r="T95" i="11"/>
  <c r="O7" i="11"/>
  <c r="P7" i="11"/>
  <c r="S130" i="11"/>
  <c r="Q7" i="11" s="1"/>
  <c r="T130" i="11"/>
  <c r="P4" i="11"/>
  <c r="R4" i="11" s="1"/>
  <c r="T4" i="11"/>
  <c r="P6" i="11"/>
  <c r="R6" i="11" s="1"/>
  <c r="T6" i="11"/>
  <c r="S112" i="11"/>
  <c r="T112" i="11"/>
  <c r="Q6" i="11"/>
  <c r="Q4" i="11"/>
  <c r="S6" i="10"/>
  <c r="T6" i="10" s="1"/>
  <c r="T131" i="10"/>
  <c r="S131" i="10"/>
  <c r="S113" i="10"/>
  <c r="T113" i="10"/>
  <c r="O4" i="10"/>
  <c r="P4" i="10"/>
  <c r="S5" i="10"/>
  <c r="T5" i="10" s="1"/>
  <c r="Q5" i="10"/>
  <c r="Q6" i="10"/>
  <c r="R6" i="10" s="1"/>
  <c r="S7" i="10"/>
  <c r="T7" i="10" s="1"/>
  <c r="P6" i="10"/>
  <c r="S96" i="10"/>
  <c r="Q4" i="10" s="1"/>
  <c r="T96" i="10"/>
  <c r="T218" i="10"/>
  <c r="S218" i="10"/>
  <c r="P7" i="10"/>
  <c r="P5" i="10"/>
  <c r="T4" i="9"/>
  <c r="T5" i="9"/>
  <c r="S219" i="9"/>
  <c r="T219" i="9"/>
  <c r="O7" i="9"/>
  <c r="Q5" i="9"/>
  <c r="Q7" i="9"/>
  <c r="Q6" i="9"/>
  <c r="R6" i="9" s="1"/>
  <c r="Q4" i="9"/>
  <c r="S6" i="9"/>
  <c r="T6" i="9" s="1"/>
  <c r="S167" i="9"/>
  <c r="T167" i="9"/>
  <c r="P4" i="9"/>
  <c r="S149" i="9"/>
  <c r="T149" i="9"/>
  <c r="P7" i="9"/>
  <c r="P5" i="9"/>
  <c r="R5" i="9" s="1"/>
  <c r="Q5" i="8"/>
  <c r="U5" i="8" s="1"/>
  <c r="V5" i="8" s="1"/>
  <c r="Q6" i="8"/>
  <c r="Q4" i="8"/>
  <c r="Q7" i="8"/>
  <c r="S95" i="8"/>
  <c r="T95" i="8"/>
  <c r="O5" i="8"/>
  <c r="S7" i="8"/>
  <c r="S5" i="8"/>
  <c r="O6" i="8"/>
  <c r="S4" i="8"/>
  <c r="O4" i="8"/>
  <c r="S6" i="8"/>
  <c r="O7" i="8"/>
  <c r="T112" i="8"/>
  <c r="S112" i="8"/>
  <c r="P4" i="8"/>
  <c r="P6" i="8"/>
  <c r="P7" i="8"/>
  <c r="S218" i="8"/>
  <c r="T218" i="8"/>
  <c r="T4" i="7"/>
  <c r="T5" i="7"/>
  <c r="Q4" i="7"/>
  <c r="O6" i="7"/>
  <c r="S130" i="7"/>
  <c r="T130" i="7"/>
  <c r="S112" i="7"/>
  <c r="Q5" i="7" s="1"/>
  <c r="T112" i="7"/>
  <c r="Q7" i="7" s="1"/>
  <c r="S165" i="7"/>
  <c r="T165" i="7"/>
  <c r="T60" i="7"/>
  <c r="S60" i="7"/>
  <c r="S217" i="7"/>
  <c r="T217" i="7"/>
  <c r="O7" i="7"/>
  <c r="P7" i="7"/>
  <c r="P4" i="7"/>
  <c r="O6" i="6"/>
  <c r="S201" i="6"/>
  <c r="T201" i="6"/>
  <c r="P4" i="6"/>
  <c r="O5" i="6"/>
  <c r="T95" i="6"/>
  <c r="S95" i="6"/>
  <c r="Q6" i="6" s="1"/>
  <c r="U6" i="6" s="1"/>
  <c r="V6" i="6" s="1"/>
  <c r="P5" i="6"/>
  <c r="P7" i="6"/>
  <c r="T113" i="6"/>
  <c r="S113" i="6"/>
  <c r="O7" i="6"/>
  <c r="S219" i="6"/>
  <c r="T219" i="6"/>
  <c r="T4" i="6"/>
  <c r="O7" i="5"/>
  <c r="S5" i="5"/>
  <c r="Q5" i="5"/>
  <c r="U5" i="5" s="1"/>
  <c r="V5" i="5" s="1"/>
  <c r="S95" i="5"/>
  <c r="T95" i="5"/>
  <c r="S6" i="5"/>
  <c r="P4" i="5"/>
  <c r="S112" i="5"/>
  <c r="Q7" i="5" s="1"/>
  <c r="T112" i="5"/>
  <c r="S217" i="5"/>
  <c r="T217" i="5"/>
  <c r="O6" i="5"/>
  <c r="P6" i="5"/>
  <c r="O5" i="5"/>
  <c r="P7" i="5"/>
  <c r="T4" i="5"/>
  <c r="S7" i="5"/>
  <c r="T6" i="4"/>
  <c r="T165" i="4"/>
  <c r="S165" i="4"/>
  <c r="P4" i="4"/>
  <c r="P6" i="4"/>
  <c r="S182" i="4"/>
  <c r="T182" i="4"/>
  <c r="S5" i="4"/>
  <c r="T5" i="4" s="1"/>
  <c r="O4" i="4"/>
  <c r="S77" i="4"/>
  <c r="Q5" i="4" s="1"/>
  <c r="T77" i="4"/>
  <c r="Q4" i="4"/>
  <c r="O7" i="4"/>
  <c r="P5" i="4"/>
  <c r="T5" i="3"/>
  <c r="T4" i="3"/>
  <c r="S60" i="3"/>
  <c r="T60" i="3"/>
  <c r="S130" i="3"/>
  <c r="T130" i="3"/>
  <c r="T6" i="3"/>
  <c r="P6" i="3"/>
  <c r="U6" i="3" s="1"/>
  <c r="V6" i="3" s="1"/>
  <c r="P4" i="3"/>
  <c r="P7" i="3"/>
  <c r="U7" i="3" s="1"/>
  <c r="V7" i="3" s="1"/>
  <c r="S183" i="3"/>
  <c r="T183" i="3"/>
  <c r="S112" i="3"/>
  <c r="T112" i="3"/>
  <c r="S7" i="3"/>
  <c r="T7" i="3" s="1"/>
  <c r="S6" i="3"/>
  <c r="Q5" i="3"/>
  <c r="Q7" i="3"/>
  <c r="Q6" i="3"/>
  <c r="Q4" i="3"/>
  <c r="P5" i="3"/>
  <c r="U5" i="3" s="1"/>
  <c r="V5" i="3" s="1"/>
  <c r="T219" i="2"/>
  <c r="S219" i="2"/>
  <c r="S131" i="2"/>
  <c r="T131" i="2"/>
  <c r="P7" i="2"/>
  <c r="Q5" i="2"/>
  <c r="U5" i="2" s="1"/>
  <c r="V5" i="2" s="1"/>
  <c r="Q4" i="2"/>
  <c r="Q6" i="2"/>
  <c r="R6" i="2" s="1"/>
  <c r="Q7" i="2"/>
  <c r="O4" i="2"/>
  <c r="T6" i="2"/>
  <c r="S113" i="2"/>
  <c r="T113" i="2"/>
  <c r="S7" i="2"/>
  <c r="T7" i="2" s="1"/>
  <c r="P4" i="2"/>
  <c r="T95" i="2"/>
  <c r="S95" i="2"/>
  <c r="S5" i="2"/>
  <c r="T5" i="2" s="1"/>
  <c r="T42" i="1"/>
  <c r="S42" i="1"/>
  <c r="T6" i="1"/>
  <c r="S7" i="1"/>
  <c r="O7" i="1"/>
  <c r="S4" i="1"/>
  <c r="T4" i="1" s="1"/>
  <c r="T5" i="1"/>
  <c r="P6" i="1"/>
  <c r="T25" i="1"/>
  <c r="P4" i="1"/>
  <c r="S25" i="1"/>
  <c r="P5" i="1"/>
  <c r="P7" i="1"/>
  <c r="U4" i="16" l="1"/>
  <c r="V4" i="16" s="1"/>
  <c r="Q5" i="16"/>
  <c r="U5" i="16" s="1"/>
  <c r="V5" i="16" s="1"/>
  <c r="Q7" i="16"/>
  <c r="Q6" i="16"/>
  <c r="U6" i="16" s="1"/>
  <c r="V6" i="16" s="1"/>
  <c r="R4" i="16"/>
  <c r="T6" i="16"/>
  <c r="U5" i="15"/>
  <c r="V5" i="15" s="1"/>
  <c r="R5" i="15"/>
  <c r="Q6" i="15"/>
  <c r="T7" i="15"/>
  <c r="R7" i="15"/>
  <c r="U4" i="15"/>
  <c r="V4" i="15" s="1"/>
  <c r="U7" i="15"/>
  <c r="V7" i="15" s="1"/>
  <c r="R4" i="15"/>
  <c r="U6" i="14"/>
  <c r="V6" i="14" s="1"/>
  <c r="R5" i="14"/>
  <c r="T5" i="14"/>
  <c r="T7" i="14"/>
  <c r="R7" i="14"/>
  <c r="T6" i="14"/>
  <c r="R6" i="14"/>
  <c r="U5" i="14"/>
  <c r="V5" i="14" s="1"/>
  <c r="W5" i="14" s="1"/>
  <c r="X5" i="14" s="1"/>
  <c r="T4" i="14"/>
  <c r="R4" i="14"/>
  <c r="T7" i="13"/>
  <c r="R7" i="13"/>
  <c r="R5" i="13"/>
  <c r="T5" i="13"/>
  <c r="R6" i="13"/>
  <c r="T6" i="13"/>
  <c r="R4" i="13"/>
  <c r="U6" i="13"/>
  <c r="V6" i="13" s="1"/>
  <c r="U5" i="13"/>
  <c r="V5" i="13" s="1"/>
  <c r="W5" i="13" s="1"/>
  <c r="X5" i="13" s="1"/>
  <c r="T6" i="12"/>
  <c r="U5" i="12"/>
  <c r="V5" i="12" s="1"/>
  <c r="U7" i="12"/>
  <c r="V7" i="12" s="1"/>
  <c r="R5" i="12"/>
  <c r="Q4" i="12"/>
  <c r="Q6" i="12"/>
  <c r="U6" i="12" s="1"/>
  <c r="V6" i="12" s="1"/>
  <c r="T7" i="12"/>
  <c r="R7" i="12"/>
  <c r="T5" i="11"/>
  <c r="T7" i="11"/>
  <c r="R7" i="11"/>
  <c r="U6" i="11"/>
  <c r="V6" i="11" s="1"/>
  <c r="U7" i="11"/>
  <c r="V7" i="11" s="1"/>
  <c r="Q5" i="11"/>
  <c r="U5" i="11" s="1"/>
  <c r="V5" i="11" s="1"/>
  <c r="W5" i="11" s="1"/>
  <c r="X5" i="11" s="1"/>
  <c r="U4" i="11"/>
  <c r="V4" i="11" s="1"/>
  <c r="T4" i="10"/>
  <c r="R4" i="10"/>
  <c r="U4" i="10"/>
  <c r="V4" i="10" s="1"/>
  <c r="U5" i="10"/>
  <c r="V5" i="10" s="1"/>
  <c r="Q7" i="10"/>
  <c r="U7" i="10" s="1"/>
  <c r="V7" i="10" s="1"/>
  <c r="W7" i="10" s="1"/>
  <c r="X7" i="10" s="1"/>
  <c r="U6" i="10"/>
  <c r="V6" i="10" s="1"/>
  <c r="R5" i="10"/>
  <c r="U7" i="9"/>
  <c r="V7" i="9" s="1"/>
  <c r="T7" i="9"/>
  <c r="R7" i="9"/>
  <c r="U4" i="9"/>
  <c r="V4" i="9" s="1"/>
  <c r="R4" i="9"/>
  <c r="U5" i="9"/>
  <c r="V5" i="9" s="1"/>
  <c r="U6" i="9"/>
  <c r="V6" i="9" s="1"/>
  <c r="W6" i="9" s="1"/>
  <c r="X6" i="9" s="1"/>
  <c r="T4" i="8"/>
  <c r="R4" i="8"/>
  <c r="R6" i="8"/>
  <c r="T6" i="8"/>
  <c r="R5" i="8"/>
  <c r="T5" i="8"/>
  <c r="U7" i="8"/>
  <c r="V7" i="8" s="1"/>
  <c r="U6" i="8"/>
  <c r="V6" i="8" s="1"/>
  <c r="U4" i="8"/>
  <c r="V4" i="8" s="1"/>
  <c r="W4" i="8" s="1"/>
  <c r="X4" i="8" s="1"/>
  <c r="T7" i="8"/>
  <c r="R7" i="8"/>
  <c r="R5" i="7"/>
  <c r="U5" i="7"/>
  <c r="V5" i="7" s="1"/>
  <c r="T6" i="7"/>
  <c r="U7" i="7"/>
  <c r="V7" i="7" s="1"/>
  <c r="T7" i="7"/>
  <c r="R7" i="7"/>
  <c r="Q6" i="7"/>
  <c r="U6" i="7" s="1"/>
  <c r="V6" i="7" s="1"/>
  <c r="W6" i="7" s="1"/>
  <c r="X6" i="7" s="1"/>
  <c r="U4" i="7"/>
  <c r="V4" i="7" s="1"/>
  <c r="R4" i="7"/>
  <c r="Q7" i="6"/>
  <c r="U7" i="6" s="1"/>
  <c r="V7" i="6" s="1"/>
  <c r="Q5" i="6"/>
  <c r="R5" i="6" s="1"/>
  <c r="R6" i="6"/>
  <c r="T6" i="6"/>
  <c r="Q4" i="6"/>
  <c r="U4" i="6" s="1"/>
  <c r="V4" i="6" s="1"/>
  <c r="T7" i="6"/>
  <c r="T5" i="6"/>
  <c r="Q4" i="5"/>
  <c r="R4" i="5" s="1"/>
  <c r="U7" i="5"/>
  <c r="V7" i="5" s="1"/>
  <c r="Q6" i="5"/>
  <c r="R6" i="5" s="1"/>
  <c r="R5" i="5"/>
  <c r="T5" i="5"/>
  <c r="T6" i="5"/>
  <c r="T7" i="5"/>
  <c r="R7" i="5"/>
  <c r="U4" i="4"/>
  <c r="V4" i="4" s="1"/>
  <c r="U5" i="4"/>
  <c r="V5" i="4" s="1"/>
  <c r="T7" i="4"/>
  <c r="T4" i="4"/>
  <c r="R4" i="4"/>
  <c r="Q6" i="4"/>
  <c r="R6" i="4" s="1"/>
  <c r="R5" i="4"/>
  <c r="Q7" i="4"/>
  <c r="U7" i="4" s="1"/>
  <c r="V7" i="4" s="1"/>
  <c r="W6" i="3"/>
  <c r="X6" i="3" s="1"/>
  <c r="U4" i="3"/>
  <c r="V4" i="3" s="1"/>
  <c r="W4" i="3" s="1"/>
  <c r="X4" i="3" s="1"/>
  <c r="W7" i="3"/>
  <c r="X7" i="3" s="1"/>
  <c r="M7" i="3" s="1"/>
  <c r="R5" i="3"/>
  <c r="W5" i="3"/>
  <c r="X5" i="3" s="1"/>
  <c r="R6" i="3"/>
  <c r="R7" i="3"/>
  <c r="R4" i="3"/>
  <c r="W5" i="2"/>
  <c r="X5" i="2" s="1"/>
  <c r="U7" i="2"/>
  <c r="V7" i="2" s="1"/>
  <c r="R7" i="2"/>
  <c r="U6" i="2"/>
  <c r="V6" i="2" s="1"/>
  <c r="R5" i="2"/>
  <c r="U4" i="2"/>
  <c r="V4" i="2" s="1"/>
  <c r="W4" i="2" s="1"/>
  <c r="X4" i="2" s="1"/>
  <c r="T4" i="2"/>
  <c r="R4" i="2"/>
  <c r="T7" i="1"/>
  <c r="Q5" i="1"/>
  <c r="R5" i="1" s="1"/>
  <c r="Q7" i="1"/>
  <c r="U7" i="1" s="1"/>
  <c r="V7" i="1" s="1"/>
  <c r="Q4" i="1"/>
  <c r="U4" i="1" s="1"/>
  <c r="V4" i="1" s="1"/>
  <c r="Q6" i="1"/>
  <c r="U6" i="1" s="1"/>
  <c r="V6" i="1" s="1"/>
  <c r="R6" i="16" l="1"/>
  <c r="R5" i="16"/>
  <c r="R7" i="16"/>
  <c r="U7" i="16"/>
  <c r="V7" i="16" s="1"/>
  <c r="W7" i="16" s="1"/>
  <c r="X7" i="16" s="1"/>
  <c r="W4" i="16"/>
  <c r="X4" i="16" s="1"/>
  <c r="W7" i="15"/>
  <c r="X7" i="15" s="1"/>
  <c r="R6" i="15"/>
  <c r="U6" i="15"/>
  <c r="V6" i="15" s="1"/>
  <c r="W6" i="15" s="1"/>
  <c r="X6" i="15" s="1"/>
  <c r="W6" i="14"/>
  <c r="X6" i="14" s="1"/>
  <c r="W7" i="14"/>
  <c r="X7" i="14" s="1"/>
  <c r="W4" i="14"/>
  <c r="X4" i="14" s="1"/>
  <c r="M4" i="14" s="1"/>
  <c r="W4" i="13"/>
  <c r="X4" i="13" s="1"/>
  <c r="W6" i="13"/>
  <c r="X6" i="13" s="1"/>
  <c r="W7" i="13"/>
  <c r="X7" i="13" s="1"/>
  <c r="M7" i="13" s="1"/>
  <c r="R4" i="12"/>
  <c r="U4" i="12"/>
  <c r="V4" i="12" s="1"/>
  <c r="W4" i="12" s="1"/>
  <c r="X4" i="12" s="1"/>
  <c r="W7" i="12"/>
  <c r="X7" i="12" s="1"/>
  <c r="W5" i="12"/>
  <c r="X5" i="12" s="1"/>
  <c r="R6" i="12"/>
  <c r="R5" i="11"/>
  <c r="W6" i="11"/>
  <c r="X6" i="11" s="1"/>
  <c r="W4" i="11"/>
  <c r="X4" i="11" s="1"/>
  <c r="M4" i="11" s="1"/>
  <c r="W7" i="11"/>
  <c r="X7" i="11" s="1"/>
  <c r="M7" i="11" s="1"/>
  <c r="R7" i="10"/>
  <c r="W6" i="10"/>
  <c r="X6" i="10" s="1"/>
  <c r="M6" i="10" s="1"/>
  <c r="W5" i="10"/>
  <c r="X5" i="10" s="1"/>
  <c r="W4" i="10"/>
  <c r="X4" i="10" s="1"/>
  <c r="M4" i="10" s="1"/>
  <c r="W5" i="9"/>
  <c r="X5" i="9" s="1"/>
  <c r="W4" i="9"/>
  <c r="X4" i="9" s="1"/>
  <c r="W7" i="9"/>
  <c r="X7" i="9" s="1"/>
  <c r="M7" i="9" s="1"/>
  <c r="W6" i="8"/>
  <c r="X6" i="8" s="1"/>
  <c r="W7" i="8"/>
  <c r="X7" i="8" s="1"/>
  <c r="M7" i="8" s="1"/>
  <c r="W5" i="8"/>
  <c r="X5" i="8" s="1"/>
  <c r="W4" i="7"/>
  <c r="X4" i="7" s="1"/>
  <c r="W7" i="7"/>
  <c r="X7" i="7" s="1"/>
  <c r="R6" i="7"/>
  <c r="W5" i="7"/>
  <c r="X5" i="7" s="1"/>
  <c r="M5" i="7" s="1"/>
  <c r="W7" i="6"/>
  <c r="X7" i="6" s="1"/>
  <c r="W4" i="6"/>
  <c r="X4" i="6" s="1"/>
  <c r="R4" i="6"/>
  <c r="U5" i="6"/>
  <c r="V5" i="6" s="1"/>
  <c r="W5" i="6" s="1"/>
  <c r="X5" i="6" s="1"/>
  <c r="R7" i="6"/>
  <c r="U6" i="5"/>
  <c r="V6" i="5" s="1"/>
  <c r="U4" i="5"/>
  <c r="V4" i="5" s="1"/>
  <c r="U6" i="4"/>
  <c r="V6" i="4" s="1"/>
  <c r="W6" i="4" s="1"/>
  <c r="X6" i="4" s="1"/>
  <c r="R7" i="4"/>
  <c r="M5" i="3"/>
  <c r="M4" i="3"/>
  <c r="M6" i="3"/>
  <c r="W6" i="2"/>
  <c r="X6" i="2" s="1"/>
  <c r="M6" i="2" s="1"/>
  <c r="W7" i="2"/>
  <c r="X7" i="2" s="1"/>
  <c r="M7" i="2" s="1"/>
  <c r="M5" i="2"/>
  <c r="R7" i="1"/>
  <c r="U5" i="1"/>
  <c r="V5" i="1" s="1"/>
  <c r="W5" i="1" s="1"/>
  <c r="X5" i="1" s="1"/>
  <c r="R4" i="1"/>
  <c r="R6" i="1"/>
  <c r="W6" i="16" l="1"/>
  <c r="X6" i="16" s="1"/>
  <c r="W5" i="16"/>
  <c r="X5" i="16" s="1"/>
  <c r="M5" i="16" s="1"/>
  <c r="W4" i="15"/>
  <c r="X4" i="15" s="1"/>
  <c r="M7" i="15" s="1"/>
  <c r="W5" i="15"/>
  <c r="X5" i="15" s="1"/>
  <c r="M5" i="15" s="1"/>
  <c r="B4" i="14"/>
  <c r="D4" i="14"/>
  <c r="E6" i="14"/>
  <c r="E4" i="14"/>
  <c r="I6" i="14"/>
  <c r="D7" i="14"/>
  <c r="I7" i="14"/>
  <c r="F4" i="14"/>
  <c r="G4" i="14"/>
  <c r="H4" i="14"/>
  <c r="F6" i="14"/>
  <c r="I4" i="14"/>
  <c r="D5" i="14"/>
  <c r="H7" i="14"/>
  <c r="J4" i="14"/>
  <c r="E5" i="14"/>
  <c r="M7" i="14"/>
  <c r="M6" i="14"/>
  <c r="M5" i="14"/>
  <c r="J6" i="14" s="1"/>
  <c r="M6" i="13"/>
  <c r="M4" i="13"/>
  <c r="M5" i="13"/>
  <c r="W6" i="12"/>
  <c r="X6" i="12" s="1"/>
  <c r="M6" i="12" s="1"/>
  <c r="B4" i="11"/>
  <c r="G6" i="11"/>
  <c r="H6" i="11"/>
  <c r="D4" i="11"/>
  <c r="E6" i="11"/>
  <c r="F6" i="11"/>
  <c r="E4" i="11"/>
  <c r="I6" i="11"/>
  <c r="D7" i="11"/>
  <c r="I5" i="11"/>
  <c r="F4" i="11"/>
  <c r="J6" i="11"/>
  <c r="E7" i="11"/>
  <c r="B5" i="11"/>
  <c r="G4" i="11"/>
  <c r="H4" i="11"/>
  <c r="G5" i="11"/>
  <c r="B6" i="11"/>
  <c r="J5" i="11"/>
  <c r="I4" i="11"/>
  <c r="D5" i="11"/>
  <c r="H7" i="11"/>
  <c r="J4" i="11"/>
  <c r="E5" i="11"/>
  <c r="I7" i="11"/>
  <c r="F5" i="11"/>
  <c r="M6" i="11"/>
  <c r="M5" i="11"/>
  <c r="H5" i="11" s="1"/>
  <c r="E5" i="10"/>
  <c r="D4" i="10"/>
  <c r="H6" i="10"/>
  <c r="B7" i="10"/>
  <c r="D6" i="10"/>
  <c r="E4" i="10"/>
  <c r="I6" i="10"/>
  <c r="D7" i="10"/>
  <c r="I7" i="10"/>
  <c r="F5" i="10"/>
  <c r="H5" i="10"/>
  <c r="G5" i="10"/>
  <c r="B6" i="10"/>
  <c r="I5" i="10"/>
  <c r="H4" i="10"/>
  <c r="B5" i="10"/>
  <c r="G7" i="10"/>
  <c r="I4" i="10"/>
  <c r="D5" i="10"/>
  <c r="H7" i="10"/>
  <c r="J5" i="10"/>
  <c r="M5" i="10"/>
  <c r="B4" i="10" s="1"/>
  <c r="M7" i="10"/>
  <c r="M4" i="9"/>
  <c r="M5" i="9"/>
  <c r="M6" i="9"/>
  <c r="M5" i="8"/>
  <c r="M6" i="8"/>
  <c r="M4" i="8"/>
  <c r="M7" i="7"/>
  <c r="M4" i="7"/>
  <c r="M6" i="7"/>
  <c r="W6" i="6"/>
  <c r="X6" i="6" s="1"/>
  <c r="M6" i="6" s="1"/>
  <c r="W4" i="5"/>
  <c r="X4" i="5" s="1"/>
  <c r="M4" i="5" s="1"/>
  <c r="W5" i="5"/>
  <c r="X5" i="5" s="1"/>
  <c r="W7" i="5"/>
  <c r="X7" i="5" s="1"/>
  <c r="M7" i="5" s="1"/>
  <c r="W6" i="5"/>
  <c r="X6" i="5" s="1"/>
  <c r="W7" i="4"/>
  <c r="X7" i="4" s="1"/>
  <c r="W4" i="4"/>
  <c r="X4" i="4" s="1"/>
  <c r="M4" i="4" s="1"/>
  <c r="W5" i="4"/>
  <c r="X5" i="4" s="1"/>
  <c r="B4" i="3"/>
  <c r="G6" i="3"/>
  <c r="B6" i="3"/>
  <c r="D4" i="3"/>
  <c r="H6" i="3"/>
  <c r="B7" i="3"/>
  <c r="E7" i="3"/>
  <c r="E4" i="3"/>
  <c r="I6" i="3"/>
  <c r="D7" i="3"/>
  <c r="E6" i="3"/>
  <c r="F4" i="3"/>
  <c r="J6" i="3"/>
  <c r="G4" i="3"/>
  <c r="F7" i="3"/>
  <c r="G7" i="3"/>
  <c r="G5" i="3"/>
  <c r="D6" i="3"/>
  <c r="H4" i="3"/>
  <c r="B5" i="3"/>
  <c r="I5" i="3"/>
  <c r="I4" i="3"/>
  <c r="D5" i="3"/>
  <c r="H7" i="3"/>
  <c r="F5" i="3"/>
  <c r="J4" i="3"/>
  <c r="E5" i="3"/>
  <c r="I7" i="3"/>
  <c r="J7" i="3"/>
  <c r="J5" i="3"/>
  <c r="F6" i="3"/>
  <c r="H5" i="3"/>
  <c r="M4" i="2"/>
  <c r="W4" i="1"/>
  <c r="X4" i="1" s="1"/>
  <c r="W7" i="1"/>
  <c r="X7" i="1" s="1"/>
  <c r="W6" i="1"/>
  <c r="X6" i="1" s="1"/>
  <c r="M6" i="1" s="1"/>
  <c r="M6" i="16" l="1"/>
  <c r="M7" i="16"/>
  <c r="M4" i="16"/>
  <c r="M4" i="15"/>
  <c r="M6" i="15"/>
  <c r="J5" i="14"/>
  <c r="B5" i="14"/>
  <c r="H6" i="14"/>
  <c r="G7" i="14"/>
  <c r="B7" i="14"/>
  <c r="D6" i="14"/>
  <c r="F7" i="14"/>
  <c r="I5" i="14"/>
  <c r="H5" i="14"/>
  <c r="G5" i="14"/>
  <c r="B6" i="14"/>
  <c r="J7" i="14"/>
  <c r="E7" i="14"/>
  <c r="G6" i="14"/>
  <c r="F5" i="14"/>
  <c r="B4" i="13"/>
  <c r="G6" i="13"/>
  <c r="D4" i="13"/>
  <c r="H6" i="13"/>
  <c r="B7" i="13"/>
  <c r="E4" i="13"/>
  <c r="I6" i="13"/>
  <c r="D7" i="13"/>
  <c r="F4" i="13"/>
  <c r="J6" i="13"/>
  <c r="E7" i="13"/>
  <c r="G4" i="13"/>
  <c r="F7" i="13"/>
  <c r="H4" i="13"/>
  <c r="B5" i="13"/>
  <c r="G7" i="13"/>
  <c r="E5" i="13"/>
  <c r="B6" i="13"/>
  <c r="I5" i="13"/>
  <c r="I4" i="13"/>
  <c r="D5" i="13"/>
  <c r="H7" i="13"/>
  <c r="J4" i="13"/>
  <c r="I7" i="13"/>
  <c r="H5" i="13"/>
  <c r="D6" i="13"/>
  <c r="J5" i="13"/>
  <c r="E6" i="13"/>
  <c r="F5" i="13"/>
  <c r="J7" i="13"/>
  <c r="G5" i="13"/>
  <c r="F6" i="13"/>
  <c r="M4" i="12"/>
  <c r="M7" i="12"/>
  <c r="M5" i="12"/>
  <c r="B7" i="11"/>
  <c r="D6" i="11"/>
  <c r="F7" i="11"/>
  <c r="J7" i="11"/>
  <c r="G7" i="11"/>
  <c r="F6" i="10"/>
  <c r="E6" i="10"/>
  <c r="F7" i="10"/>
  <c r="G6" i="10"/>
  <c r="G4" i="10"/>
  <c r="E7" i="10"/>
  <c r="J6" i="10"/>
  <c r="J7" i="10"/>
  <c r="F4" i="10"/>
  <c r="J4" i="10"/>
  <c r="B4" i="9"/>
  <c r="G6" i="9"/>
  <c r="B6" i="9"/>
  <c r="E6" i="9"/>
  <c r="D4" i="9"/>
  <c r="H6" i="9"/>
  <c r="B7" i="9"/>
  <c r="E4" i="9"/>
  <c r="I6" i="9"/>
  <c r="D7" i="9"/>
  <c r="F4" i="9"/>
  <c r="E7" i="9"/>
  <c r="H5" i="9"/>
  <c r="D6" i="9"/>
  <c r="J5" i="9"/>
  <c r="G4" i="9"/>
  <c r="F7" i="9"/>
  <c r="I4" i="9"/>
  <c r="H4" i="9"/>
  <c r="B5" i="9"/>
  <c r="G7" i="9"/>
  <c r="D5" i="9"/>
  <c r="H7" i="9"/>
  <c r="I5" i="9"/>
  <c r="J4" i="9"/>
  <c r="E5" i="9"/>
  <c r="I7" i="9"/>
  <c r="F5" i="9"/>
  <c r="J7" i="9"/>
  <c r="G5" i="9"/>
  <c r="F6" i="9"/>
  <c r="J6" i="9"/>
  <c r="B4" i="8"/>
  <c r="G6" i="8"/>
  <c r="D5" i="8"/>
  <c r="I7" i="8"/>
  <c r="D4" i="8"/>
  <c r="H6" i="8"/>
  <c r="B7" i="8"/>
  <c r="H7" i="8"/>
  <c r="I5" i="8"/>
  <c r="E4" i="8"/>
  <c r="I6" i="8"/>
  <c r="D7" i="8"/>
  <c r="E5" i="8"/>
  <c r="F4" i="8"/>
  <c r="J6" i="8"/>
  <c r="E7" i="8"/>
  <c r="B5" i="8"/>
  <c r="G7" i="8"/>
  <c r="F6" i="8"/>
  <c r="G4" i="8"/>
  <c r="F7" i="8"/>
  <c r="H4" i="8"/>
  <c r="I4" i="8"/>
  <c r="J4" i="8"/>
  <c r="E6" i="8"/>
  <c r="F5" i="8"/>
  <c r="J7" i="8"/>
  <c r="G5" i="8"/>
  <c r="H5" i="8"/>
  <c r="B6" i="8"/>
  <c r="D6" i="8"/>
  <c r="J5" i="8"/>
  <c r="B4" i="7"/>
  <c r="G6" i="7"/>
  <c r="B5" i="7"/>
  <c r="J5" i="7"/>
  <c r="D4" i="7"/>
  <c r="H6" i="7"/>
  <c r="B7" i="7"/>
  <c r="D7" i="7"/>
  <c r="E4" i="7"/>
  <c r="I6" i="7"/>
  <c r="G7" i="7"/>
  <c r="F4" i="7"/>
  <c r="J6" i="7"/>
  <c r="E7" i="7"/>
  <c r="G4" i="7"/>
  <c r="F7" i="7"/>
  <c r="I4" i="7"/>
  <c r="D5" i="7"/>
  <c r="H7" i="7"/>
  <c r="J4" i="7"/>
  <c r="E5" i="7"/>
  <c r="I7" i="7"/>
  <c r="B6" i="7"/>
  <c r="F5" i="7"/>
  <c r="J7" i="7"/>
  <c r="G5" i="7"/>
  <c r="H5" i="7"/>
  <c r="I5" i="7"/>
  <c r="D6" i="7"/>
  <c r="F6" i="7"/>
  <c r="H4" i="7"/>
  <c r="E6" i="7"/>
  <c r="M4" i="6"/>
  <c r="M5" i="6"/>
  <c r="M7" i="6"/>
  <c r="M6" i="5"/>
  <c r="M5" i="5"/>
  <c r="B6" i="5" s="1"/>
  <c r="H6" i="5"/>
  <c r="B7" i="5"/>
  <c r="I6" i="5"/>
  <c r="E4" i="5"/>
  <c r="D7" i="5"/>
  <c r="D6" i="5"/>
  <c r="F4" i="5"/>
  <c r="J6" i="5"/>
  <c r="E7" i="5"/>
  <c r="I5" i="5"/>
  <c r="H4" i="5"/>
  <c r="B5" i="5"/>
  <c r="G7" i="5"/>
  <c r="E6" i="5"/>
  <c r="I4" i="5"/>
  <c r="D5" i="5"/>
  <c r="H7" i="5"/>
  <c r="I7" i="5"/>
  <c r="H5" i="5"/>
  <c r="J4" i="5"/>
  <c r="E5" i="5"/>
  <c r="F5" i="5"/>
  <c r="G5" i="5"/>
  <c r="J5" i="5"/>
  <c r="F6" i="5"/>
  <c r="G6" i="4"/>
  <c r="H6" i="4"/>
  <c r="I6" i="4"/>
  <c r="D7" i="4"/>
  <c r="E4" i="4"/>
  <c r="H5" i="4"/>
  <c r="F4" i="4"/>
  <c r="J6" i="4"/>
  <c r="E7" i="4"/>
  <c r="D6" i="4"/>
  <c r="G4" i="4"/>
  <c r="B6" i="4"/>
  <c r="E6" i="4"/>
  <c r="B5" i="4"/>
  <c r="I4" i="4"/>
  <c r="D5" i="4"/>
  <c r="H7" i="4"/>
  <c r="J4" i="4"/>
  <c r="E5" i="4"/>
  <c r="I7" i="4"/>
  <c r="F6" i="4"/>
  <c r="M6" i="4"/>
  <c r="M5" i="4"/>
  <c r="B4" i="4" s="1"/>
  <c r="M7" i="4"/>
  <c r="H4" i="4" s="1"/>
  <c r="B4" i="2"/>
  <c r="G6" i="2"/>
  <c r="I4" i="2"/>
  <c r="D4" i="2"/>
  <c r="H6" i="2"/>
  <c r="B7" i="2"/>
  <c r="I6" i="2"/>
  <c r="D7" i="2"/>
  <c r="D5" i="2"/>
  <c r="H7" i="2"/>
  <c r="J7" i="2"/>
  <c r="I5" i="2"/>
  <c r="E4" i="2"/>
  <c r="H4" i="2"/>
  <c r="G7" i="2"/>
  <c r="F5" i="2"/>
  <c r="G5" i="2"/>
  <c r="D6" i="2"/>
  <c r="F4" i="2"/>
  <c r="J6" i="2"/>
  <c r="E7" i="2"/>
  <c r="B5" i="2"/>
  <c r="G4" i="2"/>
  <c r="F7" i="2"/>
  <c r="H5" i="2"/>
  <c r="J4" i="2"/>
  <c r="E5" i="2"/>
  <c r="I7" i="2"/>
  <c r="B6" i="2"/>
  <c r="J5" i="2"/>
  <c r="E6" i="2"/>
  <c r="F6" i="2"/>
  <c r="M5" i="1"/>
  <c r="M7" i="1"/>
  <c r="M4" i="1"/>
  <c r="B4" i="16" l="1"/>
  <c r="G6" i="16"/>
  <c r="E5" i="16"/>
  <c r="H5" i="16"/>
  <c r="J5" i="16"/>
  <c r="D4" i="16"/>
  <c r="H6" i="16"/>
  <c r="B7" i="16"/>
  <c r="B6" i="16"/>
  <c r="D6" i="16"/>
  <c r="E4" i="16"/>
  <c r="I6" i="16"/>
  <c r="D7" i="16"/>
  <c r="D5" i="16"/>
  <c r="I7" i="16"/>
  <c r="E6" i="16"/>
  <c r="F4" i="16"/>
  <c r="J6" i="16"/>
  <c r="E7" i="16"/>
  <c r="G4" i="16"/>
  <c r="F7" i="16"/>
  <c r="I4" i="16"/>
  <c r="J4" i="16"/>
  <c r="I5" i="16"/>
  <c r="H4" i="16"/>
  <c r="B5" i="16"/>
  <c r="G7" i="16"/>
  <c r="H7" i="16"/>
  <c r="F5" i="16"/>
  <c r="J7" i="16"/>
  <c r="G5" i="16"/>
  <c r="F6" i="16"/>
  <c r="B4" i="15"/>
  <c r="G6" i="15"/>
  <c r="D4" i="15"/>
  <c r="H6" i="15"/>
  <c r="B7" i="15"/>
  <c r="E4" i="15"/>
  <c r="I6" i="15"/>
  <c r="D7" i="15"/>
  <c r="F4" i="15"/>
  <c r="J6" i="15"/>
  <c r="E7" i="15"/>
  <c r="G7" i="15"/>
  <c r="G4" i="15"/>
  <c r="F7" i="15"/>
  <c r="B5" i="15"/>
  <c r="F6" i="15"/>
  <c r="H4" i="15"/>
  <c r="I4" i="15"/>
  <c r="D5" i="15"/>
  <c r="H7" i="15"/>
  <c r="H5" i="15"/>
  <c r="J4" i="15"/>
  <c r="E5" i="15"/>
  <c r="I7" i="15"/>
  <c r="G5" i="15"/>
  <c r="B6" i="15"/>
  <c r="F5" i="15"/>
  <c r="J7" i="15"/>
  <c r="I5" i="15"/>
  <c r="D6" i="15"/>
  <c r="J5" i="15"/>
  <c r="E6" i="15"/>
  <c r="B4" i="12"/>
  <c r="G6" i="12"/>
  <c r="F6" i="12"/>
  <c r="D4" i="12"/>
  <c r="H6" i="12"/>
  <c r="B7" i="12"/>
  <c r="J6" i="12"/>
  <c r="I5" i="12"/>
  <c r="E4" i="12"/>
  <c r="I6" i="12"/>
  <c r="D7" i="12"/>
  <c r="F4" i="12"/>
  <c r="E7" i="12"/>
  <c r="D6" i="12"/>
  <c r="E6" i="12"/>
  <c r="G4" i="12"/>
  <c r="F7" i="12"/>
  <c r="H7" i="12"/>
  <c r="H4" i="12"/>
  <c r="B5" i="12"/>
  <c r="G7" i="12"/>
  <c r="I4" i="12"/>
  <c r="D5" i="12"/>
  <c r="J4" i="12"/>
  <c r="E5" i="12"/>
  <c r="I7" i="12"/>
  <c r="H5" i="12"/>
  <c r="B6" i="12"/>
  <c r="J5" i="12"/>
  <c r="F5" i="12"/>
  <c r="J7" i="12"/>
  <c r="G5" i="12"/>
  <c r="B4" i="6"/>
  <c r="G6" i="6"/>
  <c r="D4" i="6"/>
  <c r="H6" i="6"/>
  <c r="B7" i="6"/>
  <c r="J4" i="6"/>
  <c r="H5" i="6"/>
  <c r="E4" i="6"/>
  <c r="I6" i="6"/>
  <c r="D7" i="6"/>
  <c r="E5" i="6"/>
  <c r="G5" i="6"/>
  <c r="F4" i="6"/>
  <c r="J6" i="6"/>
  <c r="E7" i="6"/>
  <c r="D5" i="6"/>
  <c r="B6" i="6"/>
  <c r="I5" i="6"/>
  <c r="G4" i="6"/>
  <c r="F7" i="6"/>
  <c r="H7" i="6"/>
  <c r="I7" i="6"/>
  <c r="D6" i="6"/>
  <c r="E6" i="6"/>
  <c r="H4" i="6"/>
  <c r="B5" i="6"/>
  <c r="G7" i="6"/>
  <c r="I4" i="6"/>
  <c r="F5" i="6"/>
  <c r="J7" i="6"/>
  <c r="J5" i="6"/>
  <c r="F6" i="6"/>
  <c r="D4" i="5"/>
  <c r="J7" i="5"/>
  <c r="F7" i="5"/>
  <c r="B4" i="5"/>
  <c r="G6" i="5"/>
  <c r="G4" i="5"/>
  <c r="I5" i="4"/>
  <c r="B7" i="4"/>
  <c r="J5" i="4"/>
  <c r="G5" i="4"/>
  <c r="D4" i="4"/>
  <c r="J7" i="4"/>
  <c r="G7" i="4"/>
  <c r="F5" i="4"/>
  <c r="F7" i="4"/>
  <c r="H7" i="1"/>
  <c r="D5" i="1"/>
  <c r="I4" i="1"/>
  <c r="B5" i="1"/>
  <c r="H4" i="1"/>
  <c r="G7" i="1"/>
  <c r="F7" i="1"/>
  <c r="G4" i="1"/>
  <c r="D7" i="1"/>
  <c r="E4" i="1"/>
  <c r="E6" i="1"/>
  <c r="B6" i="1"/>
  <c r="H5" i="1"/>
  <c r="G5" i="1"/>
  <c r="E7" i="1"/>
  <c r="J6" i="1"/>
  <c r="F4" i="1"/>
  <c r="I6" i="1"/>
  <c r="B7" i="1"/>
  <c r="H6" i="1"/>
  <c r="D4" i="1"/>
  <c r="B4" i="1"/>
  <c r="J5" i="1"/>
  <c r="G6" i="1"/>
  <c r="J7" i="1"/>
  <c r="E5" i="1"/>
  <c r="F6" i="1"/>
  <c r="D6" i="1"/>
  <c r="I5" i="1"/>
  <c r="F5" i="1"/>
  <c r="I7" i="1"/>
  <c r="J4" i="1"/>
</calcChain>
</file>

<file path=xl/sharedStrings.xml><?xml version="1.0" encoding="utf-8"?>
<sst xmlns="http://schemas.openxmlformats.org/spreadsheetml/2006/main" count="8038" uniqueCount="1848">
  <si>
    <t>MEN'S SENIOR PENNANTS: NORTH - BLACK</t>
  </si>
  <si>
    <t>Club</t>
  </si>
  <si>
    <t>Played</t>
  </si>
  <si>
    <t>Won</t>
  </si>
  <si>
    <t>Half</t>
  </si>
  <si>
    <t>Lost</t>
  </si>
  <si>
    <t>For</t>
  </si>
  <si>
    <t>Against</t>
  </si>
  <si>
    <t>Points</t>
  </si>
  <si>
    <t>PLAYED</t>
  </si>
  <si>
    <t>WINS</t>
  </si>
  <si>
    <t>HALVED</t>
  </si>
  <si>
    <t>LOSS</t>
  </si>
  <si>
    <t>FOR</t>
  </si>
  <si>
    <t>AGAINST</t>
  </si>
  <si>
    <t>POINTS</t>
  </si>
  <si>
    <t>WAGC</t>
  </si>
  <si>
    <t>COTTESLOE</t>
  </si>
  <si>
    <t>THE VINES</t>
  </si>
  <si>
    <t>MOSMAN PARK</t>
  </si>
  <si>
    <t>ROUND BY ROUND RESULTS</t>
  </si>
  <si>
    <t>ROUND SIX, MONDAY MAY 12</t>
  </si>
  <si>
    <t>CLUB:</t>
  </si>
  <si>
    <t>MATCH</t>
  </si>
  <si>
    <t>NAME</t>
  </si>
  <si>
    <t>HCP</t>
  </si>
  <si>
    <t>WINNING MATCH SCORE</t>
  </si>
  <si>
    <t>Mike Harvey</t>
  </si>
  <si>
    <t>6&amp;5</t>
  </si>
  <si>
    <t>John Kelly</t>
  </si>
  <si>
    <t>Luke Puskaran</t>
  </si>
  <si>
    <t>Jamie Ogilvie</t>
  </si>
  <si>
    <t>Will Burbury</t>
  </si>
  <si>
    <t>2&amp;1</t>
  </si>
  <si>
    <t>Mark Jones</t>
  </si>
  <si>
    <t>Brian Sierakowski</t>
  </si>
  <si>
    <t>Mark Odonoghue</t>
  </si>
  <si>
    <t>Darryl Harris</t>
  </si>
  <si>
    <t>3&amp;2</t>
  </si>
  <si>
    <t>Peter Allison</t>
  </si>
  <si>
    <t>Matt Bugg</t>
  </si>
  <si>
    <t>Ken Richard</t>
  </si>
  <si>
    <t>Paul Lynch</t>
  </si>
  <si>
    <t>4&amp;3</t>
  </si>
  <si>
    <t>Rob Linn</t>
  </si>
  <si>
    <t>Geoff Stewart</t>
  </si>
  <si>
    <t>Michael Hall</t>
  </si>
  <si>
    <t>Mark Pearce</t>
  </si>
  <si>
    <t>6&amp;4</t>
  </si>
  <si>
    <t>Chris ingham</t>
  </si>
  <si>
    <t>Mal King</t>
  </si>
  <si>
    <t>Phil Ryan</t>
  </si>
  <si>
    <t>WINNER:</t>
  </si>
  <si>
    <t>Jack Criddle</t>
  </si>
  <si>
    <t>Peter King</t>
  </si>
  <si>
    <t>2up</t>
  </si>
  <si>
    <t>Greg Harvey</t>
  </si>
  <si>
    <t>Andrew Bourke</t>
  </si>
  <si>
    <t>David Wray</t>
  </si>
  <si>
    <t>Ivar Holm</t>
  </si>
  <si>
    <t>James Aritonvic</t>
  </si>
  <si>
    <t>Clark Randrup</t>
  </si>
  <si>
    <t>Neil Strachan</t>
  </si>
  <si>
    <t>Ian Misich</t>
  </si>
  <si>
    <t>5&amp;3</t>
  </si>
  <si>
    <t>David Warrener</t>
  </si>
  <si>
    <t>Bruce Barby</t>
  </si>
  <si>
    <t>Trevor Turner</t>
  </si>
  <si>
    <t>1up</t>
  </si>
  <si>
    <t>John Farrow</t>
  </si>
  <si>
    <t>Mark Sinclair</t>
  </si>
  <si>
    <t>Garry Onn</t>
  </si>
  <si>
    <t>John Baker</t>
  </si>
  <si>
    <t>Lex Smith</t>
  </si>
  <si>
    <t>Rod Hewson</t>
  </si>
  <si>
    <t>John Woolfrey</t>
  </si>
  <si>
    <t>ROUND FIVE, MONDAY MAY 5</t>
  </si>
  <si>
    <t>7&amp;6</t>
  </si>
  <si>
    <t>Garry onn</t>
  </si>
  <si>
    <t>Oan Misich</t>
  </si>
  <si>
    <t>Rod Alderton</t>
  </si>
  <si>
    <t>Andrew Burke</t>
  </si>
  <si>
    <t>George Goudanas</t>
  </si>
  <si>
    <t>Clarke Randrup</t>
  </si>
  <si>
    <t>5&amp;4</t>
  </si>
  <si>
    <t>Andy Martin</t>
  </si>
  <si>
    <t>JOHN KELLY</t>
  </si>
  <si>
    <t>3&amp;1</t>
  </si>
  <si>
    <t>JACK CRIDDLE</t>
  </si>
  <si>
    <t xml:space="preserve">MURREY WILLIAMS </t>
  </si>
  <si>
    <t>JOE GARDENER</t>
  </si>
  <si>
    <t>MARK JONES</t>
  </si>
  <si>
    <t xml:space="preserve">DAVID MAIN </t>
  </si>
  <si>
    <t>MARK O'DONOGHUE</t>
  </si>
  <si>
    <t>DAVID WRAY</t>
  </si>
  <si>
    <t xml:space="preserve">MICHAEL HALL </t>
  </si>
  <si>
    <t>9&amp;8</t>
  </si>
  <si>
    <t>NEIL STRACHAM</t>
  </si>
  <si>
    <t>ROB LINN</t>
  </si>
  <si>
    <t>DAVID WARRENER</t>
  </si>
  <si>
    <t>JAMIE OGILVIE</t>
  </si>
  <si>
    <t xml:space="preserve">TREVOR TURNER </t>
  </si>
  <si>
    <t>4&amp;2</t>
  </si>
  <si>
    <t>PETER ALLISON</t>
  </si>
  <si>
    <t xml:space="preserve">MARK SINCLAIRE </t>
  </si>
  <si>
    <t>CHRIS INGHAM</t>
  </si>
  <si>
    <t>JOHN BAKER</t>
  </si>
  <si>
    <t>DAVID STEELE</t>
  </si>
  <si>
    <t>ROB HEWSON</t>
  </si>
  <si>
    <t>TOTAL MATCHES WON BY : THE VINES</t>
  </si>
  <si>
    <t>ROUND FOUR, MONDAY APRIL 28</t>
  </si>
  <si>
    <t xml:space="preserve">John Farrow </t>
  </si>
  <si>
    <t>Gary Onn</t>
  </si>
  <si>
    <t xml:space="preserve">Ian Misich </t>
  </si>
  <si>
    <t>George Goudonas</t>
  </si>
  <si>
    <t xml:space="preserve">Paul Lynch </t>
  </si>
  <si>
    <t>Gordon Alexander</t>
  </si>
  <si>
    <t xml:space="preserve">Mark Pearce </t>
  </si>
  <si>
    <t>Damien Holden</t>
  </si>
  <si>
    <t>Square</t>
  </si>
  <si>
    <t>Kevin Smedley</t>
  </si>
  <si>
    <t>Murray Williams</t>
  </si>
  <si>
    <t>David Main</t>
  </si>
  <si>
    <t>David Wary</t>
  </si>
  <si>
    <t>Mark O'Donoghue</t>
  </si>
  <si>
    <t>Rob Lim</t>
  </si>
  <si>
    <t>Joe Gardner</t>
  </si>
  <si>
    <t>Ken Richards</t>
  </si>
  <si>
    <t>ROUND THREE, MONDAY APRIL 14</t>
  </si>
  <si>
    <t>MILTON BYASS</t>
  </si>
  <si>
    <t xml:space="preserve">MURRAY WILLIAMS </t>
  </si>
  <si>
    <t>GEOFF McPHERSON</t>
  </si>
  <si>
    <t xml:space="preserve">MARK JONES </t>
  </si>
  <si>
    <t xml:space="preserve">DARRYL HARRIS </t>
  </si>
  <si>
    <t>MATT BUGG</t>
  </si>
  <si>
    <t xml:space="preserve">DAVID STANTON </t>
  </si>
  <si>
    <t xml:space="preserve">MARK PEARCE </t>
  </si>
  <si>
    <t xml:space="preserve">MAL KING </t>
  </si>
  <si>
    <t>GORDON ALEXANDER</t>
  </si>
  <si>
    <t>MICHAEL HALL</t>
  </si>
  <si>
    <t>LUKE PUSKARAN</t>
  </si>
  <si>
    <t>JOHN BISHOP</t>
  </si>
  <si>
    <t>MIKE HARVEY</t>
  </si>
  <si>
    <t xml:space="preserve">WILL BURBURY </t>
  </si>
  <si>
    <t>Tom Filov</t>
  </si>
  <si>
    <t>Mark/Kiwi Sinclair</t>
  </si>
  <si>
    <t>Robert Agar</t>
  </si>
  <si>
    <t>ROUND TWO, MONDAY APRIL 7</t>
  </si>
  <si>
    <t>David Stanton</t>
  </si>
  <si>
    <t>Tom Milentis</t>
  </si>
  <si>
    <t>Mark Newman</t>
  </si>
  <si>
    <t>Rob Locke</t>
  </si>
  <si>
    <t>John Bishop</t>
  </si>
  <si>
    <t>Italo Papasergio</t>
  </si>
  <si>
    <t>8&amp;7</t>
  </si>
  <si>
    <t xml:space="preserve">Mal King </t>
  </si>
  <si>
    <t xml:space="preserve">Neil Strachan </t>
  </si>
  <si>
    <t>ROUND ONE, TUESDAY APRIL 1</t>
  </si>
  <si>
    <t>David Steele</t>
  </si>
  <si>
    <t>Jack Bishop</t>
  </si>
  <si>
    <t>Mark Odonohue</t>
  </si>
  <si>
    <t>James Carslaw</t>
  </si>
  <si>
    <t>7&amp;5</t>
  </si>
  <si>
    <t>8&amp;6</t>
  </si>
  <si>
    <t>9&amp;7</t>
  </si>
  <si>
    <t>10&amp;8</t>
  </si>
  <si>
    <t>W/O</t>
  </si>
  <si>
    <t>TBA</t>
  </si>
  <si>
    <t>Bob Bavin</t>
  </si>
  <si>
    <t>Steven Cossens</t>
  </si>
  <si>
    <t>Brian McGee</t>
  </si>
  <si>
    <t>Stuart McLean</t>
  </si>
  <si>
    <t>Simon Holroyd</t>
  </si>
  <si>
    <t>Paul Stein</t>
  </si>
  <si>
    <t>Stuart Jenner</t>
  </si>
  <si>
    <t>Linton Partington</t>
  </si>
  <si>
    <t>Dave Holden</t>
  </si>
  <si>
    <t>Craig Austen</t>
  </si>
  <si>
    <t>Ian Elliott</t>
  </si>
  <si>
    <t>Graham Barron</t>
  </si>
  <si>
    <t>Graeme Martin</t>
  </si>
  <si>
    <t>Neil Edwards</t>
  </si>
  <si>
    <t>Colin O'Connor</t>
  </si>
  <si>
    <t>Bruce Van Rooyen</t>
  </si>
  <si>
    <t>Ray Comber</t>
  </si>
  <si>
    <t>Hank Koelemij</t>
  </si>
  <si>
    <t>Terry Taylor</t>
  </si>
  <si>
    <t>Paul Arundel</t>
  </si>
  <si>
    <t>SUN CITY</t>
  </si>
  <si>
    <t xml:space="preserve">MOUNT LAWLEY </t>
  </si>
  <si>
    <t>Terry York</t>
  </si>
  <si>
    <t>Tony Bovell</t>
  </si>
  <si>
    <t>Bill Clare</t>
  </si>
  <si>
    <t>Chris King</t>
  </si>
  <si>
    <t>Alan Hitchcock</t>
  </si>
  <si>
    <t>Craig Williams</t>
  </si>
  <si>
    <t>Allan Fenbury</t>
  </si>
  <si>
    <t>Simon Bennison</t>
  </si>
  <si>
    <t>Vic Finkelstein</t>
  </si>
  <si>
    <t>Stu Phillips</t>
  </si>
  <si>
    <t>David Price</t>
  </si>
  <si>
    <t>John Rogers</t>
  </si>
  <si>
    <t>Bob Lawrence</t>
  </si>
  <si>
    <t>Tony O'Shea</t>
  </si>
  <si>
    <t>Steve Wilson</t>
  </si>
  <si>
    <t>Steve Moloney</t>
  </si>
  <si>
    <t>Bryce Foote</t>
  </si>
  <si>
    <t>Peter Fitzpatrick</t>
  </si>
  <si>
    <t>Chris Toleman</t>
  </si>
  <si>
    <t>Leigh Beaman</t>
  </si>
  <si>
    <t>LAKE KARRINYUP</t>
  </si>
  <si>
    <t>ROUND ONE, MONDAY MARCH 31</t>
  </si>
  <si>
    <t>Grant Harman</t>
  </si>
  <si>
    <t>Vince Simpson</t>
  </si>
  <si>
    <t>Henry Christie</t>
  </si>
  <si>
    <t>John Burnell</t>
  </si>
  <si>
    <t>David Lewis</t>
  </si>
  <si>
    <t>Chris Lalor</t>
  </si>
  <si>
    <t>David Haworth</t>
  </si>
  <si>
    <t>Bill Cotter</t>
  </si>
  <si>
    <t>Peter Shipway</t>
  </si>
  <si>
    <t>Peter Webse</t>
  </si>
  <si>
    <t>Niall Myles</t>
  </si>
  <si>
    <t>Alistair Croll</t>
  </si>
  <si>
    <t>Brenden Reid</t>
  </si>
  <si>
    <t>Colm O'Connor</t>
  </si>
  <si>
    <t>Michael Gill</t>
  </si>
  <si>
    <t>Ian Elliot</t>
  </si>
  <si>
    <t>Paul Arundell</t>
  </si>
  <si>
    <t>Tony McQuillan</t>
  </si>
  <si>
    <t>Peter Symons</t>
  </si>
  <si>
    <t>Alan Fenbury</t>
  </si>
  <si>
    <t>Russell Ellen</t>
  </si>
  <si>
    <t>Geoff Sanders</t>
  </si>
  <si>
    <t>Gary Softley</t>
  </si>
  <si>
    <t>Brendan Reid</t>
  </si>
  <si>
    <t>Carl Meyers</t>
  </si>
  <si>
    <t>Rick Hart</t>
  </si>
  <si>
    <t>Steve Cossens</t>
  </si>
  <si>
    <t>Stuart Thomson</t>
  </si>
  <si>
    <t>ROUND THREE, TUESDAY APRIL 15</t>
  </si>
  <si>
    <t>Colin McConner</t>
  </si>
  <si>
    <t>David Blacker</t>
  </si>
  <si>
    <t>Bill Beatty</t>
  </si>
  <si>
    <t>Pete Symons</t>
  </si>
  <si>
    <t>Alistar Croll</t>
  </si>
  <si>
    <t>Stuart Phillips</t>
  </si>
  <si>
    <t>Geoff Anderson</t>
  </si>
  <si>
    <t>ROUND FOUR MONDAY APRIL 28</t>
  </si>
  <si>
    <t xml:space="preserve">David Haworth </t>
  </si>
  <si>
    <t>Vic Frankelstein</t>
  </si>
  <si>
    <t>ROUND FOUR, TUESDAY APRIL 29</t>
  </si>
  <si>
    <t>GRANT HARMEN</t>
  </si>
  <si>
    <t>COLM OCONNOR</t>
  </si>
  <si>
    <t>CHRIS KING</t>
  </si>
  <si>
    <t>BRIAN MCGEE</t>
  </si>
  <si>
    <t>JOHN HOPKINS</t>
  </si>
  <si>
    <t>SIMON HOLROYD</t>
  </si>
  <si>
    <t>JOHN ROGERS</t>
  </si>
  <si>
    <t>PETER SYMONS</t>
  </si>
  <si>
    <t>PETER SHIPWAY</t>
  </si>
  <si>
    <t>DAVE HOLDEN</t>
  </si>
  <si>
    <t>DAVID BLACK</t>
  </si>
  <si>
    <t>IAN ELLIOT</t>
  </si>
  <si>
    <t>BILL BEATTY</t>
  </si>
  <si>
    <t>RAY COMBER</t>
  </si>
  <si>
    <t>GEOFF ANDERSON</t>
  </si>
  <si>
    <t>TERRY TAYLOR</t>
  </si>
  <si>
    <t>TONY O'SHAE</t>
  </si>
  <si>
    <t>BOB BAVIN</t>
  </si>
  <si>
    <t>PETER WEBSE</t>
  </si>
  <si>
    <t>TONY MCQUILLAN</t>
  </si>
  <si>
    <t>Brendon Reid</t>
  </si>
  <si>
    <t>Roy Woelke</t>
  </si>
  <si>
    <t>Michael gill</t>
  </si>
  <si>
    <t>Stuart McLlean</t>
  </si>
  <si>
    <t>Craige Austen</t>
  </si>
  <si>
    <t>Hank Koetemij</t>
  </si>
  <si>
    <t>MEN'S SENIOR PENNANTS: NORTH - BLUE</t>
  </si>
  <si>
    <t>John Sheridan</t>
  </si>
  <si>
    <t>Graeme Thomson</t>
  </si>
  <si>
    <t>Gav Morgan</t>
  </si>
  <si>
    <t>Tony Adamson</t>
  </si>
  <si>
    <t>Jack Morris</t>
  </si>
  <si>
    <t>Mark D'Evelynes</t>
  </si>
  <si>
    <t>Brian Hannk</t>
  </si>
  <si>
    <t>Paul McNally</t>
  </si>
  <si>
    <t>Tony Slee</t>
  </si>
  <si>
    <t>Reg Awcrock</t>
  </si>
  <si>
    <t>Greg Parker</t>
  </si>
  <si>
    <t>Stuart Butcher</t>
  </si>
  <si>
    <t>Greg Polla</t>
  </si>
  <si>
    <t>Brian Williamson</t>
  </si>
  <si>
    <t>Andrew Everett</t>
  </si>
  <si>
    <t>Russell Thomas</t>
  </si>
  <si>
    <t>Gavin Parker</t>
  </si>
  <si>
    <t>Garry Jowett</t>
  </si>
  <si>
    <t>Paul Dasier</t>
  </si>
  <si>
    <t>Mike Hicks</t>
  </si>
  <si>
    <t>NEDLANDS</t>
  </si>
  <si>
    <t>Ian Birch</t>
  </si>
  <si>
    <t>Adam Chevin</t>
  </si>
  <si>
    <t>Alistair Hope</t>
  </si>
  <si>
    <t>Phil Alcock</t>
  </si>
  <si>
    <t>Rob Hawthorne</t>
  </si>
  <si>
    <t>Mark Rossiter</t>
  </si>
  <si>
    <t>Kit Frazer</t>
  </si>
  <si>
    <t>Mike Pascoe</t>
  </si>
  <si>
    <t>Larry Schneider</t>
  </si>
  <si>
    <t>Michael Hart</t>
  </si>
  <si>
    <t>Grant Donovan</t>
  </si>
  <si>
    <t>Michael Crowther</t>
  </si>
  <si>
    <t>Ian Holding</t>
  </si>
  <si>
    <t>Claye Bickers</t>
  </si>
  <si>
    <t>Keith Jones</t>
  </si>
  <si>
    <t>John Barker</t>
  </si>
  <si>
    <t>Dave Kennedy</t>
  </si>
  <si>
    <t>Mark Tonti</t>
  </si>
  <si>
    <t>Ian Crawley</t>
  </si>
  <si>
    <t>Glenn Gerreyn</t>
  </si>
  <si>
    <t>MOUNT LAWLEY</t>
  </si>
  <si>
    <t xml:space="preserve">Steve Harris </t>
  </si>
  <si>
    <t xml:space="preserve">John Sheridan </t>
  </si>
  <si>
    <t>Paul Jenkins</t>
  </si>
  <si>
    <t>Paul Mcnally</t>
  </si>
  <si>
    <t>Reg Awcock</t>
  </si>
  <si>
    <t>Paul Baster</t>
  </si>
  <si>
    <t>Brian Hann</t>
  </si>
  <si>
    <t>Gary Jowett</t>
  </si>
  <si>
    <t>Phil Penter</t>
  </si>
  <si>
    <t>Phil Mackenzie</t>
  </si>
  <si>
    <t>Tony Hey</t>
  </si>
  <si>
    <t>Bruce Mackay</t>
  </si>
  <si>
    <t>Nick Brajkovich</t>
  </si>
  <si>
    <t>Don Marquis</t>
  </si>
  <si>
    <t>Peter Hollins</t>
  </si>
  <si>
    <t>Greg Wilson</t>
  </si>
  <si>
    <t>Stephen Jones</t>
  </si>
  <si>
    <t xml:space="preserve">JOHN SHERIDAN </t>
  </si>
  <si>
    <t xml:space="preserve">SHANE McLINDEN </t>
  </si>
  <si>
    <t xml:space="preserve">GAV MORGAN </t>
  </si>
  <si>
    <t>KIT FRAZER</t>
  </si>
  <si>
    <t xml:space="preserve">PAUL JENKINS </t>
  </si>
  <si>
    <t>DON MARQUIS</t>
  </si>
  <si>
    <t>ANDREW EVERETT</t>
  </si>
  <si>
    <t xml:space="preserve">ROB HAWTHORNE </t>
  </si>
  <si>
    <t>GAVIN PARKER</t>
  </si>
  <si>
    <t xml:space="preserve">IAN HOLDING </t>
  </si>
  <si>
    <t xml:space="preserve">RON BIRMINGHAM </t>
  </si>
  <si>
    <t xml:space="preserve">KEITH JONES </t>
  </si>
  <si>
    <t>GREG POLL</t>
  </si>
  <si>
    <t xml:space="preserve">IAN BIRCH </t>
  </si>
  <si>
    <t>BRIAN HANNA</t>
  </si>
  <si>
    <t>DAVID KENNEDY</t>
  </si>
  <si>
    <t>JACK MORRIS</t>
  </si>
  <si>
    <t>LARRY SCHNIDER</t>
  </si>
  <si>
    <t>JOE ARNEZ</t>
  </si>
  <si>
    <t xml:space="preserve">GRANT DONOVAN </t>
  </si>
  <si>
    <t xml:space="preserve">ROUND THREE, MONDAY APRIL 14 </t>
  </si>
  <si>
    <t>Stewart Wharton</t>
  </si>
  <si>
    <t>Greg Barker</t>
  </si>
  <si>
    <t>Joe Arnez</t>
  </si>
  <si>
    <t>Brian Hannah</t>
  </si>
  <si>
    <t>Shane McLinden</t>
  </si>
  <si>
    <t>Agron Azizi</t>
  </si>
  <si>
    <t>Grant Danovan</t>
  </si>
  <si>
    <t>Derek Ladyman</t>
  </si>
  <si>
    <t>Alastair Hope</t>
  </si>
  <si>
    <t>PAUL McNALLY</t>
  </si>
  <si>
    <t>AGRON AZIZI</t>
  </si>
  <si>
    <t>TONY HEY</t>
  </si>
  <si>
    <t>TONY ADAMSON</t>
  </si>
  <si>
    <t>DEREK LADYMAN</t>
  </si>
  <si>
    <t>STEUART BUTCHER</t>
  </si>
  <si>
    <t>IAN BIRCH</t>
  </si>
  <si>
    <t>STEPHEN JONES</t>
  </si>
  <si>
    <t>SHANE McLINDEN</t>
  </si>
  <si>
    <t>MARK D'EVENLYNES</t>
  </si>
  <si>
    <t xml:space="preserve">KIT FRAZER </t>
  </si>
  <si>
    <t xml:space="preserve">BRIAN WILLIAMSON </t>
  </si>
  <si>
    <t xml:space="preserve">KLARRY SCHNIDER </t>
  </si>
  <si>
    <t xml:space="preserve">RUSSELL THOMAS </t>
  </si>
  <si>
    <t>GARRY JOWETT</t>
  </si>
  <si>
    <t>MIKE HICKS</t>
  </si>
  <si>
    <t>Nick Brajkovic</t>
  </si>
  <si>
    <t>Micheal Hart</t>
  </si>
  <si>
    <t>Micheal Crowther</t>
  </si>
  <si>
    <t>Brian Hanna</t>
  </si>
  <si>
    <t>Marty Morris</t>
  </si>
  <si>
    <t>Reg Awock</t>
  </si>
  <si>
    <t>Rusell Thomas</t>
  </si>
  <si>
    <t>David Kennedy</t>
  </si>
  <si>
    <t>Don Inglis</t>
  </si>
  <si>
    <t>Alister Hope</t>
  </si>
  <si>
    <t>paul Jenkins</t>
  </si>
  <si>
    <t>MEN'S SENIOR PENNANTS: NORTH - GREEN</t>
  </si>
  <si>
    <t xml:space="preserve"> </t>
  </si>
  <si>
    <t>Jeff Pitts</t>
  </si>
  <si>
    <t>Nick Rahimtulla</t>
  </si>
  <si>
    <t>Alex Attwood</t>
  </si>
  <si>
    <t>David Henry</t>
  </si>
  <si>
    <t>Tony Hagan</t>
  </si>
  <si>
    <t>Terry Prendergast</t>
  </si>
  <si>
    <t>Stephen Jackson</t>
  </si>
  <si>
    <t>Gordon Thomson</t>
  </si>
  <si>
    <t>Tony WIlliams</t>
  </si>
  <si>
    <t>Paul Brooshooft</t>
  </si>
  <si>
    <t>Bill Woodhams</t>
  </si>
  <si>
    <t>Ian Sivwright</t>
  </si>
  <si>
    <t>Colin Jackman</t>
  </si>
  <si>
    <t>Dean Farmer</t>
  </si>
  <si>
    <t>Mark Seal</t>
  </si>
  <si>
    <t>Eli Lahav</t>
  </si>
  <si>
    <t>Pater Pocakaewicz</t>
  </si>
  <si>
    <t>Glenn Connolly</t>
  </si>
  <si>
    <t>Rob Carson</t>
  </si>
  <si>
    <t>Doug Harman</t>
  </si>
  <si>
    <t>LAKELANDS</t>
  </si>
  <si>
    <t>Mal Roberts</t>
  </si>
  <si>
    <t>Bruce Wiltshire</t>
  </si>
  <si>
    <t>Owen Boyle</t>
  </si>
  <si>
    <t>James Green</t>
  </si>
  <si>
    <t>Tom Wheeler</t>
  </si>
  <si>
    <t>Peter Netherway</t>
  </si>
  <si>
    <t>Ian Atchinson</t>
  </si>
  <si>
    <t>Paul Egan</t>
  </si>
  <si>
    <t>John Burt</t>
  </si>
  <si>
    <t>Peter Martin</t>
  </si>
  <si>
    <t>Steve Henderson</t>
  </si>
  <si>
    <t>Stuart Campbell</t>
  </si>
  <si>
    <t>Pat McCarthy</t>
  </si>
  <si>
    <t>Jeremy Sharp</t>
  </si>
  <si>
    <t>Neil Ascott</t>
  </si>
  <si>
    <t>Roger Savage</t>
  </si>
  <si>
    <t>Matt Donnelly</t>
  </si>
  <si>
    <t>Mike King</t>
  </si>
  <si>
    <t>Phil Snyman</t>
  </si>
  <si>
    <t>Peter Cook</t>
  </si>
  <si>
    <t>WANNEROO</t>
  </si>
  <si>
    <t>SEA VIEW</t>
  </si>
  <si>
    <t xml:space="preserve">ROUND ONE, MONDAY MARCH 31 </t>
  </si>
  <si>
    <t>Ian Atcheson</t>
  </si>
  <si>
    <t>Jim Patching</t>
  </si>
  <si>
    <t>Greg Huggins</t>
  </si>
  <si>
    <t>Lee Foster</t>
  </si>
  <si>
    <t xml:space="preserve">Ian Sivwright </t>
  </si>
  <si>
    <t>Peter Polakiewicz</t>
  </si>
  <si>
    <t xml:space="preserve">Rob Carson </t>
  </si>
  <si>
    <t xml:space="preserve">Gordan Thomson </t>
  </si>
  <si>
    <t>Stewart Cattermoul</t>
  </si>
  <si>
    <t>Glen Connolly</t>
  </si>
  <si>
    <t>Stan Chait</t>
  </si>
  <si>
    <t>Drew Sutherland</t>
  </si>
  <si>
    <t xml:space="preserve">Frank Tamigi </t>
  </si>
  <si>
    <t>Ian Griffiths</t>
  </si>
  <si>
    <t>Tony Williams</t>
  </si>
  <si>
    <t xml:space="preserve">Graham Muir </t>
  </si>
  <si>
    <t xml:space="preserve">Bill Woodhams </t>
  </si>
  <si>
    <t>Stuart Coleman</t>
  </si>
  <si>
    <t>David Hart</t>
  </si>
  <si>
    <t>Ken Smith</t>
  </si>
  <si>
    <t xml:space="preserve">Terry Prendergast </t>
  </si>
  <si>
    <t>Tony Connolly</t>
  </si>
  <si>
    <t>Garry Fletcher</t>
  </si>
  <si>
    <t xml:space="preserve">Tom Wheeler </t>
  </si>
  <si>
    <t xml:space="preserve">Tony Hagon </t>
  </si>
  <si>
    <t xml:space="preserve">John Burt </t>
  </si>
  <si>
    <t xml:space="preserve">Lee Foster </t>
  </si>
  <si>
    <t xml:space="preserve">Stewart Cattermoul </t>
  </si>
  <si>
    <t xml:space="preserve">Owen Boyle </t>
  </si>
  <si>
    <t xml:space="preserve">Stan Chait </t>
  </si>
  <si>
    <t xml:space="preserve">Pat Mccarthy </t>
  </si>
  <si>
    <t xml:space="preserve">Jim Patching </t>
  </si>
  <si>
    <t xml:space="preserve">Matt Donnelly </t>
  </si>
  <si>
    <t xml:space="preserve">Mark Seal </t>
  </si>
  <si>
    <t xml:space="preserve">Steve Markey </t>
  </si>
  <si>
    <t>Andrew Sutherland</t>
  </si>
  <si>
    <t xml:space="preserve">David Henry </t>
  </si>
  <si>
    <t>Neill Abbott</t>
  </si>
  <si>
    <t>Col Smith</t>
  </si>
  <si>
    <t>Frank Tamigi</t>
  </si>
  <si>
    <t>Terry Prandergast</t>
  </si>
  <si>
    <t>Jim Green</t>
  </si>
  <si>
    <t>William Fu</t>
  </si>
  <si>
    <t>Stuart Rocchi</t>
  </si>
  <si>
    <t>Tony Hagen</t>
  </si>
  <si>
    <t>GARY FLETCHER</t>
  </si>
  <si>
    <t>STEWART CATTERMOUL</t>
  </si>
  <si>
    <t>PETER COOK</t>
  </si>
  <si>
    <t>STAN CHAIT</t>
  </si>
  <si>
    <t>BRUCE WILSHIRE</t>
  </si>
  <si>
    <t>STEVE JACKSON</t>
  </si>
  <si>
    <t>PETER NETHERWAY</t>
  </si>
  <si>
    <t>MARK SEAL</t>
  </si>
  <si>
    <t>STUART ROCCHI</t>
  </si>
  <si>
    <t>PETER POLAKIEWICZ</t>
  </si>
  <si>
    <t>PAUL EGAN</t>
  </si>
  <si>
    <t>ROB CARSON</t>
  </si>
  <si>
    <t>KEN SMITH</t>
  </si>
  <si>
    <t>BILL WOODHAMS</t>
  </si>
  <si>
    <t>STUART CAMBELL</t>
  </si>
  <si>
    <t>TONY WILLIAMS</t>
  </si>
  <si>
    <t>JEREMY SHARP</t>
  </si>
  <si>
    <t>ALEX ATTWOOD</t>
  </si>
  <si>
    <t>ROGER SAVAGE</t>
  </si>
  <si>
    <t>JEFF PITTS</t>
  </si>
  <si>
    <t>Paul Brodshooft</t>
  </si>
  <si>
    <t>Graham Muir</t>
  </si>
  <si>
    <t>Gordan Thomson</t>
  </si>
  <si>
    <t>Clayton Hopkinson</t>
  </si>
  <si>
    <t>Eli Lahov</t>
  </si>
  <si>
    <t>Paul Brasshoft</t>
  </si>
  <si>
    <t>Frank Tamiga</t>
  </si>
  <si>
    <t>Raymond Sweeney</t>
  </si>
  <si>
    <t>MEN'S SENIOR PENNANTS: NORTH - ORANGE</t>
  </si>
  <si>
    <t>Danny Chua</t>
  </si>
  <si>
    <t>Nick Croston</t>
  </si>
  <si>
    <t>Sean Higgins</t>
  </si>
  <si>
    <t>Frank Di Nardo</t>
  </si>
  <si>
    <t>Les Lunt</t>
  </si>
  <si>
    <t>Phil Grice</t>
  </si>
  <si>
    <t>Dave Wilson</t>
  </si>
  <si>
    <t>Peter Davies</t>
  </si>
  <si>
    <t>Gerry Klashorst</t>
  </si>
  <si>
    <t>Bruce Shortland Jones</t>
  </si>
  <si>
    <t>Roddy van Rooyen</t>
  </si>
  <si>
    <t>Peter Gaby</t>
  </si>
  <si>
    <t>David Hartley</t>
  </si>
  <si>
    <t>Joe Oxley</t>
  </si>
  <si>
    <t>Mick McQueen</t>
  </si>
  <si>
    <t>Mick Malone</t>
  </si>
  <si>
    <t>Gerry Richardson</t>
  </si>
  <si>
    <t>Lindsay Stagoll</t>
  </si>
  <si>
    <t>Keith Barrow</t>
  </si>
  <si>
    <t>Steve Maxwell</t>
  </si>
  <si>
    <t>Rob Robson</t>
  </si>
  <si>
    <t>Peter Sizer</t>
  </si>
  <si>
    <t>Brett Flatters</t>
  </si>
  <si>
    <t xml:space="preserve">Dave Brown </t>
  </si>
  <si>
    <t>Les Clark</t>
  </si>
  <si>
    <t>Alan Spooner</t>
  </si>
  <si>
    <t xml:space="preserve">Colin Erskines </t>
  </si>
  <si>
    <t>Paul Faint</t>
  </si>
  <si>
    <t>Joe Grothues</t>
  </si>
  <si>
    <t>Neil Sherwood</t>
  </si>
  <si>
    <t>Rob Campbell-Faulkes</t>
  </si>
  <si>
    <t>Mark Stephens</t>
  </si>
  <si>
    <t>Mark McKenzie</t>
  </si>
  <si>
    <t>Trevor Black</t>
  </si>
  <si>
    <t xml:space="preserve">Peter Clarke </t>
  </si>
  <si>
    <t>Mike Dawson</t>
  </si>
  <si>
    <t>Clayton Wilson</t>
  </si>
  <si>
    <t>Eric Schmidt</t>
  </si>
  <si>
    <t>Colin Outhred</t>
  </si>
  <si>
    <t>George Gavin</t>
  </si>
  <si>
    <t>CHEQUERS</t>
  </si>
  <si>
    <t>Brian McElhinney</t>
  </si>
  <si>
    <t>Kevin Gibbs</t>
  </si>
  <si>
    <t>Robin Rindel</t>
  </si>
  <si>
    <t>Malcolm Kates</t>
  </si>
  <si>
    <t>Bruce Shortland-Jones</t>
  </si>
  <si>
    <t>Dave Brown</t>
  </si>
  <si>
    <t>Rob Campbell-Foulkes</t>
  </si>
  <si>
    <t>Brian Milburn</t>
  </si>
  <si>
    <t>Brian Brennan</t>
  </si>
  <si>
    <t>James Peskett</t>
  </si>
  <si>
    <t>Colin Erskin</t>
  </si>
  <si>
    <t>Tony Peck</t>
  </si>
  <si>
    <t>Greg Metcalf</t>
  </si>
  <si>
    <t>BRIAN MCELHINNEY</t>
  </si>
  <si>
    <t>DAVE BROWN</t>
  </si>
  <si>
    <t xml:space="preserve">JOE OXLEY </t>
  </si>
  <si>
    <t>PAUL FAINT</t>
  </si>
  <si>
    <t>STEVE MAXWELL</t>
  </si>
  <si>
    <t>PETER SIZER</t>
  </si>
  <si>
    <t>PETER GABY</t>
  </si>
  <si>
    <t>BRIAN MILBURN</t>
  </si>
  <si>
    <t>LINDSAY STAGOLL</t>
  </si>
  <si>
    <t>NEIL SHERWOOD</t>
  </si>
  <si>
    <t>FRANK DINARDO</t>
  </si>
  <si>
    <t>MARK STEPHENS</t>
  </si>
  <si>
    <t>PHIL GRICE</t>
  </si>
  <si>
    <t>TONY PECK</t>
  </si>
  <si>
    <t>MICK MALONE</t>
  </si>
  <si>
    <t>TREVOR BLACK</t>
  </si>
  <si>
    <t>MALCOM KATES</t>
  </si>
  <si>
    <t>ERIC SCMIDT</t>
  </si>
  <si>
    <t>CRAIG ASHTON</t>
  </si>
  <si>
    <t>GEORGE GAVIN</t>
  </si>
  <si>
    <t>David Urquhart</t>
  </si>
  <si>
    <t>John Hutchinson</t>
  </si>
  <si>
    <t>David Wilson</t>
  </si>
  <si>
    <t>Nathan Gilders</t>
  </si>
  <si>
    <t>Roddy Van Rooyen</t>
  </si>
  <si>
    <t>Peter Clark</t>
  </si>
  <si>
    <t>David Shiers</t>
  </si>
  <si>
    <t>Colin Erskine</t>
  </si>
  <si>
    <t>Robin Adair</t>
  </si>
  <si>
    <t>Brett Flutter</t>
  </si>
  <si>
    <t>Peter Law</t>
  </si>
  <si>
    <t>Craig Ashton</t>
  </si>
  <si>
    <t>Bruce Shortland</t>
  </si>
  <si>
    <t>GERRY RICHARDS</t>
  </si>
  <si>
    <t>ERIC SCHMIDT</t>
  </si>
  <si>
    <t>LES LUNT</t>
  </si>
  <si>
    <t>JOHN HUTCHINSON</t>
  </si>
  <si>
    <t>ALAN SPOONER</t>
  </si>
  <si>
    <t>KEITH BARROW</t>
  </si>
  <si>
    <t>DAVID HARTLY</t>
  </si>
  <si>
    <t>MICK MCQUEEN</t>
  </si>
  <si>
    <t>GERRY KLASHORST</t>
  </si>
  <si>
    <t>RODDY VAN ROOYEN</t>
  </si>
  <si>
    <t>DAVID WILSON</t>
  </si>
  <si>
    <t>SEAN HIGGINS</t>
  </si>
  <si>
    <t>JOE OXLEY</t>
  </si>
  <si>
    <t>ROB ROBSON</t>
  </si>
  <si>
    <t>ROBIN ADAIR</t>
  </si>
  <si>
    <t>BRETT FLATTERS</t>
  </si>
  <si>
    <t>LES CLARK</t>
  </si>
  <si>
    <t>COLIN ERSKINE</t>
  </si>
  <si>
    <t>ROB CAMPBELL-FOULKES</t>
  </si>
  <si>
    <t>PETER DAVIES</t>
  </si>
  <si>
    <t>JOE GROTHUES</t>
  </si>
  <si>
    <t>COLIN OUTHRED</t>
  </si>
  <si>
    <t>CLAYTON WILSON</t>
  </si>
  <si>
    <t>PETER LOW</t>
  </si>
  <si>
    <t>GREG METCALF</t>
  </si>
  <si>
    <t>PETER CLARK</t>
  </si>
  <si>
    <t>Adrian Elam</t>
  </si>
  <si>
    <t>Mick malone</t>
  </si>
  <si>
    <t>Robin Rindell</t>
  </si>
  <si>
    <t>Frank DiNardo</t>
  </si>
  <si>
    <t>Stewart McMillan</t>
  </si>
  <si>
    <t>MEN'S SENIOR PENNANTS: NORTH - PURPLE</t>
  </si>
  <si>
    <t>Graeme Lightfoot</t>
  </si>
  <si>
    <t>Graham Croft</t>
  </si>
  <si>
    <t>Doug Bateson</t>
  </si>
  <si>
    <t>Paddy Ward</t>
  </si>
  <si>
    <t>Bob Merrington</t>
  </si>
  <si>
    <t>Lee Collinson</t>
  </si>
  <si>
    <t>Ned Mitich</t>
  </si>
  <si>
    <t>Phil Jones</t>
  </si>
  <si>
    <t>Ray Barrett</t>
  </si>
  <si>
    <t>Mick Brazier</t>
  </si>
  <si>
    <t>Mark Taylor</t>
  </si>
  <si>
    <t>Judge Merenda</t>
  </si>
  <si>
    <t>Bryan Drake</t>
  </si>
  <si>
    <t>Dennis Taylor</t>
  </si>
  <si>
    <t>Kevin Silsbury</t>
  </si>
  <si>
    <t>Bernie O'Shea</t>
  </si>
  <si>
    <t>John Gouteff</t>
  </si>
  <si>
    <t>Michael Duckett</t>
  </si>
  <si>
    <t>Tony Stanicic</t>
  </si>
  <si>
    <t>Peter Duffy</t>
  </si>
  <si>
    <t>Leo Crohan</t>
  </si>
  <si>
    <t>Pat McGavin</t>
  </si>
  <si>
    <t>Jules Harris</t>
  </si>
  <si>
    <t>Mark Spyrou</t>
  </si>
  <si>
    <t>John Kime</t>
  </si>
  <si>
    <t>Steve McKirdy</t>
  </si>
  <si>
    <t>Martin Broome</t>
  </si>
  <si>
    <t>Bruce Jones</t>
  </si>
  <si>
    <t>Keith Waller</t>
  </si>
  <si>
    <t>Mike O'Leary</t>
  </si>
  <si>
    <t>Mitch Artus</t>
  </si>
  <si>
    <t>Kevin Richards</t>
  </si>
  <si>
    <t>Michael Van Drunen</t>
  </si>
  <si>
    <t>Dave Atkinson</t>
  </si>
  <si>
    <t>Cameron Gent</t>
  </si>
  <si>
    <t>Gary Marais</t>
  </si>
  <si>
    <t>Rod Sproule</t>
  </si>
  <si>
    <t>Martin Van Den Berg</t>
  </si>
  <si>
    <t>John Bandy</t>
  </si>
  <si>
    <t>Gordon Munro</t>
  </si>
  <si>
    <t>Bill Ongley</t>
  </si>
  <si>
    <t>Graeme Pepper</t>
  </si>
  <si>
    <t>Paul Lewis</t>
  </si>
  <si>
    <t>Geoff Pearce</t>
  </si>
  <si>
    <t>Cam Gent</t>
  </si>
  <si>
    <t xml:space="preserve">Tony Lawrence </t>
  </si>
  <si>
    <t>Steve Leishman</t>
  </si>
  <si>
    <t>Ian Collins</t>
  </si>
  <si>
    <t xml:space="preserve">Mark Taylor </t>
  </si>
  <si>
    <t>Bernie O'shea</t>
  </si>
  <si>
    <t xml:space="preserve">Lee Collinson </t>
  </si>
  <si>
    <t xml:space="preserve">Bob Merrington </t>
  </si>
  <si>
    <t xml:space="preserve">Paddy Fitzpatrick </t>
  </si>
  <si>
    <t xml:space="preserve">Kevin Silsbury </t>
  </si>
  <si>
    <t xml:space="preserve">Graeme Lightfoot </t>
  </si>
  <si>
    <t>Lee Collison</t>
  </si>
  <si>
    <t xml:space="preserve">Peter Duffy </t>
  </si>
  <si>
    <t xml:space="preserve">Doug Bateson </t>
  </si>
  <si>
    <t xml:space="preserve">Pat Mcgavin </t>
  </si>
  <si>
    <t>Steve Mckirdy</t>
  </si>
  <si>
    <t xml:space="preserve">Ray Barrett </t>
  </si>
  <si>
    <t xml:space="preserve">Bernie O'shea </t>
  </si>
  <si>
    <t xml:space="preserve">Geoff Pearce </t>
  </si>
  <si>
    <t xml:space="preserve">Mike O'leary </t>
  </si>
  <si>
    <t>Tony Lawrence</t>
  </si>
  <si>
    <t>Paddy Fitzpatrick</t>
  </si>
  <si>
    <t xml:space="preserve">John Gouteff </t>
  </si>
  <si>
    <t xml:space="preserve">Tony Stanacic </t>
  </si>
  <si>
    <t>Dave Cope</t>
  </si>
  <si>
    <t>Stevie McKirdy</t>
  </si>
  <si>
    <t>Neil Cooke</t>
  </si>
  <si>
    <t>JOHN BANDY</t>
  </si>
  <si>
    <t>BRYAN DRAKE</t>
  </si>
  <si>
    <t>ROD SPROULE</t>
  </si>
  <si>
    <t>NED MITICH</t>
  </si>
  <si>
    <t>JOHN KIME</t>
  </si>
  <si>
    <t>BERNIE O'SHEA</t>
  </si>
  <si>
    <t>GORDON MUNRO</t>
  </si>
  <si>
    <t>MARK TAYLOR</t>
  </si>
  <si>
    <t>MICHAEL VAN DEN BERG</t>
  </si>
  <si>
    <t>GRAEME LIGHTFOOT</t>
  </si>
  <si>
    <t>CAM GENT</t>
  </si>
  <si>
    <t>DOUG BATESON</t>
  </si>
  <si>
    <t>RICHARD PAWLUK</t>
  </si>
  <si>
    <t>RAY BARRETT</t>
  </si>
  <si>
    <t>MITCH ARTUS</t>
  </si>
  <si>
    <t>TONY LAWRENCE</t>
  </si>
  <si>
    <t>LEO CROHAN</t>
  </si>
  <si>
    <t>BOB MERRINGTON</t>
  </si>
  <si>
    <t>JULES HARRIS</t>
  </si>
  <si>
    <t>PADDY FITZPATRICK</t>
  </si>
  <si>
    <t>Mark Bushell</t>
  </si>
  <si>
    <t>Tim Ramsay</t>
  </si>
  <si>
    <t>Tony Stanacic</t>
  </si>
  <si>
    <t>Brandon Waddell</t>
  </si>
  <si>
    <t>John Chemello</t>
  </si>
  <si>
    <t>Richard Pawluk</t>
  </si>
  <si>
    <t>Paul Speed</t>
  </si>
  <si>
    <t>Ray Barnett</t>
  </si>
  <si>
    <t>Gordon Millar</t>
  </si>
  <si>
    <t>Tom Intrada</t>
  </si>
  <si>
    <t>MEN'S SENIOR PENNANTS: NORTH - RED</t>
  </si>
  <si>
    <t>Gray Fagg</t>
  </si>
  <si>
    <t>John Shiels</t>
  </si>
  <si>
    <t>Peter Cunningham</t>
  </si>
  <si>
    <t>Joe Nolan</t>
  </si>
  <si>
    <t>Joe Cicchini</t>
  </si>
  <si>
    <t>Paul Reid</t>
  </si>
  <si>
    <t>Greg Scott</t>
  </si>
  <si>
    <t>Denis Perich</t>
  </si>
  <si>
    <t>Steve Rakela</t>
  </si>
  <si>
    <t>Merv Montgomery</t>
  </si>
  <si>
    <t>Brendan Maher</t>
  </si>
  <si>
    <t>Mario Romeo</t>
  </si>
  <si>
    <t>Graham Finch</t>
  </si>
  <si>
    <t>Frank Andrich</t>
  </si>
  <si>
    <t>Greg Shaw</t>
  </si>
  <si>
    <t>Lindsay Hunt</t>
  </si>
  <si>
    <t>Yommy Lee</t>
  </si>
  <si>
    <t>Mike De Nicolis</t>
  </si>
  <si>
    <t>Joe Van Niekerk</t>
  </si>
  <si>
    <t>Ivan Jakicevic</t>
  </si>
  <si>
    <t>Michael Wright</t>
  </si>
  <si>
    <t>Gerhard Loos</t>
  </si>
  <si>
    <t>Tony Rompotis (c)</t>
  </si>
  <si>
    <t>Dewald Gericke</t>
  </si>
  <si>
    <t>David Donaldson-Stiff</t>
  </si>
  <si>
    <t>Trever Hodder</t>
  </si>
  <si>
    <t>Gary Harle</t>
  </si>
  <si>
    <t>Norman Temple</t>
  </si>
  <si>
    <t>Michael Mitchell</t>
  </si>
  <si>
    <t>Gordon McDonald</t>
  </si>
  <si>
    <t>David Ellwood</t>
  </si>
  <si>
    <t>Tony Harris (c)</t>
  </si>
  <si>
    <t>Graham Pears</t>
  </si>
  <si>
    <t>Ian Mulholland</t>
  </si>
  <si>
    <t>Neil Mckenzie</t>
  </si>
  <si>
    <t>John Banks</t>
  </si>
  <si>
    <t>Ross McLaren</t>
  </si>
  <si>
    <t>Don McPhail</t>
  </si>
  <si>
    <t>Karam Singh</t>
  </si>
  <si>
    <t>Mick Ray</t>
  </si>
  <si>
    <t>JOONDALUP</t>
  </si>
  <si>
    <t>IVAN JAKICEVIC</t>
  </si>
  <si>
    <t>GREG SCOTT</t>
  </si>
  <si>
    <t>BRIAN CALLENDER</t>
  </si>
  <si>
    <t>PETER CUNNINGHAM</t>
  </si>
  <si>
    <t>FRANK ANDRICH</t>
  </si>
  <si>
    <t>JOE CICCHINI</t>
  </si>
  <si>
    <t>LINDSAY HUNT</t>
  </si>
  <si>
    <t>GARY FAGG</t>
  </si>
  <si>
    <t>MERV MONTGOMERY</t>
  </si>
  <si>
    <t>STEVE RAKELA</t>
  </si>
  <si>
    <t>MARIO ROMEO</t>
  </si>
  <si>
    <t>BRENDAN MAHER</t>
  </si>
  <si>
    <t>PAUL REID</t>
  </si>
  <si>
    <t>GRAHAM FINCH</t>
  </si>
  <si>
    <t>DENIS PERICH</t>
  </si>
  <si>
    <t>GREG SHAW</t>
  </si>
  <si>
    <t>JOHN SHIELS</t>
  </si>
  <si>
    <t>JO VAN NIEKERK</t>
  </si>
  <si>
    <t>JOE NOLAN</t>
  </si>
  <si>
    <t>WAYNE FIELDING</t>
  </si>
  <si>
    <t>Tony Harris</t>
  </si>
  <si>
    <t>Greg Hazell</t>
  </si>
  <si>
    <t>Trevor Hodder</t>
  </si>
  <si>
    <t>Malcolm Snow</t>
  </si>
  <si>
    <t>Greg Chessell</t>
  </si>
  <si>
    <t>Richard Pethick</t>
  </si>
  <si>
    <t>Tony Rompotis</t>
  </si>
  <si>
    <t>TOTAL MATCHES WON BY: THE VINES</t>
  </si>
  <si>
    <t>Ivan Jokicevic</t>
  </si>
  <si>
    <t>Merv Montgomert</t>
  </si>
  <si>
    <t>John Sniels</t>
  </si>
  <si>
    <t>Tim Reid</t>
  </si>
  <si>
    <t xml:space="preserve">GREG SCOTT </t>
  </si>
  <si>
    <t xml:space="preserve">MICHAEL WRIGHT </t>
  </si>
  <si>
    <t xml:space="preserve">PERTER CUNNINGHAM </t>
  </si>
  <si>
    <t xml:space="preserve">TONY ROMPOTIS </t>
  </si>
  <si>
    <t xml:space="preserve">CARL PARKER </t>
  </si>
  <si>
    <t>BRUCE LOW</t>
  </si>
  <si>
    <t xml:space="preserve">GARY FAGG </t>
  </si>
  <si>
    <t xml:space="preserve">DAVID ELLWOOD </t>
  </si>
  <si>
    <t xml:space="preserve">STEVE RAKELA </t>
  </si>
  <si>
    <t>ROSS McLAREN</t>
  </si>
  <si>
    <t xml:space="preserve">BENDAN MALLER </t>
  </si>
  <si>
    <t>GARY HARLE</t>
  </si>
  <si>
    <t xml:space="preserve">GRAHAM FINCH </t>
  </si>
  <si>
    <t xml:space="preserve">DAVID DONALDSON-STIFF </t>
  </si>
  <si>
    <t>GREG HAZELL</t>
  </si>
  <si>
    <t xml:space="preserve">JOE VAN NEIKERK </t>
  </si>
  <si>
    <t>STEVE McALINDON</t>
  </si>
  <si>
    <t xml:space="preserve">WAYNE FIELDING </t>
  </si>
  <si>
    <t xml:space="preserve">NEIL McKENZIE </t>
  </si>
  <si>
    <t xml:space="preserve">TOTAL MATCHES WON BY : Cottesloe                      </t>
  </si>
  <si>
    <t xml:space="preserve">Ross McLaren </t>
  </si>
  <si>
    <t>Tony Rompotts</t>
  </si>
  <si>
    <t>John Wigham</t>
  </si>
  <si>
    <t>Neil McKenzie</t>
  </si>
  <si>
    <t>Tony Siroen</t>
  </si>
  <si>
    <t>Gordon Tucker</t>
  </si>
  <si>
    <t>Ian Mullholland</t>
  </si>
  <si>
    <t>Joe van Niekerk</t>
  </si>
  <si>
    <t>Brendan Maheer</t>
  </si>
  <si>
    <t>Gary Fagg</t>
  </si>
  <si>
    <t>Carl Parker</t>
  </si>
  <si>
    <t>Rod Cox</t>
  </si>
  <si>
    <t>Chris Kelland</t>
  </si>
  <si>
    <t>STEVE Mcalinden</t>
  </si>
  <si>
    <t xml:space="preserve">GORDN TUCKER </t>
  </si>
  <si>
    <t>MIKE DENICOLIS</t>
  </si>
  <si>
    <t>MICHEAL WRIGHT</t>
  </si>
  <si>
    <t>TONY ROMPOTIS</t>
  </si>
  <si>
    <t xml:space="preserve">PAUL REID </t>
  </si>
  <si>
    <t>KARAM SINGH</t>
  </si>
  <si>
    <t>GREG CHESSELL</t>
  </si>
  <si>
    <t>GRAHAM PEARS</t>
  </si>
  <si>
    <t xml:space="preserve">JOE NOLAN </t>
  </si>
  <si>
    <t xml:space="preserve">Rod cox </t>
  </si>
  <si>
    <t>Joe van niekerk</t>
  </si>
  <si>
    <t>Chris kelland</t>
  </si>
  <si>
    <t xml:space="preserve">Gordon mcdonald </t>
  </si>
  <si>
    <t>Steve rakela</t>
  </si>
  <si>
    <t>Malcom snow</t>
  </si>
  <si>
    <t>Andrew Carruthers</t>
  </si>
  <si>
    <t xml:space="preserve">Ian mulholland </t>
  </si>
  <si>
    <t>Trevor hodder</t>
  </si>
  <si>
    <t>Gary fagg</t>
  </si>
  <si>
    <t xml:space="preserve">Dewald gericke </t>
  </si>
  <si>
    <t>Michael tranter</t>
  </si>
  <si>
    <t>Don Mcphail</t>
  </si>
  <si>
    <t>Graham finch</t>
  </si>
  <si>
    <t>Ivan Jackievic</t>
  </si>
  <si>
    <t>Brian Callender</t>
  </si>
  <si>
    <t>NEIL MCKENZIE</t>
  </si>
  <si>
    <t>Bendan Maher</t>
  </si>
  <si>
    <t>Michael Fronter</t>
  </si>
  <si>
    <t>MEN'S SENIOR PENNANTS: NORTH - WHITE</t>
  </si>
  <si>
    <t>Ian Macdonald</t>
  </si>
  <si>
    <t>Jeff Dow</t>
  </si>
  <si>
    <t>Wilfred Ong</t>
  </si>
  <si>
    <t>Peter Hughes</t>
  </si>
  <si>
    <t>Damon Watkins</t>
  </si>
  <si>
    <t>John Eldridge</t>
  </si>
  <si>
    <t>Andrew Frazer</t>
  </si>
  <si>
    <t>Gerry Dunne</t>
  </si>
  <si>
    <t>Michael Nowak</t>
  </si>
  <si>
    <t>Graham Valentine</t>
  </si>
  <si>
    <t>Tim Tan</t>
  </si>
  <si>
    <t>Peter Trethowan</t>
  </si>
  <si>
    <t>Tony Cowan</t>
  </si>
  <si>
    <t>Gary Harrington</t>
  </si>
  <si>
    <t>Brett Thomson</t>
  </si>
  <si>
    <t>Merv Anderson</t>
  </si>
  <si>
    <t>Campbell Thomson</t>
  </si>
  <si>
    <t>Bou Ma Chung</t>
  </si>
  <si>
    <t>Joe Alexander</t>
  </si>
  <si>
    <t>Tom Salvarinov</t>
  </si>
  <si>
    <t>Gary Snow</t>
  </si>
  <si>
    <t>Trevor Morgan</t>
  </si>
  <si>
    <t>Alex Munt</t>
  </si>
  <si>
    <t>Andrew Pyc</t>
  </si>
  <si>
    <t>Jim Forsyth</t>
  </si>
  <si>
    <t xml:space="preserve">Daniel White </t>
  </si>
  <si>
    <t>Stuard McKoen</t>
  </si>
  <si>
    <t>Rory Cole-Bowen</t>
  </si>
  <si>
    <t>Kev Townsend</t>
  </si>
  <si>
    <t>Derek Mumford</t>
  </si>
  <si>
    <t>Zeljko Mavrec</t>
  </si>
  <si>
    <t>Brian Ward</t>
  </si>
  <si>
    <t>Wally Davberman</t>
  </si>
  <si>
    <t>David Roe</t>
  </si>
  <si>
    <t>Ian Templeton</t>
  </si>
  <si>
    <t>Roger Collins</t>
  </si>
  <si>
    <t>Philip Kelly</t>
  </si>
  <si>
    <t>Cass Castalanelli</t>
  </si>
  <si>
    <t>Marek Kumczyk</t>
  </si>
  <si>
    <t>Brian Lawler</t>
  </si>
  <si>
    <t>Phil Miller</t>
  </si>
  <si>
    <t xml:space="preserve">Ian Macdonald </t>
  </si>
  <si>
    <t>Damian Watkins</t>
  </si>
  <si>
    <t>Neil Craven</t>
  </si>
  <si>
    <t>Gavin Furness</t>
  </si>
  <si>
    <t xml:space="preserve">Tom Salvarinov </t>
  </si>
  <si>
    <t>Cambell Thomson</t>
  </si>
  <si>
    <t>Steve Noske</t>
  </si>
  <si>
    <t>Daniel White</t>
  </si>
  <si>
    <t>Phil Kelly</t>
  </si>
  <si>
    <t>Marek Kilmzyk</t>
  </si>
  <si>
    <t>Stuart Mckeon</t>
  </si>
  <si>
    <t xml:space="preserve">Andrew Newman </t>
  </si>
  <si>
    <t xml:space="preserve">Alex Munt </t>
  </si>
  <si>
    <t>Bob Lowrie</t>
  </si>
  <si>
    <t xml:space="preserve">Liam Searson </t>
  </si>
  <si>
    <t xml:space="preserve">Kev Thomsend </t>
  </si>
  <si>
    <t xml:space="preserve">Roger Collins </t>
  </si>
  <si>
    <t xml:space="preserve">Ian Templeton </t>
  </si>
  <si>
    <t>Andre van demere</t>
  </si>
  <si>
    <t>Ken Lyons</t>
  </si>
  <si>
    <t xml:space="preserve">Trevor Morgan </t>
  </si>
  <si>
    <t xml:space="preserve">Zakko Maurce </t>
  </si>
  <si>
    <t>Andre van der Merwe</t>
  </si>
  <si>
    <t>Andrew Newman</t>
  </si>
  <si>
    <t xml:space="preserve">Wilfred Ong </t>
  </si>
  <si>
    <t xml:space="preserve">Marek Klimczyk </t>
  </si>
  <si>
    <t xml:space="preserve">Stuart Mckeown </t>
  </si>
  <si>
    <t xml:space="preserve">Joe Alexander </t>
  </si>
  <si>
    <t xml:space="preserve">Jim Forsyth </t>
  </si>
  <si>
    <t>Stuart Waters</t>
  </si>
  <si>
    <t xml:space="preserve">Gary Hing </t>
  </si>
  <si>
    <t xml:space="preserve">Tony Cowan </t>
  </si>
  <si>
    <t>Roger Bayliss</t>
  </si>
  <si>
    <t>Zeljko Maurac</t>
  </si>
  <si>
    <t>Liam Searson</t>
  </si>
  <si>
    <t>Stuart McKeown</t>
  </si>
  <si>
    <t>Brett Thompson</t>
  </si>
  <si>
    <t>Cass Castinelli</t>
  </si>
  <si>
    <t>Gary Hing</t>
  </si>
  <si>
    <t>Campbell Thompson</t>
  </si>
  <si>
    <t>JOHN ELDRIDGE</t>
  </si>
  <si>
    <t>ZELJKO MAURAC</t>
  </si>
  <si>
    <t>PETER HUGHES</t>
  </si>
  <si>
    <t>JIM FORSYTH</t>
  </si>
  <si>
    <t>PHIL MILLER</t>
  </si>
  <si>
    <t>PHIL KELLY</t>
  </si>
  <si>
    <t>PETER TRETHOWAN</t>
  </si>
  <si>
    <t>GARY SNOW</t>
  </si>
  <si>
    <t>GERRY DUNNE</t>
  </si>
  <si>
    <t>STUART MCKEOWN</t>
  </si>
  <si>
    <t>NEIL CRAVEN</t>
  </si>
  <si>
    <t>ALEX MUNT</t>
  </si>
  <si>
    <t>GARY HARRINGTON</t>
  </si>
  <si>
    <t>KEN TOWNSEND</t>
  </si>
  <si>
    <t>BOU MA CHUNG</t>
  </si>
  <si>
    <t>IAN TEMPLETON</t>
  </si>
  <si>
    <t>GRAHAM VALENTINE</t>
  </si>
  <si>
    <t>ROGER BAYLISS</t>
  </si>
  <si>
    <t>MERV ANDERSON</t>
  </si>
  <si>
    <t>MAREK KLIMCZYK</t>
  </si>
  <si>
    <t>Bob Lawrie</t>
  </si>
  <si>
    <t>Micheal Nowak</t>
  </si>
  <si>
    <t>Anare Van Der Merwe</t>
  </si>
  <si>
    <t>Rory Cole Bowen</t>
  </si>
  <si>
    <t xml:space="preserve">Brian Lawler </t>
  </si>
  <si>
    <t>Garry Harrington</t>
  </si>
  <si>
    <t>Andre Van De Mewe</t>
  </si>
  <si>
    <t>Bow Ma Chung</t>
  </si>
  <si>
    <t>Andrew Pyl</t>
  </si>
  <si>
    <t>Roger Baylist</t>
  </si>
  <si>
    <t>Damon watkins</t>
  </si>
  <si>
    <t>Ian MacDonald</t>
  </si>
  <si>
    <t>Kevin Townsend</t>
  </si>
  <si>
    <t>Marek Klimczyk</t>
  </si>
  <si>
    <t>Zelco Maurae</t>
  </si>
  <si>
    <t>Terry Curtis</t>
  </si>
  <si>
    <t>MEN'S SENIOR PENNANTS: NORTH - YELLOW</t>
  </si>
  <si>
    <t>Laul Tunnacliffe</t>
  </si>
  <si>
    <t>Tom Blyth</t>
  </si>
  <si>
    <t>Phil Stephen</t>
  </si>
  <si>
    <t>Alan Godsell</t>
  </si>
  <si>
    <t>Ross McPhee</t>
  </si>
  <si>
    <t>Tony Hurle</t>
  </si>
  <si>
    <t>John Italiano</t>
  </si>
  <si>
    <t>Mark McGairy</t>
  </si>
  <si>
    <t>Hans Sauer</t>
  </si>
  <si>
    <t>Dave Ward</t>
  </si>
  <si>
    <t>David Hewitt</t>
  </si>
  <si>
    <t>Lou Rigo</t>
  </si>
  <si>
    <t>John Thomson</t>
  </si>
  <si>
    <t>Trevor Salter</t>
  </si>
  <si>
    <t>David Banovich</t>
  </si>
  <si>
    <t>Lindsay Corless</t>
  </si>
  <si>
    <t>Geoff Kay</t>
  </si>
  <si>
    <t>Peter Lassen</t>
  </si>
  <si>
    <t>Erik Geidans</t>
  </si>
  <si>
    <t>Tyrone Gow</t>
  </si>
  <si>
    <t>ROYAL PERTH</t>
  </si>
  <si>
    <t>KWINANA</t>
  </si>
  <si>
    <t>Eddie Purringdon</t>
  </si>
  <si>
    <t>Tod Wecker</t>
  </si>
  <si>
    <t>Andrew Di Carlo</t>
  </si>
  <si>
    <t>Don Urqhart</t>
  </si>
  <si>
    <t>Rod Stephens</t>
  </si>
  <si>
    <t>Barry Francis</t>
  </si>
  <si>
    <t>George Christie</t>
  </si>
  <si>
    <t>Colin Burwood</t>
  </si>
  <si>
    <t>Ken Ferris</t>
  </si>
  <si>
    <t>Dean Samson</t>
  </si>
  <si>
    <t>Rob Peirce</t>
  </si>
  <si>
    <t>Alf Trolio</t>
  </si>
  <si>
    <t>Gunna Nadason</t>
  </si>
  <si>
    <t>Tont Peccia</t>
  </si>
  <si>
    <t>Don Oung</t>
  </si>
  <si>
    <t>Robert Parsons</t>
  </si>
  <si>
    <t>Manfred Supper</t>
  </si>
  <si>
    <t>David Gerritzen</t>
  </si>
  <si>
    <t>Bob Cush</t>
  </si>
  <si>
    <t>Charles MacFarlane</t>
  </si>
  <si>
    <t>GOSNELLS</t>
  </si>
  <si>
    <t>ROYAL FREMANTLE</t>
  </si>
  <si>
    <t>Alan King</t>
  </si>
  <si>
    <t>Laurence Tunnacliffe</t>
  </si>
  <si>
    <t>Bill Stephan</t>
  </si>
  <si>
    <t>Ross McPhees</t>
  </si>
  <si>
    <t>Dave Lampard</t>
  </si>
  <si>
    <t>John Thomoson</t>
  </si>
  <si>
    <t>Michael Cullen</t>
  </si>
  <si>
    <t>Tyrone Cow</t>
  </si>
  <si>
    <t>Eric Geidans</t>
  </si>
  <si>
    <t>Tony Peccia</t>
  </si>
  <si>
    <t>Eddie Purrington</t>
  </si>
  <si>
    <t>Don Urqhuart</t>
  </si>
  <si>
    <t>Deave Samson</t>
  </si>
  <si>
    <t>Rod Stevens</t>
  </si>
  <si>
    <t>Michael Smart</t>
  </si>
  <si>
    <t>Tony Brockman</t>
  </si>
  <si>
    <t>Rob Pearce</t>
  </si>
  <si>
    <t>Wayne Merrel</t>
  </si>
  <si>
    <t>Don Ong</t>
  </si>
  <si>
    <t>Chuck MacFarlane</t>
  </si>
  <si>
    <t>Gary Robins</t>
  </si>
  <si>
    <t>Carloo Coccolionne</t>
  </si>
  <si>
    <t>Mark Henshillwood</t>
  </si>
  <si>
    <t>Don Urquart</t>
  </si>
  <si>
    <t>Mark Shard</t>
  </si>
  <si>
    <t>Deane Samson</t>
  </si>
  <si>
    <t xml:space="preserve">Alan King </t>
  </si>
  <si>
    <t xml:space="preserve">Bob Cush </t>
  </si>
  <si>
    <t xml:space="preserve">Lavi Tunnacliff </t>
  </si>
  <si>
    <t xml:space="preserve">Manford Supper </t>
  </si>
  <si>
    <t xml:space="preserve">Geoff Kay </t>
  </si>
  <si>
    <t xml:space="preserve">Wayne Marrel </t>
  </si>
  <si>
    <t xml:space="preserve">Bill Stephen </t>
  </si>
  <si>
    <t xml:space="preserve">Donald Ong </t>
  </si>
  <si>
    <t xml:space="preserve">John Italiano </t>
  </si>
  <si>
    <t xml:space="preserve">Ken Ferris </t>
  </si>
  <si>
    <t>Hans Saver</t>
  </si>
  <si>
    <t xml:space="preserve">Rob Pearce </t>
  </si>
  <si>
    <t xml:space="preserve">Julian Lodge </t>
  </si>
  <si>
    <t xml:space="preserve">Rod Stevens </t>
  </si>
  <si>
    <t>John Thompson</t>
  </si>
  <si>
    <t xml:space="preserve">George Christie </t>
  </si>
  <si>
    <t>Eric Gidans</t>
  </si>
  <si>
    <t xml:space="preserve">Eddie Perrington </t>
  </si>
  <si>
    <t xml:space="preserve">Michael Cullen </t>
  </si>
  <si>
    <t>Andrew Dicarlo</t>
  </si>
  <si>
    <t>Guna Nadason</t>
  </si>
  <si>
    <t>Mark Henshilwood</t>
  </si>
  <si>
    <t>Garry Robbins</t>
  </si>
  <si>
    <t>Eddie Purrinton</t>
  </si>
  <si>
    <t>Laul Tunnacliff</t>
  </si>
  <si>
    <t>Chuck Macfarlane</t>
  </si>
  <si>
    <t>Phil Day</t>
  </si>
  <si>
    <t>Carlo Coccolione</t>
  </si>
  <si>
    <t>Julian Hodge</t>
  </si>
  <si>
    <t>Eric Gersinds</t>
  </si>
  <si>
    <t>Cory Fuller</t>
  </si>
  <si>
    <t xml:space="preserve">Garry Robbins </t>
  </si>
  <si>
    <t xml:space="preserve">Manfred Supper </t>
  </si>
  <si>
    <t xml:space="preserve">Dave Ward </t>
  </si>
  <si>
    <t xml:space="preserve">Guna </t>
  </si>
  <si>
    <t xml:space="preserve">Geoff Astill </t>
  </si>
  <si>
    <t xml:space="preserve">Don Ong </t>
  </si>
  <si>
    <t xml:space="preserve">Mark Henshilwood </t>
  </si>
  <si>
    <t xml:space="preserve">Mark McGairy </t>
  </si>
  <si>
    <t xml:space="preserve">Paul Callaghan </t>
  </si>
  <si>
    <t xml:space="preserve">Dave Lampard </t>
  </si>
  <si>
    <t>Wayne Marell</t>
  </si>
  <si>
    <t>Tyron Gow</t>
  </si>
  <si>
    <t xml:space="preserve">Eddie Purrington </t>
  </si>
  <si>
    <t>Carlo Coccolionne</t>
  </si>
  <si>
    <t>Alr Trolio</t>
  </si>
  <si>
    <t>Tony Naughtin</t>
  </si>
  <si>
    <t>Todd Wecker</t>
  </si>
  <si>
    <t>Bob Parsons</t>
  </si>
  <si>
    <t>Carlo Cocco Lionne</t>
  </si>
  <si>
    <t>Manfred Supple</t>
  </si>
  <si>
    <t>Guna Nadasen</t>
  </si>
  <si>
    <t>Wayne Marlec</t>
  </si>
  <si>
    <t>Rob Stevens</t>
  </si>
  <si>
    <t>Eddie Porrincton</t>
  </si>
  <si>
    <t>Bill Stephen</t>
  </si>
  <si>
    <t>Andrew Picario</t>
  </si>
  <si>
    <t>MEN'S SENIOR PENNANTS: SOUTH - BLACK</t>
  </si>
  <si>
    <t>Alan Stewart</t>
  </si>
  <si>
    <t>Darren Martin</t>
  </si>
  <si>
    <t>Brendon Kay</t>
  </si>
  <si>
    <t>Craig Hirsch</t>
  </si>
  <si>
    <t>Daryl Preedy</t>
  </si>
  <si>
    <t>Bruce Groenwald</t>
  </si>
  <si>
    <t>Graham Kennedy</t>
  </si>
  <si>
    <t>Peter Oates</t>
  </si>
  <si>
    <t>Enzo S'alessio</t>
  </si>
  <si>
    <t>David Cullen</t>
  </si>
  <si>
    <t>Peter Robertson</t>
  </si>
  <si>
    <t>Ken Austin</t>
  </si>
  <si>
    <t>Bruce Morgan</t>
  </si>
  <si>
    <t>Kevin Starcevich</t>
  </si>
  <si>
    <t>Bruce Shannahan</t>
  </si>
  <si>
    <t>Peter Baulderstone</t>
  </si>
  <si>
    <t>1</t>
  </si>
  <si>
    <t>Sharky Divirgilio</t>
  </si>
  <si>
    <t>Terry Fawell</t>
  </si>
  <si>
    <t>Des Boland</t>
  </si>
  <si>
    <t>David Rogers</t>
  </si>
  <si>
    <t>Tommy Gordan</t>
  </si>
  <si>
    <t>Andy Coles</t>
  </si>
  <si>
    <t>Jason Ramshaw</t>
  </si>
  <si>
    <t>Kelvin Williams</t>
  </si>
  <si>
    <t>Taffy Edwards</t>
  </si>
  <si>
    <t>Mario De lallo</t>
  </si>
  <si>
    <t>Garath Davis</t>
  </si>
  <si>
    <t>Graham Francis</t>
  </si>
  <si>
    <t>Ted Holliday</t>
  </si>
  <si>
    <t>Lindsay Mitchell</t>
  </si>
  <si>
    <t>Mal Kent</t>
  </si>
  <si>
    <t>Brad Snell</t>
  </si>
  <si>
    <t>Bob Martin</t>
  </si>
  <si>
    <t>John McGarry</t>
  </si>
  <si>
    <t>George Sofoulis</t>
  </si>
  <si>
    <t>David Coster</t>
  </si>
  <si>
    <t>Darren Carter</t>
  </si>
  <si>
    <t>George Gazzone</t>
  </si>
  <si>
    <t>Gerry Goldman</t>
  </si>
  <si>
    <t>Mike Bresnahan</t>
  </si>
  <si>
    <t>MEADOW SPRINGS</t>
  </si>
  <si>
    <t>Mal Eaglefield</t>
  </si>
  <si>
    <t>Yin Koi Lam</t>
  </si>
  <si>
    <t>Ed Vaanholt</t>
  </si>
  <si>
    <t>Mario Dilallo</t>
  </si>
  <si>
    <t>Jerry Coldman</t>
  </si>
  <si>
    <t>Tommy Gordon</t>
  </si>
  <si>
    <t>Roy Farren</t>
  </si>
  <si>
    <t>Bill Breheny</t>
  </si>
  <si>
    <t>Richard Cooper</t>
  </si>
  <si>
    <t>Erik Krispler</t>
  </si>
  <si>
    <t>Ben Mullen</t>
  </si>
  <si>
    <t>ROUND TWO, TUESDAY APRIL 8</t>
  </si>
  <si>
    <t>Sharky Di Virgilio</t>
  </si>
  <si>
    <t>Kevin Starievich</t>
  </si>
  <si>
    <t>Ian James</t>
  </si>
  <si>
    <t>Enzo DÁlessio</t>
  </si>
  <si>
    <t>Ken Gulvin</t>
  </si>
  <si>
    <t>Noel Carter</t>
  </si>
  <si>
    <t>John Cockburn</t>
  </si>
  <si>
    <t xml:space="preserve">Bruce Shannahan </t>
  </si>
  <si>
    <t>Garath Davies</t>
  </si>
  <si>
    <t>Dan Cullen</t>
  </si>
  <si>
    <t xml:space="preserve">Peter Baulderstone </t>
  </si>
  <si>
    <t>Erich Krispler</t>
  </si>
  <si>
    <t>Michael Bresnham</t>
  </si>
  <si>
    <t>Geoffrey Rankine-Wilson</t>
  </si>
  <si>
    <t>Yin Lam</t>
  </si>
  <si>
    <t>lindsay Mitchell</t>
  </si>
  <si>
    <t>John Cookburn</t>
  </si>
  <si>
    <t>Peter Oats</t>
  </si>
  <si>
    <t>Geoffrey Rankine Wilson</t>
  </si>
  <si>
    <t>Steve Diviligio</t>
  </si>
  <si>
    <t>Mario Di Lallo</t>
  </si>
  <si>
    <t xml:space="preserve">Graham Kennedy </t>
  </si>
  <si>
    <t>Rod Sillitoe</t>
  </si>
  <si>
    <t xml:space="preserve">John McGarry </t>
  </si>
  <si>
    <t>Kevin Morgan</t>
  </si>
  <si>
    <t>Peter Court</t>
  </si>
  <si>
    <t>Kim Breakwell</t>
  </si>
  <si>
    <t>Jerry Goldman</t>
  </si>
  <si>
    <t>Ted Holiday</t>
  </si>
  <si>
    <t>Kemnm Austin</t>
  </si>
  <si>
    <t>ROUND FIVE, TUESDAY MAY 6</t>
  </si>
  <si>
    <t>Andrew Coles</t>
  </si>
  <si>
    <t>Ben Mullins</t>
  </si>
  <si>
    <t>Eric Krisper</t>
  </si>
  <si>
    <t>David Costor</t>
  </si>
  <si>
    <t>Mario D'Llallo</t>
  </si>
  <si>
    <t>Michael Bresnahan</t>
  </si>
  <si>
    <t>Lindsey Mitchell</t>
  </si>
  <si>
    <t>Stephen Browne</t>
  </si>
  <si>
    <t>Kevin Williams</t>
  </si>
  <si>
    <t>George Sofouis</t>
  </si>
  <si>
    <t>Terry Coldman</t>
  </si>
  <si>
    <t>Darryl Preedy</t>
  </si>
  <si>
    <t>MEN'S SENIOR PENNANTS: SOUTH - BLUE</t>
  </si>
  <si>
    <t>Kevin Patterson</t>
  </si>
  <si>
    <t>Bruce Gliddon</t>
  </si>
  <si>
    <t>John Cameron</t>
  </si>
  <si>
    <t>Matt Thomas</t>
  </si>
  <si>
    <t>Trevor Jonas</t>
  </si>
  <si>
    <t>Gary Bakes</t>
  </si>
  <si>
    <t>Gary M'Knoe</t>
  </si>
  <si>
    <t>Dean King</t>
  </si>
  <si>
    <t>Norm Christie</t>
  </si>
  <si>
    <t>Alan Thomas</t>
  </si>
  <si>
    <t>Stuart Allen</t>
  </si>
  <si>
    <t>Nick Pritchard</t>
  </si>
  <si>
    <t>John O'Connor</t>
  </si>
  <si>
    <t>Kim Matthews</t>
  </si>
  <si>
    <t>Tony Pieroni</t>
  </si>
  <si>
    <t>Haydn Corbett</t>
  </si>
  <si>
    <t>Ray Jones</t>
  </si>
  <si>
    <t>Phil Johnson</t>
  </si>
  <si>
    <t>Tony Pegnell</t>
  </si>
  <si>
    <t>Greg Healey</t>
  </si>
  <si>
    <t>MELVILLE GLADES</t>
  </si>
  <si>
    <t>TOM MILLER</t>
  </si>
  <si>
    <t>MIKE NAUMOFF</t>
  </si>
  <si>
    <t>GAVIN CHAPMAN</t>
  </si>
  <si>
    <t>GEOFF MARTIN</t>
  </si>
  <si>
    <t>GREG HICKAM</t>
  </si>
  <si>
    <t>BILL DE SILVA</t>
  </si>
  <si>
    <t>CHRIS WALKER</t>
  </si>
  <si>
    <t>GARY MARTIN</t>
  </si>
  <si>
    <t>CHRIS MCCARTY</t>
  </si>
  <si>
    <t>CHAS EADON CLARK</t>
  </si>
  <si>
    <t>DARRYL HARRIS</t>
  </si>
  <si>
    <t>DAVE MARSHALL</t>
  </si>
  <si>
    <t>KYM THOMASON</t>
  </si>
  <si>
    <t>TERRY MCQUADE</t>
  </si>
  <si>
    <t>BRAD PAPAS</t>
  </si>
  <si>
    <t>MARK GARDNER</t>
  </si>
  <si>
    <t>BOB BEAVIS</t>
  </si>
  <si>
    <t>KEITH SIMPSON</t>
  </si>
  <si>
    <t>JOHN WILLAMS</t>
  </si>
  <si>
    <t>ANDREW REBEIRO</t>
  </si>
  <si>
    <t>HARTFIELD</t>
  </si>
  <si>
    <t>Mike Naumoff</t>
  </si>
  <si>
    <t>Tom Miller</t>
  </si>
  <si>
    <t>Geoff Martin</t>
  </si>
  <si>
    <t>Gavin Chapman</t>
  </si>
  <si>
    <t>Bill Desilua</t>
  </si>
  <si>
    <t>Chris McCarthy</t>
  </si>
  <si>
    <t>Gary Martin</t>
  </si>
  <si>
    <t>Daryl Harris</t>
  </si>
  <si>
    <t>Chas Eadon Clarke</t>
  </si>
  <si>
    <t>Craig Ginbey</t>
  </si>
  <si>
    <t>Dave Marshall</t>
  </si>
  <si>
    <t>Lance Dale</t>
  </si>
  <si>
    <t>Terry McQuade</t>
  </si>
  <si>
    <t>Dominic Di Virgilio</t>
  </si>
  <si>
    <t>Mark Gardner</t>
  </si>
  <si>
    <t>Mike Ryan</t>
  </si>
  <si>
    <t>Keith Simpson</t>
  </si>
  <si>
    <t>Greg Higham</t>
  </si>
  <si>
    <t>Andrew Rebiero</t>
  </si>
  <si>
    <t>Craig Walker</t>
  </si>
  <si>
    <t>Bruce Glidden</t>
  </si>
  <si>
    <t>Gary Dreyer</t>
  </si>
  <si>
    <t>Gary McKnoe</t>
  </si>
  <si>
    <t>Tim Trafford</t>
  </si>
  <si>
    <t>Frank Starkey</t>
  </si>
  <si>
    <t>Roy Jones</t>
  </si>
  <si>
    <t>Tony Pragnell</t>
  </si>
  <si>
    <t>Gary Baker</t>
  </si>
  <si>
    <t>Dave Owen</t>
  </si>
  <si>
    <t>Derek Clements</t>
  </si>
  <si>
    <t>Dave Ball</t>
  </si>
  <si>
    <t xml:space="preserve">Kevin Patterson </t>
  </si>
  <si>
    <t>Alan Quartermaine</t>
  </si>
  <si>
    <t xml:space="preserve">John Cameron </t>
  </si>
  <si>
    <t>Greg Green</t>
  </si>
  <si>
    <t xml:space="preserve">Trevor Jonas </t>
  </si>
  <si>
    <t>Terry Andrews</t>
  </si>
  <si>
    <t xml:space="preserve">Tim Trafford </t>
  </si>
  <si>
    <t>Michael Brown</t>
  </si>
  <si>
    <t xml:space="preserve">Stuart Allen </t>
  </si>
  <si>
    <t>Dom DiVirgilio</t>
  </si>
  <si>
    <t xml:space="preserve">John Oconnor </t>
  </si>
  <si>
    <t>Michael Ryan</t>
  </si>
  <si>
    <t xml:space="preserve">Tony Pieroni </t>
  </si>
  <si>
    <t xml:space="preserve">Roy Jones </t>
  </si>
  <si>
    <t>Jeff King</t>
  </si>
  <si>
    <t>KEVIN PATTERSON</t>
  </si>
  <si>
    <t>JOHN CAMERON</t>
  </si>
  <si>
    <t>TIM TRAFFORD</t>
  </si>
  <si>
    <t>BILL DESILVA</t>
  </si>
  <si>
    <t>GARY MCKNOE</t>
  </si>
  <si>
    <t>NORM CHRISTIE</t>
  </si>
  <si>
    <t>STUART ALLEN</t>
  </si>
  <si>
    <t>CHAS E CLARK</t>
  </si>
  <si>
    <t>JOHN O CONNOR</t>
  </si>
  <si>
    <t>TONY PIERONI</t>
  </si>
  <si>
    <t>TREVOR JONAS</t>
  </si>
  <si>
    <t>TONY PRAGNELL</t>
  </si>
  <si>
    <t>ANDREW REBERIO</t>
  </si>
  <si>
    <t xml:space="preserve">Chase Adon Clark </t>
  </si>
  <si>
    <t xml:space="preserve">Bill Desilva </t>
  </si>
  <si>
    <t xml:space="preserve">Lou Lombardi </t>
  </si>
  <si>
    <t xml:space="preserve">Gary Martin </t>
  </si>
  <si>
    <t xml:space="preserve">Walter Panichi </t>
  </si>
  <si>
    <t xml:space="preserve">Mike Naumoff </t>
  </si>
  <si>
    <t xml:space="preserve">Norm Christie </t>
  </si>
  <si>
    <t xml:space="preserve">Terry McQuad </t>
  </si>
  <si>
    <t xml:space="preserve">John O'Connor </t>
  </si>
  <si>
    <t xml:space="preserve">Mark Gardner </t>
  </si>
  <si>
    <t xml:space="preserve">Keith Simpson </t>
  </si>
  <si>
    <t xml:space="preserve">Gary McKnoe </t>
  </si>
  <si>
    <t xml:space="preserve">Andrew Rebeird </t>
  </si>
  <si>
    <t>Tont Pragnall</t>
  </si>
  <si>
    <t>Barry Johnson</t>
  </si>
  <si>
    <t>Mike Brown</t>
  </si>
  <si>
    <t>FRANK STARKEY</t>
  </si>
  <si>
    <t>CHAS EADON CLARKE</t>
  </si>
  <si>
    <t>DEAN KING</t>
  </si>
  <si>
    <t>MATT THOMAS</t>
  </si>
  <si>
    <t>DAVE OWEN</t>
  </si>
  <si>
    <t>BRUCE GLIDDON</t>
  </si>
  <si>
    <t>KIM MATTHEWS</t>
  </si>
  <si>
    <t>HAYDN CORBATT</t>
  </si>
  <si>
    <t>PHIL JOHNSON</t>
  </si>
  <si>
    <t>ALAN THOMAS</t>
  </si>
  <si>
    <t>GARY DWYER</t>
  </si>
  <si>
    <t>Lou Lombardi</t>
  </si>
  <si>
    <t>Walter Panichi</t>
  </si>
  <si>
    <t>Ross Williams</t>
  </si>
  <si>
    <t>Tony Pragnall</t>
  </si>
  <si>
    <t>Vinnie Ryan</t>
  </si>
  <si>
    <t>MEN'S SENIOR PENNANTS: SOUTH - GREEN</t>
  </si>
  <si>
    <t>Mike Marshall</t>
  </si>
  <si>
    <t>Keith Wilmshurst</t>
  </si>
  <si>
    <t>Terry Reid</t>
  </si>
  <si>
    <t>Ian Tanian</t>
  </si>
  <si>
    <t>Lance McGlinn</t>
  </si>
  <si>
    <t>John Ennis</t>
  </si>
  <si>
    <t>Bill Hasch</t>
  </si>
  <si>
    <t>Matt Ferguson</t>
  </si>
  <si>
    <t>Neil Leach</t>
  </si>
  <si>
    <t>Glyn Thomas</t>
  </si>
  <si>
    <t>Mike Pollock</t>
  </si>
  <si>
    <t>Graham Bowen</t>
  </si>
  <si>
    <t>Murray Jones</t>
  </si>
  <si>
    <t>Ken Brandis</t>
  </si>
  <si>
    <t>Michael Voss</t>
  </si>
  <si>
    <t>Jerry Hetharia</t>
  </si>
  <si>
    <t>Frank Librizzi</t>
  </si>
  <si>
    <t>Peter Winkless</t>
  </si>
  <si>
    <t>Keith Abbott</t>
  </si>
  <si>
    <t>Barry Price</t>
  </si>
  <si>
    <t>PINJARRA</t>
  </si>
  <si>
    <t>MANDURAH</t>
  </si>
  <si>
    <t>RON ROSS</t>
  </si>
  <si>
    <t>JOHN HOGAN</t>
  </si>
  <si>
    <t>BARRY SMITH</t>
  </si>
  <si>
    <t>MICK PHILLIPS</t>
  </si>
  <si>
    <t>JIM GELETIC</t>
  </si>
  <si>
    <t>PETER BURNES</t>
  </si>
  <si>
    <t>JOHN JONES</t>
  </si>
  <si>
    <t>GREG SELLWOOD</t>
  </si>
  <si>
    <t>PETER THORNE</t>
  </si>
  <si>
    <t>CHRIS HOWELL</t>
  </si>
  <si>
    <t xml:space="preserve">GRAEME RHODES </t>
  </si>
  <si>
    <t>DAVID REEVES</t>
  </si>
  <si>
    <t>CHRIS DICKSON</t>
  </si>
  <si>
    <t>PETER STEWART</t>
  </si>
  <si>
    <t>BRIAN CLEUSOT</t>
  </si>
  <si>
    <t>PETER CARTER</t>
  </si>
  <si>
    <t>VIC FERRIRA</t>
  </si>
  <si>
    <t>DENNIS IZZARD</t>
  </si>
  <si>
    <t>ANDY INGHAM</t>
  </si>
  <si>
    <t>DAVID COOLING</t>
  </si>
  <si>
    <t>ROCKINGHAM</t>
  </si>
  <si>
    <t>THE CUT</t>
  </si>
  <si>
    <t>Keith Wilmshart</t>
  </si>
  <si>
    <t>Joe McMahen</t>
  </si>
  <si>
    <t>Ian Taniam</t>
  </si>
  <si>
    <t>Sam Khamhing</t>
  </si>
  <si>
    <t>Phillip Carter</t>
  </si>
  <si>
    <t>Ghyn Thomas</t>
  </si>
  <si>
    <t xml:space="preserve">Laurie Simpson </t>
  </si>
  <si>
    <t xml:space="preserve">Barry Price </t>
  </si>
  <si>
    <t xml:space="preserve">Terry Reid </t>
  </si>
  <si>
    <t>Peter Burnes</t>
  </si>
  <si>
    <t>Ron Ross</t>
  </si>
  <si>
    <t>Greg Sellwood</t>
  </si>
  <si>
    <t>Barry Smith</t>
  </si>
  <si>
    <t>John Hogan</t>
  </si>
  <si>
    <t>Jim Geletic</t>
  </si>
  <si>
    <t>Alan Worsley</t>
  </si>
  <si>
    <t>John Jones</t>
  </si>
  <si>
    <t>Chris Howell</t>
  </si>
  <si>
    <t>Peter Thorne</t>
  </si>
  <si>
    <t>David Reeves</t>
  </si>
  <si>
    <t>Graeme Rhodes</t>
  </si>
  <si>
    <t>Peter Stewart</t>
  </si>
  <si>
    <t>Chris Dickson</t>
  </si>
  <si>
    <t>Peter Carter</t>
  </si>
  <si>
    <t>Brian Creusot</t>
  </si>
  <si>
    <t>Mick Brown</t>
  </si>
  <si>
    <t>Vic Ferrira</t>
  </si>
  <si>
    <t>David Cooling</t>
  </si>
  <si>
    <t>Andy Ingham</t>
  </si>
  <si>
    <t>Keith Wilmshust</t>
  </si>
  <si>
    <t>Max Hasson</t>
  </si>
  <si>
    <t>Laurie Simpson</t>
  </si>
  <si>
    <t>Jerry Hetheria</t>
  </si>
  <si>
    <t>John Morgan</t>
  </si>
  <si>
    <t>Alan Wordley</t>
  </si>
  <si>
    <t>Micheal Voss</t>
  </si>
  <si>
    <t xml:space="preserve">David Reeves </t>
  </si>
  <si>
    <t>Ken Butler</t>
  </si>
  <si>
    <t>Dennis Izzard</t>
  </si>
  <si>
    <t>Leigh Webster</t>
  </si>
  <si>
    <t>Ian Tanlan</t>
  </si>
  <si>
    <t>Glynn Thomas</t>
  </si>
  <si>
    <t>Wayne Ticehurst</t>
  </si>
  <si>
    <t>Phil Carter</t>
  </si>
  <si>
    <t>Vic Ferreira</t>
  </si>
  <si>
    <t>Mick Phillips</t>
  </si>
  <si>
    <t xml:space="preserve">Barry Smith </t>
  </si>
  <si>
    <t xml:space="preserve">Michael Voss </t>
  </si>
  <si>
    <t>Marco Rerer</t>
  </si>
  <si>
    <t>Brian Clevsat</t>
  </si>
  <si>
    <t>Frank Librzzi</t>
  </si>
  <si>
    <t>Cris Dickson</t>
  </si>
  <si>
    <t>Garry Harris</t>
  </si>
  <si>
    <t>Michael Saunders</t>
  </si>
  <si>
    <t>ROUND SIX, TUESDAY MAY 13</t>
  </si>
  <si>
    <t xml:space="preserve">Murray Jones </t>
  </si>
  <si>
    <t>Sam Khaming</t>
  </si>
  <si>
    <t>MEN'S SENIOR PENNANTS: SOUTH - ORANGE</t>
  </si>
  <si>
    <t>BYE</t>
  </si>
  <si>
    <t>Charles Choi</t>
  </si>
  <si>
    <t>Mark Manassah</t>
  </si>
  <si>
    <t>Zel Basic</t>
  </si>
  <si>
    <t>Brendan Corver</t>
  </si>
  <si>
    <t>Tony Power</t>
  </si>
  <si>
    <t>Jim Blackham</t>
  </si>
  <si>
    <t>Craig Evans</t>
  </si>
  <si>
    <t>Shaun Johnson</t>
  </si>
  <si>
    <t>Alan Matthews</t>
  </si>
  <si>
    <t>Paul Fitzpatrick</t>
  </si>
  <si>
    <t>David Linton</t>
  </si>
  <si>
    <t>Graeme Turich</t>
  </si>
  <si>
    <t>Craig Schwab</t>
  </si>
  <si>
    <t>Sam Bryant</t>
  </si>
  <si>
    <t>Brian McAlpine</t>
  </si>
  <si>
    <t>Dean Stewart</t>
  </si>
  <si>
    <t>David Fitzhardinge</t>
  </si>
  <si>
    <t>Mick Chaplehow</t>
  </si>
  <si>
    <t>Chris Kopec</t>
  </si>
  <si>
    <t>Mick Woolams</t>
  </si>
  <si>
    <t xml:space="preserve">ROUND ONE, TUESDAY APRIL 1 </t>
  </si>
  <si>
    <t>Ian McKee</t>
  </si>
  <si>
    <t>Gavin Lambert</t>
  </si>
  <si>
    <t>Peter Agostino</t>
  </si>
  <si>
    <t>Jay Roberts</t>
  </si>
  <si>
    <t>Simon Purdue</t>
  </si>
  <si>
    <t>Krish Krishnasamy</t>
  </si>
  <si>
    <t>Paul Atkinson</t>
  </si>
  <si>
    <t>Ken Tait</t>
  </si>
  <si>
    <t>Philip Shelley</t>
  </si>
  <si>
    <t>Graham Page</t>
  </si>
  <si>
    <t>Colin Webb</t>
  </si>
  <si>
    <t>Neil Stingemore</t>
  </si>
  <si>
    <t>Wyatt Buck</t>
  </si>
  <si>
    <t>David Evans</t>
  </si>
  <si>
    <t>Mark Sweetingham</t>
  </si>
  <si>
    <t>Cliff Tarry</t>
  </si>
  <si>
    <t>David Fitzharding</t>
  </si>
  <si>
    <t xml:space="preserve">Charles Choi </t>
  </si>
  <si>
    <t>Grahame Page</t>
  </si>
  <si>
    <t xml:space="preserve">Ken Tait </t>
  </si>
  <si>
    <t>Tony POwer</t>
  </si>
  <si>
    <t>Nigel Harris</t>
  </si>
  <si>
    <t>Phil Shelley</t>
  </si>
  <si>
    <t>Dave Evans</t>
  </si>
  <si>
    <t>Kem Hassan</t>
  </si>
  <si>
    <t>Charle Choi</t>
  </si>
  <si>
    <t>Richard Henning</t>
  </si>
  <si>
    <t>Vaughn Dummer</t>
  </si>
  <si>
    <t>Mick Chapelhow</t>
  </si>
  <si>
    <t>MEN'S SENIOR PENNANTS: SOUTH - PURPLE</t>
  </si>
  <si>
    <t>Gary Cameron</t>
  </si>
  <si>
    <t>Alan Shakespeare</t>
  </si>
  <si>
    <t>Andy Spencer</t>
  </si>
  <si>
    <t>Phil Mannin</t>
  </si>
  <si>
    <t>Brian March</t>
  </si>
  <si>
    <t>Stuart Dicks</t>
  </si>
  <si>
    <t>David Burgotie</t>
  </si>
  <si>
    <t>Zion Schneider</t>
  </si>
  <si>
    <t>Ron Crafter</t>
  </si>
  <si>
    <t>Ted Pankhurst</t>
  </si>
  <si>
    <t>Eric Monks</t>
  </si>
  <si>
    <t>Eric Curley</t>
  </si>
  <si>
    <t>John Hughes</t>
  </si>
  <si>
    <t>Peter Lock</t>
  </si>
  <si>
    <t>Neil Griffin</t>
  </si>
  <si>
    <t>Greg Munday</t>
  </si>
  <si>
    <t>John Bratie</t>
  </si>
  <si>
    <t>Steve Wiseman</t>
  </si>
  <si>
    <t>Nigel McGivern</t>
  </si>
  <si>
    <t>Mike Reed</t>
  </si>
  <si>
    <t>KENNEDY BAY</t>
  </si>
  <si>
    <t>David Voysey</t>
  </si>
  <si>
    <t>John Boufler</t>
  </si>
  <si>
    <t>Ken How</t>
  </si>
  <si>
    <t>David Smith</t>
  </si>
  <si>
    <t>Mark Chamberlain</t>
  </si>
  <si>
    <t>Paul Drackford</t>
  </si>
  <si>
    <t>Roy Wingrove</t>
  </si>
  <si>
    <t>John Van Der Hurk</t>
  </si>
  <si>
    <t>Graham Bell</t>
  </si>
  <si>
    <t>Robert Betteridge</t>
  </si>
  <si>
    <t>Terry Gale</t>
  </si>
  <si>
    <t>Anthony Hall</t>
  </si>
  <si>
    <t>Michael Reilly</t>
  </si>
  <si>
    <t>Barry Judge</t>
  </si>
  <si>
    <t>Chris Hoffman</t>
  </si>
  <si>
    <t>Nick Woodley</t>
  </si>
  <si>
    <t>Rod Chapman</t>
  </si>
  <si>
    <t>Bill Little</t>
  </si>
  <si>
    <t>Terry Smith</t>
  </si>
  <si>
    <t>Tony Peterson</t>
  </si>
  <si>
    <t>Zion Schneior</t>
  </si>
  <si>
    <t>Eric Curly</t>
  </si>
  <si>
    <t>David Burgoyne</t>
  </si>
  <si>
    <t>Edward Pankhust</t>
  </si>
  <si>
    <t>Ray Brown</t>
  </si>
  <si>
    <t>Mark Foulds</t>
  </si>
  <si>
    <t>Mike Reid</t>
  </si>
  <si>
    <t>Brad Ellison</t>
  </si>
  <si>
    <t>Rick Edwards</t>
  </si>
  <si>
    <t>Bo Turner</t>
  </si>
  <si>
    <t>Nigel Mcgivern</t>
  </si>
  <si>
    <t>Philip Robinson</t>
  </si>
  <si>
    <t>Stewart Aarowson</t>
  </si>
  <si>
    <t>David Stephenson</t>
  </si>
  <si>
    <t>Terry Green</t>
  </si>
  <si>
    <t>Steve Heathcote</t>
  </si>
  <si>
    <t>Robert Bettridge</t>
  </si>
  <si>
    <t>Graeme Bell</t>
  </si>
  <si>
    <t>David Hogg</t>
  </si>
  <si>
    <t>Mick Reilly</t>
  </si>
  <si>
    <t>Chris Hofman</t>
  </si>
  <si>
    <t>Phil Robinson</t>
  </si>
  <si>
    <t>Stewart Aaronson</t>
  </si>
  <si>
    <t>Dion Schneider</t>
  </si>
  <si>
    <t>Alan Shakespear</t>
  </si>
  <si>
    <t xml:space="preserve">Rod Chapman </t>
  </si>
  <si>
    <t xml:space="preserve">Terry Smith </t>
  </si>
  <si>
    <t>Ron Craften</t>
  </si>
  <si>
    <t xml:space="preserve">John Hughes </t>
  </si>
  <si>
    <t xml:space="preserve">Steve Heathcote </t>
  </si>
  <si>
    <t xml:space="preserve">Rick Edwards </t>
  </si>
  <si>
    <t xml:space="preserve">David Stevenson </t>
  </si>
  <si>
    <t xml:space="preserve">Terry Gale </t>
  </si>
  <si>
    <t xml:space="preserve">Andy Spencer </t>
  </si>
  <si>
    <t xml:space="preserve">Roy Wingrove </t>
  </si>
  <si>
    <t xml:space="preserve">Gary Cameron </t>
  </si>
  <si>
    <t xml:space="preserve">Neil Griffin </t>
  </si>
  <si>
    <t xml:space="preserve">John Van Der Hurk </t>
  </si>
  <si>
    <t>Charles Caspell</t>
  </si>
  <si>
    <t xml:space="preserve"> Eric Monks</t>
  </si>
  <si>
    <t xml:space="preserve">Terry Green </t>
  </si>
  <si>
    <t>John Brame</t>
  </si>
  <si>
    <t>John Bouffler</t>
  </si>
  <si>
    <t>David Burroine</t>
  </si>
  <si>
    <t>Charlie Sharplin</t>
  </si>
  <si>
    <t xml:space="preserve">Anthony Hall </t>
  </si>
  <si>
    <t xml:space="preserve">Michael Reilly </t>
  </si>
  <si>
    <t xml:space="preserve">Phil Mannin </t>
  </si>
  <si>
    <t xml:space="preserve">Chris Hoffman </t>
  </si>
  <si>
    <t xml:space="preserve">Peter Lock </t>
  </si>
  <si>
    <t xml:space="preserve">Ken How </t>
  </si>
  <si>
    <t xml:space="preserve">Greg Mundy </t>
  </si>
  <si>
    <t>Alan Rowe</t>
  </si>
  <si>
    <t xml:space="preserve">Zion Shneirder </t>
  </si>
  <si>
    <t>Barry Squires</t>
  </si>
  <si>
    <t xml:space="preserve">Alan Shakespere </t>
  </si>
  <si>
    <t>Charles Caspall</t>
  </si>
  <si>
    <t>John Vander Hurk</t>
  </si>
  <si>
    <t xml:space="preserve">David Hogg </t>
  </si>
  <si>
    <t>Nolan Ellis</t>
  </si>
  <si>
    <t>Gregg Nairn</t>
  </si>
  <si>
    <t>Nick Woodly</t>
  </si>
  <si>
    <t>Bob Bettridge</t>
  </si>
  <si>
    <t>Tony Viner</t>
  </si>
  <si>
    <t>Tony Petersen</t>
  </si>
  <si>
    <t>Boz Erakovic</t>
  </si>
  <si>
    <t>Robert Brettridge</t>
  </si>
  <si>
    <t>Mick Reily</t>
  </si>
  <si>
    <t>David Vossey</t>
  </si>
  <si>
    <t>Ken Hew</t>
  </si>
  <si>
    <t>Graaeme Bell</t>
  </si>
  <si>
    <t>David Heathgate</t>
  </si>
  <si>
    <t>Anday Spencer</t>
  </si>
  <si>
    <t>MEN'S SENIOR PENNANTS: SOUTH - RED</t>
  </si>
  <si>
    <t>John Ken Wright</t>
  </si>
  <si>
    <t>Malcolm Galloway</t>
  </si>
  <si>
    <t>Terry Lees</t>
  </si>
  <si>
    <t>Tony Oehme</t>
  </si>
  <si>
    <t>Dermot Delaney</t>
  </si>
  <si>
    <t>Rod DeValle</t>
  </si>
  <si>
    <t>Gary Marks</t>
  </si>
  <si>
    <t>Geoff Johnson</t>
  </si>
  <si>
    <t>Fred Eggert</t>
  </si>
  <si>
    <t>Brad Samuelson</t>
  </si>
  <si>
    <t>Frank Carroll</t>
  </si>
  <si>
    <t>Martin Jeffery</t>
  </si>
  <si>
    <t>Marty Kearns</t>
  </si>
  <si>
    <t>Chris Bridgeland</t>
  </si>
  <si>
    <t>Glen Lever</t>
  </si>
  <si>
    <t>Lou Natale</t>
  </si>
  <si>
    <t>Stan Bartley</t>
  </si>
  <si>
    <t>Garry Forbes</t>
  </si>
  <si>
    <t>Mick Kenny</t>
  </si>
  <si>
    <t>Travers Millar</t>
  </si>
  <si>
    <t>Terry Rowley</t>
  </si>
  <si>
    <t>Wayne Casey</t>
  </si>
  <si>
    <t>Kevin Kempers</t>
  </si>
  <si>
    <t>Frank Pine</t>
  </si>
  <si>
    <t>Nic Pull</t>
  </si>
  <si>
    <t>Ray Green</t>
  </si>
  <si>
    <t>Mike Fletcher</t>
  </si>
  <si>
    <t>Dave Martin</t>
  </si>
  <si>
    <t>Mark Ward</t>
  </si>
  <si>
    <t>Alby Tiggs</t>
  </si>
  <si>
    <t>Kim Gornall</t>
  </si>
  <si>
    <t>Jim Dower</t>
  </si>
  <si>
    <t>Kevin Spark</t>
  </si>
  <si>
    <t>Tom Byrne</t>
  </si>
  <si>
    <t>Kwith Barnes</t>
  </si>
  <si>
    <t>Harry Harris</t>
  </si>
  <si>
    <t>Rob Mikulski</t>
  </si>
  <si>
    <t>Les Francis</t>
  </si>
  <si>
    <t>Barry Charles</t>
  </si>
  <si>
    <t>Pete Cauldwell</t>
  </si>
  <si>
    <t>SECRET HARBOUR</t>
  </si>
  <si>
    <t>Mal Galloway</t>
  </si>
  <si>
    <t>John Kenwright</t>
  </si>
  <si>
    <t>Tony Ohme</t>
  </si>
  <si>
    <t>Rod De Valle</t>
  </si>
  <si>
    <t>Frank Caroleo</t>
  </si>
  <si>
    <t>Brad Sammulson</t>
  </si>
  <si>
    <t>Russell Sansom</t>
  </si>
  <si>
    <t>Chris Brigland</t>
  </si>
  <si>
    <t>Lou Natalie</t>
  </si>
  <si>
    <t>Gary Forbes</t>
  </si>
  <si>
    <t xml:space="preserve">Stan Barley </t>
  </si>
  <si>
    <t>Travis Millar</t>
  </si>
  <si>
    <t xml:space="preserve">Michael Kenny </t>
  </si>
  <si>
    <t>MIke Fletcher</t>
  </si>
  <si>
    <t>Alby Tigges</t>
  </si>
  <si>
    <t>Jim Dowes</t>
  </si>
  <si>
    <t>Mark Pribricho</t>
  </si>
  <si>
    <t>Harry Harns</t>
  </si>
  <si>
    <t>Les Charles</t>
  </si>
  <si>
    <t>Les Frorane</t>
  </si>
  <si>
    <t>Rod DE Valle</t>
  </si>
  <si>
    <t>Steve Walker</t>
  </si>
  <si>
    <t>Richard Taylor</t>
  </si>
  <si>
    <t>Taylor</t>
  </si>
  <si>
    <t>Ian Zamdali</t>
  </si>
  <si>
    <t>Brad Simmulson</t>
  </si>
  <si>
    <t>Pete Caudwell</t>
  </si>
  <si>
    <t>Glen Lever'</t>
  </si>
  <si>
    <t>Kev Kempers</t>
  </si>
  <si>
    <t>Mike Kenny</t>
  </si>
  <si>
    <t>Kev Black</t>
  </si>
  <si>
    <t>Paul Wiltshire</t>
  </si>
  <si>
    <t>Steve McLaren</t>
  </si>
  <si>
    <t>Rob Mikinski</t>
  </si>
  <si>
    <t>nic Pull</t>
  </si>
  <si>
    <t>Brad Sammuleson</t>
  </si>
  <si>
    <t>Stephen Wilkes</t>
  </si>
  <si>
    <t>Steve Mclaren</t>
  </si>
  <si>
    <t>Chris Smith</t>
  </si>
  <si>
    <t>David Martin</t>
  </si>
  <si>
    <t>Mark Pribicevich</t>
  </si>
  <si>
    <t>Michael Kenny</t>
  </si>
  <si>
    <t>Nev Black</t>
  </si>
  <si>
    <t>Peter Caudwell</t>
  </si>
  <si>
    <t>Travers Miller</t>
  </si>
  <si>
    <t>Tony Brady</t>
  </si>
  <si>
    <t>TerryRowley</t>
  </si>
  <si>
    <t>Brag Sammuuelson</t>
  </si>
  <si>
    <t>Stephrn Wickes</t>
  </si>
  <si>
    <t xml:space="preserve">Moike Fletcher </t>
  </si>
  <si>
    <t>Mal Galaoway</t>
  </si>
  <si>
    <t>Rob Mikuluski</t>
  </si>
  <si>
    <t>Ian Jones</t>
  </si>
  <si>
    <t xml:space="preserve">Ray Green </t>
  </si>
  <si>
    <t>Dave Robinson</t>
  </si>
  <si>
    <t>Russell Sampson</t>
  </si>
  <si>
    <t>Nigel Gilbert</t>
  </si>
  <si>
    <t>Alby Tisses</t>
  </si>
  <si>
    <t>Geoff Stevens</t>
  </si>
  <si>
    <t>Frank Gibson</t>
  </si>
  <si>
    <t>Rai Green</t>
  </si>
  <si>
    <t>Peter Coombs</t>
  </si>
  <si>
    <t>Kim Gornal</t>
  </si>
  <si>
    <t xml:space="preserve">Gary Marks </t>
  </si>
  <si>
    <t>Mick Kennny</t>
  </si>
  <si>
    <t>MEN'S SENIOR PENNANTS: SOUTH - WHITE</t>
  </si>
  <si>
    <t>John Harrison</t>
  </si>
  <si>
    <t>Parry Kahlon</t>
  </si>
  <si>
    <t>Garry Maher</t>
  </si>
  <si>
    <t>Derrick McCloskey</t>
  </si>
  <si>
    <t>Stewart Egan</t>
  </si>
  <si>
    <t>Joe Vergone</t>
  </si>
  <si>
    <t>Alan Baker</t>
  </si>
  <si>
    <t>Ric Moore</t>
  </si>
  <si>
    <t>Wayne Snell</t>
  </si>
  <si>
    <t>Allan Van Der Brugghen</t>
  </si>
  <si>
    <t>Brian Borlini</t>
  </si>
  <si>
    <t>Don Hitchcock</t>
  </si>
  <si>
    <t>Tom Costello</t>
  </si>
  <si>
    <t>Ken Adey</t>
  </si>
  <si>
    <t>Ian Webster</t>
  </si>
  <si>
    <t>Chris Jackson</t>
  </si>
  <si>
    <t>Jeff Cappelo</t>
  </si>
  <si>
    <t>Neshko Sajtinac</t>
  </si>
  <si>
    <t xml:space="preserve">Lee Currall </t>
  </si>
  <si>
    <t>Simon Hird</t>
  </si>
  <si>
    <t>DAVID HIGNETT</t>
  </si>
  <si>
    <t>JIM RAESIDE</t>
  </si>
  <si>
    <t>ROBERT STUMP</t>
  </si>
  <si>
    <t>GARY HINE</t>
  </si>
  <si>
    <t>RICHARD MCGRONE</t>
  </si>
  <si>
    <t>BOB JARVIE</t>
  </si>
  <si>
    <t>AKOS GYNRMATHY</t>
  </si>
  <si>
    <t>STEVE BROADBENT</t>
  </si>
  <si>
    <t>RICHARD VINEY</t>
  </si>
  <si>
    <t>DAVID TRANTHIM FRYER</t>
  </si>
  <si>
    <t>DAVID DAY</t>
  </si>
  <si>
    <t>ROB MYERS</t>
  </si>
  <si>
    <t>FRED MALLABONE</t>
  </si>
  <si>
    <t>DARRELL TAYLOR</t>
  </si>
  <si>
    <t>GEOFF FARR</t>
  </si>
  <si>
    <t>ROLAND SCHEFFLER</t>
  </si>
  <si>
    <t>PJ WALTER</t>
  </si>
  <si>
    <t>PETER CARPENTER</t>
  </si>
  <si>
    <t>KAV KAVANAGH</t>
  </si>
  <si>
    <t>Kay</t>
  </si>
  <si>
    <t>Akos Gyarmarity</t>
  </si>
  <si>
    <t>Darrell Taylor</t>
  </si>
  <si>
    <t>Ian Armstrong</t>
  </si>
  <si>
    <t>Steve Broadbent</t>
  </si>
  <si>
    <t>Chris Walker</t>
  </si>
  <si>
    <t>David Tranthim Fryer</t>
  </si>
  <si>
    <t>Peter Carpenter</t>
  </si>
  <si>
    <t>Roland Scheffler</t>
  </si>
  <si>
    <t>Chris Clare</t>
  </si>
  <si>
    <t>PJ Walter</t>
  </si>
  <si>
    <t>Fred Mallabone</t>
  </si>
  <si>
    <t>Rob Myres</t>
  </si>
  <si>
    <t>Robert Stump</t>
  </si>
  <si>
    <t>Bob Jarvie</t>
  </si>
  <si>
    <t>David Day</t>
  </si>
  <si>
    <t>Jim Raeside</t>
  </si>
  <si>
    <t>Richard Viney</t>
  </si>
  <si>
    <t>Gary Hine</t>
  </si>
  <si>
    <t>Richard McCrone</t>
  </si>
  <si>
    <t>Allan Van Der Brugher</t>
  </si>
  <si>
    <t>Mike Thompson</t>
  </si>
  <si>
    <t>Dale Abbott</t>
  </si>
  <si>
    <t>Jeff Cappello</t>
  </si>
  <si>
    <t>Lee Currall</t>
  </si>
  <si>
    <t>Phil Wong</t>
  </si>
  <si>
    <t>David Boutayre</t>
  </si>
  <si>
    <t>Steve Evans</t>
  </si>
  <si>
    <t>Shane Melville</t>
  </si>
  <si>
    <t>Martin Troy</t>
  </si>
  <si>
    <t>David Tranthim-Fryer</t>
  </si>
  <si>
    <t>Francis Forrester</t>
  </si>
  <si>
    <t>Alan Barker</t>
  </si>
  <si>
    <t>Geoff Farr</t>
  </si>
  <si>
    <t>Jeff Capello</t>
  </si>
  <si>
    <t>Fred Mallinbone</t>
  </si>
  <si>
    <t>Chris Wa;lker</t>
  </si>
  <si>
    <t>Simon Wright</t>
  </si>
  <si>
    <t>Davig Hignett</t>
  </si>
  <si>
    <t>Piero Bevilalvia</t>
  </si>
  <si>
    <t>Chris Clarke</t>
  </si>
  <si>
    <t>DAVE ABBOTT</t>
  </si>
  <si>
    <t>MIKE THOMPSON</t>
  </si>
  <si>
    <t>BRIAN BORLINI</t>
  </si>
  <si>
    <t>ALAN BARKER</t>
  </si>
  <si>
    <t>JEFF CAPPELLO</t>
  </si>
  <si>
    <t>GARY MAHER</t>
  </si>
  <si>
    <t>WAYNE SNELL</t>
  </si>
  <si>
    <t>SHANE MELVILLE</t>
  </si>
  <si>
    <t>LEE GURRALL</t>
  </si>
  <si>
    <t>DAVID T FRYER</t>
  </si>
  <si>
    <t>TOM COSTELLO</t>
  </si>
  <si>
    <t>IAN WEBSTER</t>
  </si>
  <si>
    <t>Gavin Doull</t>
  </si>
  <si>
    <t>Kev Kavanagh</t>
  </si>
  <si>
    <t>Sreve Evans</t>
  </si>
  <si>
    <t>Briasn Borlini</t>
  </si>
  <si>
    <t>Rob Myers</t>
  </si>
  <si>
    <t>Dvid Trantham Fryer</t>
  </si>
  <si>
    <t>Simon Weight</t>
  </si>
  <si>
    <t>Piero Bevilacqua</t>
  </si>
  <si>
    <t>Allan Van Der Brughen</t>
  </si>
  <si>
    <t>Don Hitchcook</t>
  </si>
  <si>
    <t>Akos Gyanmarthy</t>
  </si>
  <si>
    <t>JOE VERGONE</t>
  </si>
  <si>
    <t>FRANCIS FORRESTER</t>
  </si>
  <si>
    <t>RIC MOORE</t>
  </si>
  <si>
    <t>GAVIN DOULL</t>
  </si>
  <si>
    <t>MARTIN TROY</t>
  </si>
  <si>
    <t>CHRIS JACKSON</t>
  </si>
  <si>
    <t>PARRY KAHLON</t>
  </si>
  <si>
    <t>SIMON HIRD</t>
  </si>
  <si>
    <t>KEN ADEY</t>
  </si>
  <si>
    <t>DAVID BOUTAYRE</t>
  </si>
  <si>
    <t>NESHKO SAJTINAC</t>
  </si>
  <si>
    <t>DON HITCHCOCK</t>
  </si>
  <si>
    <t>Dake Abbott</t>
  </si>
  <si>
    <t>Rob Stump</t>
  </si>
  <si>
    <t>Garry Mater</t>
  </si>
  <si>
    <t>Lee Corrall</t>
  </si>
  <si>
    <t>Akos Gyarmanthy</t>
  </si>
  <si>
    <t>David Hignett</t>
  </si>
  <si>
    <t>MEN'S SENIOR PENNANTS: SOUTH - YELLOW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</si>
</sst>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21">
    <font>
      <sz val="10"/>
      <color rgb="FF000000"/>
      <name val="Arial"/>
    </font>
    <font>
      <sz val="18"/>
      <color rgb="FF000000"/>
      <name val="Trebuchet MS"/>
    </font>
    <font>
      <sz val="18"/>
      <color rgb="FFB7B7B7"/>
      <name val="Trebuchet MS"/>
    </font>
    <font>
      <sz val="10"/>
      <name val="Arial"/>
    </font>
    <font>
      <b/>
      <sz val="10"/>
      <color rgb="FFFFFFFF"/>
      <name val="Trebuchet MS"/>
    </font>
    <font>
      <b/>
      <sz val="10"/>
      <name val="Trebuchet MS"/>
    </font>
    <font>
      <b/>
      <sz val="10"/>
      <name val="Arial"/>
    </font>
    <font>
      <sz val="10"/>
      <color rgb="FFFFFFFF"/>
      <name val="Trebuchet MS"/>
    </font>
    <font>
      <sz val="10"/>
      <name val="Trebuchet MS"/>
    </font>
    <font>
      <b/>
      <sz val="12"/>
      <name val="Trebuchet MS"/>
    </font>
    <font>
      <sz val="10"/>
      <name val="Arial"/>
    </font>
    <font>
      <b/>
      <sz val="9"/>
      <color rgb="FF000000"/>
      <name val="Trebuchet MS"/>
    </font>
    <font>
      <b/>
      <sz val="9"/>
      <name val="Trebuchet MS"/>
    </font>
    <font>
      <sz val="10"/>
      <name val="Trebuchet MS"/>
    </font>
    <font>
      <b/>
      <sz val="9"/>
      <name val="Roboto"/>
    </font>
    <font>
      <sz val="18"/>
      <color rgb="FFEFEFEF"/>
      <name val="Trebuchet MS"/>
    </font>
    <font>
      <b/>
      <sz val="9"/>
      <color rgb="FF000000"/>
      <name val="&quot;Trebuchet MS&quot;"/>
    </font>
    <font>
      <sz val="10"/>
      <name val="&quot;Trebuchet MS&quot;"/>
    </font>
    <font>
      <sz val="9"/>
      <name val="Arial"/>
    </font>
    <font>
      <sz val="18"/>
      <color rgb="FFFFFFFF"/>
      <name val="Trebuchet MS"/>
    </font>
    <font>
      <b/>
      <sz val="9"/>
      <name val="Arial"/>
    </font>
  </fonts>
  <fills count="15">
    <fill>
      <patternFill patternType="none"/>
    </fill>
    <fill>
      <patternFill patternType="gray125"/>
    </fill>
    <fill>
      <patternFill patternType="solid">
        <fgColor rgb="FFFFFFFF"/>
        <bgColor rgb="FFFFFFFF"/>
      </patternFill>
    </fill>
    <fill>
      <patternFill patternType="solid">
        <fgColor rgb="FF000000"/>
        <bgColor rgb="FF000000"/>
      </patternFill>
    </fill>
    <fill>
      <patternFill patternType="solid">
        <fgColor rgb="FFFFD966"/>
        <bgColor rgb="FFFFD966"/>
      </patternFill>
    </fill>
    <fill>
      <patternFill patternType="solid">
        <fgColor rgb="FFCCCCCC"/>
        <bgColor rgb="FFCCCCCC"/>
      </patternFill>
    </fill>
    <fill>
      <patternFill patternType="solid">
        <fgColor rgb="FFD9EAD3"/>
        <bgColor rgb="FFD9EAD3"/>
      </patternFill>
    </fill>
    <fill>
      <patternFill patternType="solid">
        <fgColor rgb="FFC9DAF8"/>
        <bgColor rgb="FFC9DAF8"/>
      </patternFill>
    </fill>
    <fill>
      <patternFill patternType="solid">
        <fgColor rgb="FFF4CCCC"/>
        <bgColor rgb="FFF4CCCC"/>
      </patternFill>
    </fill>
    <fill>
      <patternFill patternType="solid">
        <fgColor rgb="FF0000FF"/>
        <bgColor rgb="FF0000FF"/>
      </patternFill>
    </fill>
    <fill>
      <patternFill patternType="solid">
        <fgColor rgb="FF6AA84F"/>
        <bgColor rgb="FF6AA84F"/>
      </patternFill>
    </fill>
    <fill>
      <patternFill patternType="solid">
        <fgColor rgb="FFFF9900"/>
        <bgColor rgb="FFFF9900"/>
      </patternFill>
    </fill>
    <fill>
      <patternFill patternType="solid">
        <fgColor rgb="FF674EA7"/>
        <bgColor rgb="FF674EA7"/>
      </patternFill>
    </fill>
    <fill>
      <patternFill patternType="solid">
        <fgColor rgb="FFFF0000"/>
        <bgColor rgb="FFFF0000"/>
      </patternFill>
    </fill>
    <fill>
      <patternFill patternType="solid">
        <fgColor rgb="FFFFFF00"/>
        <bgColor rgb="FFFFFF00"/>
      </patternFill>
    </fill>
  </fills>
  <borders count="1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s>
  <cellStyleXfs count="1">
    <xf numFmtId="0" fontId="0" fillId="0" borderId="0"/>
  </cellStyleXfs>
  <cellXfs count="103">
    <xf numFmtId="0" fontId="0" fillId="0" borderId="0" xfId="0" applyAlignment="1">
      <alignment wrapText="1"/>
    </xf>
    <xf numFmtId="0" fontId="1" fillId="2" borderId="0" xfId="0" applyFont="1" applyFill="1" applyAlignment="1">
      <alignment horizontal="center" vertical="center" wrapText="1"/>
    </xf>
    <xf numFmtId="0" fontId="4" fillId="2" borderId="0" xfId="0" applyFont="1" applyFill="1" applyAlignment="1">
      <alignment horizontal="center" vertical="center" wrapText="1"/>
    </xf>
    <xf numFmtId="0" fontId="5" fillId="2" borderId="4" xfId="0" applyFont="1" applyFill="1" applyBorder="1" applyAlignment="1">
      <alignment horizontal="center" vertical="center" wrapText="1"/>
    </xf>
    <xf numFmtId="0" fontId="5" fillId="2" borderId="0" xfId="0" applyFont="1" applyFill="1" applyAlignment="1">
      <alignment horizontal="center" vertical="center" wrapText="1"/>
    </xf>
    <xf numFmtId="0" fontId="6" fillId="0" borderId="0" xfId="0" applyFont="1" applyAlignment="1">
      <alignment horizontal="center" wrapText="1"/>
    </xf>
    <xf numFmtId="0" fontId="7" fillId="2" borderId="0" xfId="0" applyFont="1" applyFill="1" applyAlignment="1">
      <alignment horizontal="left" wrapText="1"/>
    </xf>
    <xf numFmtId="0" fontId="8" fillId="2" borderId="4" xfId="0" applyFont="1" applyFill="1" applyBorder="1" applyAlignment="1">
      <alignment horizontal="center" wrapText="1"/>
    </xf>
    <xf numFmtId="0" fontId="8" fillId="2" borderId="0" xfId="0" applyFont="1" applyFill="1" applyAlignment="1">
      <alignment horizontal="center" wrapText="1"/>
    </xf>
    <xf numFmtId="0" fontId="8" fillId="2" borderId="4" xfId="0" applyFont="1" applyFill="1" applyBorder="1" applyAlignment="1">
      <alignment horizontal="left" wrapText="1"/>
    </xf>
    <xf numFmtId="0" fontId="3" fillId="0" borderId="0" xfId="0" applyFont="1" applyAlignment="1">
      <alignment horizontal="center" wrapText="1"/>
    </xf>
    <xf numFmtId="0" fontId="8" fillId="2" borderId="0" xfId="0" applyFont="1" applyFill="1" applyAlignment="1">
      <alignment horizontal="left" wrapText="1"/>
    </xf>
    <xf numFmtId="0" fontId="1" fillId="2" borderId="0" xfId="0" applyFont="1" applyFill="1" applyAlignment="1">
      <alignment horizontal="center" wrapText="1"/>
    </xf>
    <xf numFmtId="0" fontId="9" fillId="2" borderId="0" xfId="0" applyFont="1" applyFill="1" applyAlignment="1">
      <alignment horizontal="center" wrapText="1"/>
    </xf>
    <xf numFmtId="0" fontId="10" fillId="2" borderId="0" xfId="0" applyFont="1" applyFill="1" applyAlignment="1">
      <alignment wrapText="1"/>
    </xf>
    <xf numFmtId="0" fontId="11" fillId="2" borderId="0" xfId="0" applyFont="1" applyFill="1" applyAlignment="1">
      <alignment horizontal="center" vertical="center" wrapText="1"/>
    </xf>
    <xf numFmtId="0" fontId="11" fillId="6" borderId="4"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12" fillId="0" borderId="1" xfId="0" applyFont="1" applyBorder="1" applyAlignment="1">
      <alignment wrapText="1"/>
    </xf>
    <xf numFmtId="164" fontId="12" fillId="0" borderId="4" xfId="0" applyNumberFormat="1" applyFont="1" applyBorder="1" applyAlignment="1">
      <alignment horizontal="center" wrapText="1"/>
    </xf>
    <xf numFmtId="49" fontId="10" fillId="2" borderId="0" xfId="0" applyNumberFormat="1" applyFont="1" applyFill="1" applyAlignment="1">
      <alignment wrapText="1"/>
    </xf>
    <xf numFmtId="0" fontId="3" fillId="0" borderId="0" xfId="0" applyFont="1" applyAlignment="1">
      <alignment wrapText="1"/>
    </xf>
    <xf numFmtId="0" fontId="11" fillId="2" borderId="0" xfId="0" applyFont="1" applyFill="1" applyAlignment="1">
      <alignment horizontal="center" wrapText="1"/>
    </xf>
    <xf numFmtId="164" fontId="10" fillId="2" borderId="0" xfId="0" applyNumberFormat="1" applyFont="1" applyFill="1" applyAlignment="1">
      <alignment wrapText="1"/>
    </xf>
    <xf numFmtId="164" fontId="12" fillId="2" borderId="0" xfId="0" applyNumberFormat="1" applyFont="1" applyFill="1" applyAlignment="1">
      <alignment horizontal="center" wrapText="1"/>
    </xf>
    <xf numFmtId="0" fontId="8" fillId="2" borderId="0" xfId="0" applyFont="1" applyFill="1" applyAlignment="1">
      <alignment horizontal="right" wrapText="1"/>
    </xf>
    <xf numFmtId="0" fontId="8" fillId="2" borderId="2" xfId="0" applyFont="1" applyFill="1" applyBorder="1" applyAlignment="1">
      <alignment horizontal="right" wrapText="1"/>
    </xf>
    <xf numFmtId="0" fontId="8" fillId="2" borderId="2" xfId="0" applyFont="1" applyFill="1" applyBorder="1" applyAlignment="1">
      <alignment wrapText="1"/>
    </xf>
    <xf numFmtId="0" fontId="8" fillId="2" borderId="14" xfId="0" applyFont="1" applyFill="1" applyBorder="1" applyAlignment="1">
      <alignment horizontal="right" wrapText="1"/>
    </xf>
    <xf numFmtId="0" fontId="8" fillId="2" borderId="14" xfId="0" applyFont="1" applyFill="1" applyBorder="1" applyAlignment="1">
      <alignment wrapText="1"/>
    </xf>
    <xf numFmtId="164" fontId="12" fillId="0" borderId="4" xfId="0" applyNumberFormat="1" applyFont="1" applyBorder="1" applyAlignment="1">
      <alignment horizontal="center"/>
    </xf>
    <xf numFmtId="164" fontId="12" fillId="0" borderId="13" xfId="0" applyNumberFormat="1" applyFont="1" applyBorder="1" applyAlignment="1">
      <alignment horizontal="center"/>
    </xf>
    <xf numFmtId="164" fontId="12" fillId="0" borderId="10" xfId="0" applyNumberFormat="1" applyFont="1" applyBorder="1" applyAlignment="1">
      <alignment horizontal="center"/>
    </xf>
    <xf numFmtId="0" fontId="8" fillId="2" borderId="0" xfId="0" applyFont="1" applyFill="1" applyAlignment="1">
      <alignment wrapText="1"/>
    </xf>
    <xf numFmtId="0" fontId="12" fillId="0" borderId="0" xfId="0" applyFont="1" applyAlignment="1">
      <alignment wrapText="1"/>
    </xf>
    <xf numFmtId="0" fontId="8" fillId="0" borderId="0" xfId="0" applyFont="1" applyAlignment="1">
      <alignment wrapText="1"/>
    </xf>
    <xf numFmtId="0" fontId="13" fillId="2" borderId="0" xfId="0" applyFont="1" applyFill="1" applyAlignment="1">
      <alignment horizontal="right" wrapText="1"/>
    </xf>
    <xf numFmtId="0" fontId="10" fillId="0" borderId="0" xfId="0" applyFont="1" applyAlignment="1">
      <alignment horizontal="right" wrapText="1"/>
    </xf>
    <xf numFmtId="49" fontId="12" fillId="0" borderId="5" xfId="0" applyNumberFormat="1" applyFont="1" applyBorder="1" applyAlignment="1">
      <alignment horizontal="center" vertical="center" wrapText="1"/>
    </xf>
    <xf numFmtId="0" fontId="3" fillId="0" borderId="11" xfId="0" applyFont="1" applyBorder="1" applyAlignment="1">
      <alignment wrapText="1"/>
    </xf>
    <xf numFmtId="0" fontId="12" fillId="7" borderId="5"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2" fillId="0" borderId="1" xfId="0" applyFont="1" applyBorder="1" applyAlignment="1">
      <alignment wrapText="1"/>
    </xf>
    <xf numFmtId="0" fontId="3" fillId="0" borderId="3" xfId="0" applyFont="1" applyBorder="1" applyAlignment="1">
      <alignment wrapText="1"/>
    </xf>
    <xf numFmtId="0" fontId="11" fillId="6" borderId="1" xfId="0" applyFont="1" applyFill="1" applyBorder="1" applyAlignment="1">
      <alignment horizontal="center" wrapText="1"/>
    </xf>
    <xf numFmtId="0" fontId="3" fillId="0" borderId="2" xfId="0" applyFont="1" applyBorder="1" applyAlignment="1">
      <alignment wrapText="1"/>
    </xf>
    <xf numFmtId="0" fontId="8" fillId="8" borderId="1" xfId="0" applyFont="1" applyFill="1" applyBorder="1" applyAlignment="1">
      <alignment horizontal="right" wrapText="1"/>
    </xf>
    <xf numFmtId="0" fontId="3" fillId="0" borderId="8" xfId="0" applyFont="1" applyBorder="1" applyAlignment="1">
      <alignment wrapText="1"/>
    </xf>
    <xf numFmtId="0" fontId="11" fillId="7" borderId="1" xfId="0" applyFont="1" applyFill="1" applyBorder="1" applyAlignment="1">
      <alignment horizontal="center" vertical="center" wrapText="1"/>
    </xf>
    <xf numFmtId="0" fontId="12" fillId="7" borderId="6" xfId="0" applyFont="1" applyFill="1" applyBorder="1" applyAlignment="1">
      <alignment horizontal="center" vertical="center" wrapText="1"/>
    </xf>
    <xf numFmtId="0" fontId="3" fillId="0" borderId="7" xfId="0" applyFont="1" applyBorder="1" applyAlignment="1">
      <alignment wrapText="1"/>
    </xf>
    <xf numFmtId="0" fontId="3" fillId="0" borderId="9" xfId="0" applyFont="1" applyBorder="1" applyAlignment="1">
      <alignment wrapText="1"/>
    </xf>
    <xf numFmtId="0" fontId="3" fillId="0" borderId="10" xfId="0" applyFont="1" applyBorder="1" applyAlignment="1">
      <alignment wrapText="1"/>
    </xf>
    <xf numFmtId="0" fontId="3" fillId="0" borderId="12" xfId="0" applyFont="1" applyBorder="1" applyAlignment="1">
      <alignment wrapText="1"/>
    </xf>
    <xf numFmtId="0" fontId="3" fillId="0" borderId="13" xfId="0" applyFont="1" applyBorder="1" applyAlignment="1">
      <alignment wrapText="1"/>
    </xf>
    <xf numFmtId="0" fontId="12" fillId="7" borderId="1" xfId="0" applyFont="1" applyFill="1" applyBorder="1" applyAlignment="1">
      <alignment horizontal="center" wrapText="1"/>
    </xf>
    <xf numFmtId="0" fontId="8" fillId="0" borderId="1" xfId="0" applyFont="1" applyBorder="1" applyAlignment="1">
      <alignment wrapText="1"/>
    </xf>
    <xf numFmtId="0" fontId="9" fillId="5" borderId="1"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8" fillId="2" borderId="1" xfId="0" applyFont="1" applyFill="1" applyBorder="1" applyAlignment="1">
      <alignment horizontal="center" wrapText="1"/>
    </xf>
    <xf numFmtId="0" fontId="2" fillId="3"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8" fillId="2" borderId="1" xfId="0" applyFont="1" applyFill="1" applyBorder="1" applyAlignment="1">
      <alignment horizontal="left" wrapText="1"/>
    </xf>
    <xf numFmtId="0" fontId="8" fillId="0" borderId="1" xfId="0" applyFont="1" applyBorder="1" applyAlignment="1">
      <alignment horizontal="left" wrapText="1"/>
    </xf>
    <xf numFmtId="0" fontId="1" fillId="4" borderId="1" xfId="0" applyFont="1" applyFill="1" applyBorder="1" applyAlignment="1">
      <alignment horizontal="center" wrapText="1"/>
    </xf>
    <xf numFmtId="0" fontId="12" fillId="0" borderId="1" xfId="0" applyFont="1" applyBorder="1" applyAlignment="1">
      <alignment horizontal="left"/>
    </xf>
    <xf numFmtId="0" fontId="9" fillId="2" borderId="1" xfId="0" applyFont="1" applyFill="1" applyBorder="1" applyAlignment="1">
      <alignment horizontal="center" vertical="center" wrapText="1"/>
    </xf>
    <xf numFmtId="0" fontId="3" fillId="0" borderId="0" xfId="0" applyFont="1" applyAlignment="1">
      <alignment horizontal="right" wrapText="1"/>
    </xf>
    <xf numFmtId="0" fontId="3" fillId="2" borderId="0" xfId="0" applyFont="1" applyFill="1" applyAlignment="1">
      <alignment wrapText="1"/>
    </xf>
    <xf numFmtId="164" fontId="3" fillId="2" borderId="0" xfId="0" applyNumberFormat="1" applyFont="1" applyFill="1" applyAlignment="1">
      <alignment wrapText="1"/>
    </xf>
    <xf numFmtId="49" fontId="3" fillId="2" borderId="0" xfId="0" applyNumberFormat="1" applyFont="1" applyFill="1" applyAlignment="1">
      <alignment wrapText="1"/>
    </xf>
    <xf numFmtId="164" fontId="14" fillId="0" borderId="4" xfId="0" applyNumberFormat="1" applyFont="1" applyBorder="1" applyAlignment="1">
      <alignment horizontal="center" wrapText="1"/>
    </xf>
    <xf numFmtId="0" fontId="12" fillId="0" borderId="12" xfId="0" applyFont="1" applyBorder="1" applyAlignment="1">
      <alignment wrapText="1"/>
    </xf>
    <xf numFmtId="0" fontId="2" fillId="9" borderId="1" xfId="0" applyFont="1" applyFill="1" applyBorder="1" applyAlignment="1">
      <alignment horizontal="center" vertical="center" wrapText="1"/>
    </xf>
    <xf numFmtId="0" fontId="1" fillId="1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 fillId="11" borderId="1" xfId="0" applyFont="1" applyFill="1" applyBorder="1" applyAlignment="1">
      <alignment horizontal="center" vertical="center" wrapText="1"/>
    </xf>
    <xf numFmtId="0" fontId="15" fillId="12" borderId="1" xfId="0" applyFont="1" applyFill="1" applyBorder="1" applyAlignment="1">
      <alignment horizontal="center" vertical="center" wrapText="1"/>
    </xf>
    <xf numFmtId="0" fontId="12" fillId="0" borderId="0" xfId="0" applyFont="1" applyAlignment="1">
      <alignment horizontal="center" wrapText="1"/>
    </xf>
    <xf numFmtId="0" fontId="1" fillId="13" borderId="1" xfId="0" applyFont="1" applyFill="1" applyBorder="1" applyAlignment="1">
      <alignment horizontal="center" vertical="center" wrapText="1"/>
    </xf>
    <xf numFmtId="0" fontId="8" fillId="2" borderId="12" xfId="0" applyFont="1" applyFill="1" applyBorder="1" applyAlignment="1">
      <alignment wrapText="1"/>
    </xf>
    <xf numFmtId="0" fontId="8" fillId="2" borderId="1" xfId="0" applyFont="1" applyFill="1" applyBorder="1" applyAlignment="1">
      <alignment wrapText="1"/>
    </xf>
    <xf numFmtId="0" fontId="1" fillId="2" borderId="1" xfId="0" applyFont="1" applyFill="1" applyBorder="1" applyAlignment="1">
      <alignment horizontal="center" vertical="center" wrapText="1"/>
    </xf>
    <xf numFmtId="0" fontId="12" fillId="0" borderId="3" xfId="0" applyFont="1" applyBorder="1" applyAlignment="1">
      <alignment wrapText="1"/>
    </xf>
    <xf numFmtId="0" fontId="16" fillId="2" borderId="0" xfId="0" applyFont="1" applyFill="1" applyAlignment="1">
      <alignment horizontal="left" wrapText="1"/>
    </xf>
    <xf numFmtId="0" fontId="1" fillId="14" borderId="1" xfId="0" applyFont="1" applyFill="1" applyBorder="1" applyAlignment="1">
      <alignment horizontal="center" vertical="center" wrapText="1"/>
    </xf>
    <xf numFmtId="0" fontId="17" fillId="2" borderId="0" xfId="0" applyFont="1" applyFill="1" applyAlignment="1">
      <alignment horizontal="center" wrapText="1"/>
    </xf>
    <xf numFmtId="0" fontId="3" fillId="0" borderId="9" xfId="0" applyFont="1" applyBorder="1" applyAlignment="1">
      <alignment horizontal="center" wrapText="1"/>
    </xf>
    <xf numFmtId="0" fontId="0" fillId="0" borderId="0" xfId="0" applyAlignment="1">
      <alignment wrapText="1"/>
    </xf>
    <xf numFmtId="0" fontId="12" fillId="0" borderId="0" xfId="0" applyFont="1" applyAlignment="1">
      <alignment wrapText="1"/>
    </xf>
    <xf numFmtId="0" fontId="8" fillId="2" borderId="0" xfId="0" applyFont="1" applyFill="1" applyAlignment="1">
      <alignment horizontal="right" wrapText="1"/>
    </xf>
    <xf numFmtId="164" fontId="18" fillId="0" borderId="3" xfId="0" applyNumberFormat="1" applyFont="1" applyBorder="1" applyAlignment="1">
      <alignment horizontal="center" wrapText="1"/>
    </xf>
    <xf numFmtId="0" fontId="3" fillId="0" borderId="0" xfId="0" applyFont="1" applyAlignment="1">
      <alignment wrapText="1"/>
    </xf>
    <xf numFmtId="0" fontId="8" fillId="0" borderId="0" xfId="0" applyFont="1" applyAlignment="1">
      <alignment horizontal="right" wrapText="1"/>
    </xf>
    <xf numFmtId="164" fontId="12" fillId="0" borderId="13" xfId="0" applyNumberFormat="1" applyFont="1" applyBorder="1" applyAlignment="1">
      <alignment horizontal="center" wrapText="1"/>
    </xf>
    <xf numFmtId="164" fontId="12" fillId="0" borderId="3" xfId="0" applyNumberFormat="1" applyFont="1" applyBorder="1" applyAlignment="1">
      <alignment horizontal="center" wrapText="1"/>
    </xf>
    <xf numFmtId="0" fontId="19" fillId="2" borderId="0" xfId="0" applyFont="1" applyFill="1" applyAlignment="1">
      <alignment horizontal="center" wrapText="1"/>
    </xf>
    <xf numFmtId="0" fontId="19" fillId="2" borderId="1" xfId="0" applyFont="1" applyFill="1" applyBorder="1" applyAlignment="1">
      <alignment horizontal="center" wrapText="1"/>
    </xf>
    <xf numFmtId="164" fontId="11" fillId="2" borderId="0" xfId="0" applyNumberFormat="1" applyFont="1" applyFill="1" applyAlignment="1">
      <alignment horizontal="center" wrapText="1"/>
    </xf>
    <xf numFmtId="0" fontId="14" fillId="0" borderId="1" xfId="0" applyFont="1" applyBorder="1" applyAlignment="1">
      <alignment wrapText="1"/>
    </xf>
    <xf numFmtId="0" fontId="16" fillId="2" borderId="0" xfId="0" applyFont="1" applyFill="1" applyAlignment="1">
      <alignment horizontal="left" wrapText="1"/>
    </xf>
    <xf numFmtId="164" fontId="20" fillId="0" borderId="4" xfId="0" applyNumberFormat="1" applyFont="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Y336"/>
  <sheetViews>
    <sheetView showGridLines="0" workbookViewId="0"/>
  </sheetViews>
  <sheetFormatPr defaultColWidth="12.5703125" defaultRowHeight="12.75" customHeight="1"/>
  <cols>
    <col min="1" max="1" width="2.42578125" customWidth="1"/>
    <col min="2" max="2" width="7.5703125" customWidth="1"/>
    <col min="3" max="3" width="13.85546875" customWidth="1"/>
    <col min="4" max="4" width="8.85546875" customWidth="1"/>
    <col min="5" max="5" width="5.140625" customWidth="1"/>
    <col min="6" max="6" width="8.85546875" customWidth="1"/>
    <col min="7" max="7" width="7.5703125" customWidth="1"/>
    <col min="8" max="9" width="11.42578125" customWidth="1"/>
    <col min="10" max="10" width="5.140625" customWidth="1"/>
    <col min="11" max="11" width="8.85546875" customWidth="1"/>
    <col min="12" max="12" width="8.42578125" customWidth="1"/>
    <col min="13" max="14" width="18.7109375" hidden="1" customWidth="1"/>
    <col min="15" max="15" width="13.7109375" hidden="1" customWidth="1"/>
    <col min="16" max="16" width="16.5703125" hidden="1" customWidth="1"/>
    <col min="17" max="17" width="10.7109375" hidden="1" customWidth="1"/>
    <col min="18" max="18" width="17.140625" hidden="1" customWidth="1"/>
    <col min="19" max="19" width="19.85546875" hidden="1" customWidth="1"/>
    <col min="20" max="20" width="23" hidden="1" customWidth="1"/>
    <col min="21" max="21" width="12.5703125" hidden="1" customWidth="1"/>
    <col min="22" max="25" width="8.42578125" hidden="1" customWidth="1"/>
  </cols>
  <sheetData>
    <row r="1" spans="1:25" ht="23.25">
      <c r="A1" s="1"/>
      <c r="B1" s="1"/>
      <c r="C1" s="1"/>
      <c r="D1" s="1"/>
      <c r="E1" s="1"/>
      <c r="F1" s="1"/>
      <c r="G1" s="1"/>
      <c r="H1" s="1"/>
      <c r="I1" s="1"/>
      <c r="J1" s="1"/>
      <c r="K1" s="1"/>
      <c r="L1" s="1"/>
      <c r="M1" s="1"/>
      <c r="N1" s="1"/>
      <c r="O1" s="1"/>
      <c r="P1" s="1"/>
      <c r="Q1" s="1"/>
      <c r="R1" s="1"/>
      <c r="S1" s="1"/>
      <c r="T1" s="1"/>
      <c r="U1" s="1"/>
      <c r="V1" s="1"/>
      <c r="W1" s="1"/>
      <c r="X1" s="1"/>
      <c r="Y1" s="1"/>
    </row>
    <row r="2" spans="1:25" ht="23.25">
      <c r="A2" s="1"/>
      <c r="B2" s="61" t="s">
        <v>0</v>
      </c>
      <c r="C2" s="45"/>
      <c r="D2" s="45"/>
      <c r="E2" s="45"/>
      <c r="F2" s="45"/>
      <c r="G2" s="45"/>
      <c r="H2" s="45"/>
      <c r="I2" s="45"/>
      <c r="J2" s="45"/>
      <c r="K2" s="43"/>
      <c r="L2" s="1"/>
      <c r="M2" s="1"/>
      <c r="N2" s="1"/>
      <c r="O2" s="1"/>
      <c r="P2" s="1"/>
      <c r="Q2" s="1"/>
      <c r="R2" s="1"/>
      <c r="S2" s="1"/>
      <c r="T2" s="1"/>
      <c r="U2" s="1"/>
      <c r="V2" s="1"/>
      <c r="W2" s="1"/>
      <c r="X2" s="1"/>
      <c r="Y2" s="1"/>
    </row>
    <row r="3" spans="1:25" ht="15">
      <c r="A3" s="2"/>
      <c r="B3" s="62" t="s">
        <v>1</v>
      </c>
      <c r="C3" s="43"/>
      <c r="D3" s="3" t="s">
        <v>2</v>
      </c>
      <c r="E3" s="3" t="s">
        <v>3</v>
      </c>
      <c r="F3" s="3" t="s">
        <v>4</v>
      </c>
      <c r="G3" s="3" t="s">
        <v>5</v>
      </c>
      <c r="H3" s="3" t="s">
        <v>6</v>
      </c>
      <c r="I3" s="3" t="s">
        <v>7</v>
      </c>
      <c r="J3" s="62" t="s">
        <v>8</v>
      </c>
      <c r="K3" s="43"/>
      <c r="L3" s="4"/>
      <c r="M3" s="4"/>
      <c r="N3" s="4"/>
      <c r="O3" s="5" t="s">
        <v>9</v>
      </c>
      <c r="P3" s="4" t="s">
        <v>10</v>
      </c>
      <c r="Q3" s="4" t="s">
        <v>11</v>
      </c>
      <c r="R3" s="4" t="s">
        <v>12</v>
      </c>
      <c r="S3" s="4" t="s">
        <v>13</v>
      </c>
      <c r="T3" s="4" t="s">
        <v>14</v>
      </c>
      <c r="U3" s="4" t="s">
        <v>15</v>
      </c>
      <c r="V3" s="4"/>
      <c r="W3" s="4"/>
      <c r="X3" s="4"/>
      <c r="Y3" s="4"/>
    </row>
    <row r="4" spans="1:25" ht="15">
      <c r="A4" s="6">
        <v>1</v>
      </c>
      <c r="B4" s="63" t="str">
        <f t="shared" ref="B4:B7" si="0">VLOOKUP(A4,$M$4:$X$7,2,FALSE)</f>
        <v>MOSMAN PARK</v>
      </c>
      <c r="C4" s="43"/>
      <c r="D4" s="7">
        <f t="shared" ref="D4:D7" si="1">VLOOKUP(A4,$M$4:$X$7,3,FALSE)</f>
        <v>6</v>
      </c>
      <c r="E4" s="7">
        <f t="shared" ref="E4:E7" si="2">VLOOKUP(A4,$M$4:$X$7,4,FALSE)</f>
        <v>5</v>
      </c>
      <c r="F4" s="7">
        <f t="shared" ref="F4:F7" si="3">VLOOKUP(A4,$M$4:$X$7,5,FALSE)</f>
        <v>0</v>
      </c>
      <c r="G4" s="7">
        <f t="shared" ref="G4:G7" si="4">VLOOKUP(A4,$M$4:$X$7,6,FALSE)</f>
        <v>1</v>
      </c>
      <c r="H4" s="7">
        <f t="shared" ref="H4:H7" si="5">VLOOKUP(A4,$M$4:$X$7,7,FALSE)</f>
        <v>23</v>
      </c>
      <c r="I4" s="7">
        <f t="shared" ref="I4:I7" si="6">VLOOKUP(A4,$M$4:$X$7,8,FALSE)</f>
        <v>7</v>
      </c>
      <c r="J4" s="60">
        <f t="shared" ref="J4:J7" si="7">VLOOKUP(A4,$M$4:$X$7,9,FALSE)</f>
        <v>10</v>
      </c>
      <c r="K4" s="43"/>
      <c r="L4" s="8"/>
      <c r="M4" s="8">
        <f t="shared" ref="M4:M7" si="8">RANK(X4,$X$4:$X$7,1)</f>
        <v>2</v>
      </c>
      <c r="N4" s="9" t="s">
        <v>16</v>
      </c>
      <c r="O4" s="10">
        <f t="shared" ref="O4:O7" si="9">COUNTIF($N$9:$P$326,N4)</f>
        <v>6</v>
      </c>
      <c r="P4" s="8">
        <f t="shared" ref="P4:P7" si="10">COUNTIF($R$9:$R$326,N4)</f>
        <v>4</v>
      </c>
      <c r="Q4" s="8">
        <f t="shared" ref="Q4:Q7" si="11">COUNTIF($S$9:$T$326,N4)</f>
        <v>0</v>
      </c>
      <c r="R4" s="8">
        <f t="shared" ref="R4:R7" si="12">O4-P4-Q4</f>
        <v>2</v>
      </c>
      <c r="S4" s="8">
        <f t="shared" ref="S4:S7" si="13">SUMIF($N$8:$N$218,N4,$O$8:$O$218)+SUMIF($P$8:$P$218,N4,$Q$8:$Q$218)</f>
        <v>15</v>
      </c>
      <c r="T4" s="8">
        <f t="shared" ref="T4:T7" si="14">O4*5-S4</f>
        <v>15</v>
      </c>
      <c r="U4" s="8">
        <f t="shared" ref="U4:U7" si="15">P4*2+Q4</f>
        <v>8</v>
      </c>
      <c r="V4" s="8">
        <f t="shared" ref="V4:V7" si="16">U4+(S4/100)</f>
        <v>8.15</v>
      </c>
      <c r="W4" s="8">
        <f t="shared" ref="W4:W7" si="17">RANK(V4,$V$4:$V$7)</f>
        <v>2</v>
      </c>
      <c r="X4" s="8">
        <f>W4+0.01</f>
        <v>2.0099999999999998</v>
      </c>
    </row>
    <row r="5" spans="1:25" ht="15">
      <c r="A5" s="6">
        <v>2</v>
      </c>
      <c r="B5" s="63" t="str">
        <f t="shared" si="0"/>
        <v>WAGC</v>
      </c>
      <c r="C5" s="43"/>
      <c r="D5" s="7">
        <f t="shared" si="1"/>
        <v>6</v>
      </c>
      <c r="E5" s="7">
        <f t="shared" si="2"/>
        <v>4</v>
      </c>
      <c r="F5" s="7">
        <f t="shared" si="3"/>
        <v>0</v>
      </c>
      <c r="G5" s="7">
        <f t="shared" si="4"/>
        <v>2</v>
      </c>
      <c r="H5" s="7">
        <f t="shared" si="5"/>
        <v>15</v>
      </c>
      <c r="I5" s="7">
        <f t="shared" si="6"/>
        <v>15</v>
      </c>
      <c r="J5" s="60">
        <f t="shared" si="7"/>
        <v>8</v>
      </c>
      <c r="K5" s="43"/>
      <c r="L5" s="8"/>
      <c r="M5" s="8">
        <f t="shared" si="8"/>
        <v>3</v>
      </c>
      <c r="N5" s="9" t="s">
        <v>17</v>
      </c>
      <c r="O5" s="10">
        <f t="shared" si="9"/>
        <v>6</v>
      </c>
      <c r="P5" s="8">
        <f t="shared" si="10"/>
        <v>2</v>
      </c>
      <c r="Q5" s="8">
        <f t="shared" si="11"/>
        <v>0</v>
      </c>
      <c r="R5" s="8">
        <f t="shared" si="12"/>
        <v>4</v>
      </c>
      <c r="S5" s="8">
        <f t="shared" si="13"/>
        <v>11.5</v>
      </c>
      <c r="T5" s="8">
        <f t="shared" si="14"/>
        <v>18.5</v>
      </c>
      <c r="U5" s="8">
        <f t="shared" si="15"/>
        <v>4</v>
      </c>
      <c r="V5" s="8">
        <f t="shared" si="16"/>
        <v>4.1150000000000002</v>
      </c>
      <c r="W5" s="8">
        <f t="shared" si="17"/>
        <v>3</v>
      </c>
      <c r="X5" s="8">
        <f>W5+0.02</f>
        <v>3.02</v>
      </c>
    </row>
    <row r="6" spans="1:25" ht="15">
      <c r="A6" s="6">
        <v>3</v>
      </c>
      <c r="B6" s="63" t="str">
        <f t="shared" si="0"/>
        <v>COTTESLOE</v>
      </c>
      <c r="C6" s="43"/>
      <c r="D6" s="7">
        <f t="shared" si="1"/>
        <v>6</v>
      </c>
      <c r="E6" s="7">
        <f t="shared" si="2"/>
        <v>2</v>
      </c>
      <c r="F6" s="7">
        <f t="shared" si="3"/>
        <v>0</v>
      </c>
      <c r="G6" s="7">
        <f t="shared" si="4"/>
        <v>4</v>
      </c>
      <c r="H6" s="7">
        <f t="shared" si="5"/>
        <v>11.5</v>
      </c>
      <c r="I6" s="7">
        <f t="shared" si="6"/>
        <v>18.5</v>
      </c>
      <c r="J6" s="60">
        <f t="shared" si="7"/>
        <v>4</v>
      </c>
      <c r="K6" s="43"/>
      <c r="L6" s="8"/>
      <c r="M6" s="8">
        <f t="shared" si="8"/>
        <v>4</v>
      </c>
      <c r="N6" s="9" t="s">
        <v>18</v>
      </c>
      <c r="O6" s="10">
        <f t="shared" si="9"/>
        <v>6</v>
      </c>
      <c r="P6" s="8">
        <f t="shared" si="10"/>
        <v>1</v>
      </c>
      <c r="Q6" s="8">
        <f t="shared" si="11"/>
        <v>0</v>
      </c>
      <c r="R6" s="8">
        <f t="shared" si="12"/>
        <v>5</v>
      </c>
      <c r="S6" s="8">
        <f t="shared" si="13"/>
        <v>10.5</v>
      </c>
      <c r="T6" s="8">
        <f t="shared" si="14"/>
        <v>19.5</v>
      </c>
      <c r="U6" s="8">
        <f t="shared" si="15"/>
        <v>2</v>
      </c>
      <c r="V6" s="8">
        <f t="shared" si="16"/>
        <v>2.105</v>
      </c>
      <c r="W6" s="8">
        <f t="shared" si="17"/>
        <v>4</v>
      </c>
      <c r="X6" s="8">
        <f>W6+0.03</f>
        <v>4.03</v>
      </c>
    </row>
    <row r="7" spans="1:25" ht="15">
      <c r="A7" s="6">
        <v>4</v>
      </c>
      <c r="B7" s="63" t="str">
        <f t="shared" si="0"/>
        <v>THE VINES</v>
      </c>
      <c r="C7" s="43"/>
      <c r="D7" s="7">
        <f t="shared" si="1"/>
        <v>6</v>
      </c>
      <c r="E7" s="7">
        <f t="shared" si="2"/>
        <v>1</v>
      </c>
      <c r="F7" s="7">
        <f t="shared" si="3"/>
        <v>0</v>
      </c>
      <c r="G7" s="7">
        <f t="shared" si="4"/>
        <v>5</v>
      </c>
      <c r="H7" s="7">
        <f t="shared" si="5"/>
        <v>10.5</v>
      </c>
      <c r="I7" s="7">
        <f t="shared" si="6"/>
        <v>19.5</v>
      </c>
      <c r="J7" s="60">
        <f t="shared" si="7"/>
        <v>2</v>
      </c>
      <c r="K7" s="43"/>
      <c r="L7" s="8"/>
      <c r="M7" s="8">
        <f t="shared" si="8"/>
        <v>1</v>
      </c>
      <c r="N7" s="9" t="s">
        <v>19</v>
      </c>
      <c r="O7" s="10">
        <f t="shared" si="9"/>
        <v>6</v>
      </c>
      <c r="P7" s="8">
        <f t="shared" si="10"/>
        <v>5</v>
      </c>
      <c r="Q7" s="8">
        <f t="shared" si="11"/>
        <v>0</v>
      </c>
      <c r="R7" s="8">
        <f t="shared" si="12"/>
        <v>1</v>
      </c>
      <c r="S7" s="8">
        <f t="shared" si="13"/>
        <v>23</v>
      </c>
      <c r="T7" s="8">
        <f t="shared" si="14"/>
        <v>7</v>
      </c>
      <c r="U7" s="8">
        <f t="shared" si="15"/>
        <v>10</v>
      </c>
      <c r="V7" s="8">
        <f t="shared" si="16"/>
        <v>10.23</v>
      </c>
      <c r="W7" s="8">
        <f t="shared" si="17"/>
        <v>1</v>
      </c>
      <c r="X7" s="8">
        <f>W7+0.04</f>
        <v>1.04</v>
      </c>
    </row>
    <row r="8" spans="1:25" ht="15">
      <c r="A8" s="11"/>
      <c r="B8" s="64"/>
      <c r="C8" s="45"/>
      <c r="D8" s="45"/>
      <c r="E8" s="45"/>
      <c r="F8" s="45"/>
      <c r="G8" s="45"/>
      <c r="H8" s="45"/>
      <c r="I8" s="45"/>
      <c r="J8" s="45"/>
      <c r="K8" s="43"/>
      <c r="L8" s="11"/>
      <c r="M8" s="11"/>
      <c r="N8" s="11"/>
      <c r="O8" s="11"/>
      <c r="P8" s="11"/>
      <c r="Q8" s="11"/>
      <c r="R8" s="11"/>
      <c r="S8" s="11"/>
      <c r="T8" s="11"/>
      <c r="U8" s="11"/>
      <c r="V8" s="11"/>
      <c r="W8" s="11"/>
      <c r="X8" s="11"/>
      <c r="Y8" s="11"/>
    </row>
    <row r="9" spans="1:25" ht="23.25">
      <c r="A9" s="12"/>
      <c r="B9" s="65" t="s">
        <v>20</v>
      </c>
      <c r="C9" s="45"/>
      <c r="D9" s="45"/>
      <c r="E9" s="45"/>
      <c r="F9" s="45"/>
      <c r="G9" s="45"/>
      <c r="H9" s="45"/>
      <c r="I9" s="45"/>
      <c r="J9" s="45"/>
      <c r="K9" s="43"/>
      <c r="L9" s="12"/>
      <c r="M9" s="12"/>
      <c r="N9" s="12"/>
      <c r="O9" s="12"/>
      <c r="P9" s="12"/>
      <c r="Q9" s="12"/>
      <c r="R9" s="12"/>
      <c r="S9" s="12"/>
      <c r="T9" s="12"/>
      <c r="U9" s="12"/>
      <c r="V9" s="12"/>
      <c r="W9" s="12"/>
      <c r="X9" s="12"/>
      <c r="Y9" s="12"/>
    </row>
    <row r="10" spans="1:25" ht="20.25" customHeight="1">
      <c r="A10" s="13"/>
      <c r="B10" s="57" t="s">
        <v>21</v>
      </c>
      <c r="C10" s="45"/>
      <c r="D10" s="45"/>
      <c r="E10" s="45"/>
      <c r="F10" s="45"/>
      <c r="G10" s="45"/>
      <c r="H10" s="45"/>
      <c r="I10" s="45"/>
      <c r="J10" s="45"/>
      <c r="K10" s="43"/>
      <c r="L10" s="14"/>
      <c r="M10" s="14"/>
      <c r="N10" s="14"/>
      <c r="O10" s="14"/>
      <c r="P10" s="14"/>
      <c r="Q10" s="14"/>
      <c r="R10" s="14"/>
      <c r="S10" s="14"/>
      <c r="T10" s="14"/>
      <c r="U10" s="14"/>
      <c r="V10" s="14"/>
      <c r="W10" s="14"/>
      <c r="X10" s="14"/>
      <c r="Y10" s="14"/>
    </row>
    <row r="11" spans="1:25" ht="15">
      <c r="A11" s="15"/>
      <c r="B11" s="16" t="s">
        <v>22</v>
      </c>
      <c r="C11" s="58" t="s">
        <v>19</v>
      </c>
      <c r="D11" s="45"/>
      <c r="E11" s="45"/>
      <c r="F11" s="43"/>
      <c r="G11" s="17" t="s">
        <v>22</v>
      </c>
      <c r="H11" s="48" t="s">
        <v>17</v>
      </c>
      <c r="I11" s="45"/>
      <c r="J11" s="45"/>
      <c r="K11" s="43"/>
      <c r="L11" s="14"/>
      <c r="M11" s="14"/>
      <c r="N11" s="14"/>
      <c r="O11" s="14"/>
      <c r="P11" s="14"/>
      <c r="Q11" s="14"/>
      <c r="R11" s="14"/>
      <c r="S11" s="14"/>
      <c r="T11" s="14"/>
      <c r="U11" s="14"/>
      <c r="V11" s="14"/>
      <c r="W11" s="14"/>
      <c r="X11" s="14"/>
      <c r="Y11" s="14"/>
    </row>
    <row r="12" spans="1:25" ht="15">
      <c r="A12" s="15"/>
      <c r="B12" s="41" t="s">
        <v>23</v>
      </c>
      <c r="C12" s="59" t="s">
        <v>24</v>
      </c>
      <c r="D12" s="50"/>
      <c r="E12" s="41" t="s">
        <v>25</v>
      </c>
      <c r="F12" s="41" t="s">
        <v>26</v>
      </c>
      <c r="G12" s="40" t="s">
        <v>23</v>
      </c>
      <c r="H12" s="49" t="s">
        <v>24</v>
      </c>
      <c r="I12" s="50"/>
      <c r="J12" s="40" t="s">
        <v>25</v>
      </c>
      <c r="K12" s="40" t="s">
        <v>26</v>
      </c>
      <c r="L12" s="14"/>
      <c r="M12" s="14"/>
      <c r="N12" s="14"/>
      <c r="O12" s="14"/>
      <c r="P12" s="14"/>
      <c r="Q12" s="14"/>
      <c r="R12" s="14"/>
      <c r="S12" s="14"/>
      <c r="T12" s="14"/>
      <c r="U12" s="14"/>
      <c r="V12" s="14"/>
      <c r="W12" s="14"/>
      <c r="X12" s="14"/>
      <c r="Y12" s="14"/>
    </row>
    <row r="13" spans="1:25" ht="15">
      <c r="A13" s="15"/>
      <c r="B13" s="47"/>
      <c r="C13" s="51"/>
      <c r="D13" s="52"/>
      <c r="E13" s="47"/>
      <c r="F13" s="47"/>
      <c r="G13" s="47"/>
      <c r="H13" s="51"/>
      <c r="I13" s="52"/>
      <c r="J13" s="47"/>
      <c r="K13" s="47"/>
      <c r="L13" s="14"/>
      <c r="M13" s="14"/>
      <c r="N13" s="14"/>
      <c r="O13" s="14"/>
      <c r="P13" s="14"/>
      <c r="Q13" s="14"/>
      <c r="R13" s="14"/>
      <c r="S13" s="14"/>
      <c r="T13" s="14"/>
      <c r="U13" s="14"/>
      <c r="V13" s="14"/>
      <c r="W13" s="14"/>
      <c r="X13" s="14"/>
      <c r="Y13" s="14"/>
    </row>
    <row r="14" spans="1:25" ht="15">
      <c r="A14" s="15"/>
      <c r="B14" s="39"/>
      <c r="C14" s="53"/>
      <c r="D14" s="54"/>
      <c r="E14" s="39"/>
      <c r="F14" s="39"/>
      <c r="G14" s="39"/>
      <c r="H14" s="53"/>
      <c r="I14" s="54"/>
      <c r="J14" s="39"/>
      <c r="K14" s="39"/>
      <c r="L14" s="14"/>
      <c r="M14" s="14"/>
      <c r="N14" s="14"/>
      <c r="O14" s="14"/>
      <c r="P14" s="14"/>
      <c r="Q14" s="14"/>
      <c r="R14" s="14"/>
      <c r="S14" s="14"/>
      <c r="T14" s="14"/>
      <c r="U14" s="14"/>
      <c r="V14" s="14"/>
      <c r="W14" s="14"/>
      <c r="X14" s="14"/>
      <c r="Y14" s="14"/>
    </row>
    <row r="15" spans="1:25" ht="15">
      <c r="A15" s="15"/>
      <c r="B15" s="41">
        <v>1</v>
      </c>
      <c r="C15" s="42" t="s">
        <v>27</v>
      </c>
      <c r="D15" s="43"/>
      <c r="E15" s="19">
        <v>10</v>
      </c>
      <c r="F15" s="38" t="s">
        <v>28</v>
      </c>
      <c r="G15" s="40">
        <v>1</v>
      </c>
      <c r="H15" s="42" t="s">
        <v>29</v>
      </c>
      <c r="I15" s="43"/>
      <c r="J15" s="19">
        <v>18</v>
      </c>
      <c r="K15" s="38"/>
      <c r="L15" s="20"/>
      <c r="M15" s="20"/>
      <c r="N15" s="20"/>
      <c r="O15" s="20"/>
      <c r="P15" s="20"/>
      <c r="Q15" s="20"/>
      <c r="R15" s="20"/>
      <c r="S15" s="20"/>
      <c r="T15" s="20"/>
      <c r="U15" s="20"/>
      <c r="V15" s="20"/>
      <c r="W15" s="20"/>
      <c r="X15" s="20"/>
      <c r="Y15" s="20"/>
    </row>
    <row r="16" spans="1:25" ht="15">
      <c r="A16" s="15"/>
      <c r="B16" s="39"/>
      <c r="C16" s="42" t="s">
        <v>30</v>
      </c>
      <c r="D16" s="43"/>
      <c r="E16" s="19">
        <v>20</v>
      </c>
      <c r="F16" s="39"/>
      <c r="G16" s="39"/>
      <c r="H16" s="42" t="s">
        <v>31</v>
      </c>
      <c r="I16" s="43"/>
      <c r="J16" s="19">
        <v>13</v>
      </c>
      <c r="K16" s="39"/>
      <c r="L16" s="20"/>
      <c r="M16" s="20"/>
      <c r="N16" s="20"/>
      <c r="O16" s="20"/>
      <c r="P16" s="20"/>
      <c r="Q16" s="20"/>
      <c r="R16" s="20"/>
      <c r="S16" s="20"/>
      <c r="T16" s="20"/>
      <c r="U16" s="20"/>
      <c r="V16" s="20"/>
      <c r="W16" s="20"/>
      <c r="X16" s="20"/>
      <c r="Y16" s="20"/>
    </row>
    <row r="17" spans="1:25" ht="15">
      <c r="A17" s="15"/>
      <c r="B17" s="41">
        <v>2</v>
      </c>
      <c r="C17" s="42" t="s">
        <v>32</v>
      </c>
      <c r="D17" s="43"/>
      <c r="E17" s="19">
        <v>12</v>
      </c>
      <c r="F17" s="38" t="s">
        <v>33</v>
      </c>
      <c r="G17" s="40">
        <v>2</v>
      </c>
      <c r="H17" s="21" t="s">
        <v>34</v>
      </c>
      <c r="J17" s="19">
        <v>13</v>
      </c>
      <c r="K17" s="38"/>
      <c r="L17" s="20"/>
      <c r="M17" s="20"/>
      <c r="N17" s="20"/>
      <c r="O17" s="20"/>
      <c r="P17" s="20"/>
      <c r="Q17" s="20"/>
      <c r="R17" s="20"/>
      <c r="S17" s="20"/>
      <c r="T17" s="20"/>
      <c r="U17" s="20"/>
      <c r="V17" s="20"/>
      <c r="W17" s="20"/>
      <c r="X17" s="20"/>
      <c r="Y17" s="20"/>
    </row>
    <row r="18" spans="1:25" ht="15">
      <c r="A18" s="15"/>
      <c r="B18" s="39"/>
      <c r="C18" s="42" t="s">
        <v>35</v>
      </c>
      <c r="D18" s="43"/>
      <c r="E18" s="19">
        <v>16</v>
      </c>
      <c r="F18" s="39"/>
      <c r="G18" s="39"/>
      <c r="H18" s="42" t="s">
        <v>36</v>
      </c>
      <c r="I18" s="43"/>
      <c r="J18" s="19">
        <v>12</v>
      </c>
      <c r="K18" s="39"/>
      <c r="L18" s="20"/>
      <c r="M18" s="20"/>
      <c r="N18" s="20"/>
      <c r="O18" s="20"/>
      <c r="P18" s="20"/>
      <c r="Q18" s="20"/>
      <c r="R18" s="20"/>
      <c r="S18" s="20"/>
      <c r="T18" s="20"/>
      <c r="U18" s="20"/>
      <c r="V18" s="20"/>
      <c r="W18" s="20"/>
      <c r="X18" s="20"/>
      <c r="Y18" s="20"/>
    </row>
    <row r="19" spans="1:25" ht="15">
      <c r="A19" s="15"/>
      <c r="B19" s="41">
        <v>3</v>
      </c>
      <c r="C19" s="42" t="s">
        <v>37</v>
      </c>
      <c r="D19" s="43"/>
      <c r="E19" s="19">
        <v>11</v>
      </c>
      <c r="F19" s="38" t="s">
        <v>38</v>
      </c>
      <c r="G19" s="40">
        <v>3</v>
      </c>
      <c r="H19" s="42" t="s">
        <v>39</v>
      </c>
      <c r="I19" s="43"/>
      <c r="J19" s="19">
        <v>4</v>
      </c>
      <c r="K19" s="38"/>
      <c r="L19" s="20"/>
      <c r="M19" s="20"/>
      <c r="N19" s="20"/>
      <c r="O19" s="20"/>
      <c r="P19" s="20"/>
      <c r="Q19" s="20"/>
      <c r="R19" s="20"/>
      <c r="S19" s="20"/>
      <c r="T19" s="20"/>
      <c r="U19" s="20"/>
      <c r="V19" s="20"/>
      <c r="W19" s="20"/>
      <c r="X19" s="20"/>
      <c r="Y19" s="20"/>
    </row>
    <row r="20" spans="1:25" ht="15">
      <c r="A20" s="15"/>
      <c r="B20" s="39"/>
      <c r="C20" s="42" t="s">
        <v>40</v>
      </c>
      <c r="D20" s="43"/>
      <c r="E20" s="19">
        <v>17</v>
      </c>
      <c r="F20" s="39"/>
      <c r="G20" s="39"/>
      <c r="H20" s="42" t="s">
        <v>41</v>
      </c>
      <c r="I20" s="43"/>
      <c r="J20" s="19">
        <v>15</v>
      </c>
      <c r="K20" s="39"/>
      <c r="L20" s="20"/>
      <c r="M20" s="20"/>
      <c r="N20" s="20"/>
      <c r="O20" s="20"/>
      <c r="P20" s="20"/>
      <c r="Q20" s="20"/>
      <c r="R20" s="20"/>
      <c r="S20" s="20"/>
      <c r="T20" s="20"/>
      <c r="U20" s="20"/>
      <c r="V20" s="20"/>
      <c r="W20" s="20"/>
      <c r="X20" s="20"/>
      <c r="Y20" s="20"/>
    </row>
    <row r="21" spans="1:25" ht="15">
      <c r="A21" s="15"/>
      <c r="B21" s="41">
        <v>4</v>
      </c>
      <c r="C21" s="42" t="s">
        <v>42</v>
      </c>
      <c r="D21" s="43"/>
      <c r="E21" s="19">
        <v>7</v>
      </c>
      <c r="F21" s="38" t="s">
        <v>43</v>
      </c>
      <c r="G21" s="40">
        <v>4</v>
      </c>
      <c r="H21" s="42" t="s">
        <v>44</v>
      </c>
      <c r="I21" s="43"/>
      <c r="J21" s="19">
        <v>14</v>
      </c>
      <c r="K21" s="38"/>
      <c r="L21" s="20"/>
      <c r="M21" s="20"/>
      <c r="N21" s="20"/>
      <c r="O21" s="20"/>
      <c r="P21" s="20"/>
      <c r="Q21" s="20"/>
      <c r="R21" s="20"/>
      <c r="S21" s="20"/>
      <c r="T21" s="20"/>
      <c r="U21" s="20"/>
      <c r="V21" s="20"/>
      <c r="W21" s="20"/>
      <c r="X21" s="20"/>
      <c r="Y21" s="20"/>
    </row>
    <row r="22" spans="1:25" ht="13.5" customHeight="1">
      <c r="A22" s="15"/>
      <c r="B22" s="39"/>
      <c r="C22" s="42" t="s">
        <v>45</v>
      </c>
      <c r="D22" s="43"/>
      <c r="E22" s="19">
        <v>22</v>
      </c>
      <c r="F22" s="39"/>
      <c r="G22" s="39"/>
      <c r="H22" s="21" t="s">
        <v>46</v>
      </c>
      <c r="J22" s="19">
        <v>15</v>
      </c>
      <c r="K22" s="39"/>
      <c r="L22" s="20"/>
      <c r="M22" s="20"/>
      <c r="N22" s="20"/>
      <c r="O22" s="20"/>
      <c r="P22" s="20"/>
      <c r="Q22" s="20"/>
      <c r="R22" s="20"/>
      <c r="S22" s="20"/>
      <c r="T22" s="20"/>
      <c r="U22" s="20"/>
      <c r="V22" s="20"/>
      <c r="W22" s="20"/>
      <c r="X22" s="20"/>
      <c r="Y22" s="20"/>
    </row>
    <row r="23" spans="1:25" ht="15">
      <c r="A23" s="15"/>
      <c r="B23" s="41">
        <v>5</v>
      </c>
      <c r="C23" s="42" t="s">
        <v>47</v>
      </c>
      <c r="D23" s="43"/>
      <c r="E23" s="19">
        <v>7</v>
      </c>
      <c r="F23" s="38" t="s">
        <v>48</v>
      </c>
      <c r="G23" s="40">
        <v>5</v>
      </c>
      <c r="H23" s="42" t="s">
        <v>49</v>
      </c>
      <c r="I23" s="43"/>
      <c r="J23" s="19">
        <v>18</v>
      </c>
      <c r="K23" s="38"/>
      <c r="L23" s="20"/>
      <c r="M23" s="20"/>
      <c r="N23" s="20"/>
      <c r="O23" s="20"/>
      <c r="P23" s="20"/>
      <c r="Q23" s="20"/>
      <c r="R23" s="20"/>
      <c r="S23" s="20"/>
      <c r="T23" s="20"/>
      <c r="U23" s="20"/>
      <c r="V23" s="20"/>
      <c r="W23" s="20"/>
      <c r="X23" s="20"/>
      <c r="Y23" s="20"/>
    </row>
    <row r="24" spans="1:25" ht="15">
      <c r="A24" s="15"/>
      <c r="B24" s="39"/>
      <c r="C24" s="42" t="s">
        <v>50</v>
      </c>
      <c r="D24" s="43"/>
      <c r="E24" s="19">
        <v>17</v>
      </c>
      <c r="F24" s="39"/>
      <c r="G24" s="39"/>
      <c r="H24" s="42" t="s">
        <v>51</v>
      </c>
      <c r="I24" s="43"/>
      <c r="J24" s="19">
        <v>13</v>
      </c>
      <c r="K24" s="39"/>
      <c r="L24" s="20"/>
      <c r="M24" s="20"/>
      <c r="N24" s="20"/>
      <c r="O24" s="20"/>
      <c r="P24" s="20"/>
      <c r="Q24" s="20"/>
      <c r="R24" s="20"/>
      <c r="S24" s="20"/>
      <c r="T24" s="20"/>
      <c r="U24" s="20"/>
      <c r="V24" s="20"/>
      <c r="W24" s="20"/>
      <c r="X24" s="20"/>
      <c r="Y24" s="20"/>
    </row>
    <row r="25" spans="1:25" ht="15">
      <c r="A25" s="22"/>
      <c r="B25" s="44" t="str">
        <f>"TOTAL MATCHES WON BY : "&amp;C11</f>
        <v>TOTAL MATCHES WON BY : MOSMAN PARK</v>
      </c>
      <c r="C25" s="45"/>
      <c r="D25" s="45"/>
      <c r="E25" s="43"/>
      <c r="F25" s="19">
        <f>COUNTA(F15:F24)-0.5*COUNTIF(F15:F24,"Sq*")-COUNTIF(F15:F24,"TBA")</f>
        <v>5</v>
      </c>
      <c r="G25" s="55" t="str">
        <f>"TOTAL MATCHES WON BY : "&amp;H11</f>
        <v>TOTAL MATCHES WON BY : COTTESLOE</v>
      </c>
      <c r="H25" s="45"/>
      <c r="I25" s="45"/>
      <c r="J25" s="43"/>
      <c r="K25" s="19">
        <f>COUNTA(K15:K24)-0.5*COUNTIF(K15:K24,"Sq*")-COUNTIF(K15:K24,"TBA")</f>
        <v>0</v>
      </c>
      <c r="L25" s="23"/>
      <c r="M25" s="23"/>
      <c r="N25" s="23" t="str">
        <f>IF(F25+K25=0,"",C11)</f>
        <v>MOSMAN PARK</v>
      </c>
      <c r="O25" s="24">
        <f>F25</f>
        <v>5</v>
      </c>
      <c r="P25" s="23" t="str">
        <f>IF(F25+K25=0,"",H11)</f>
        <v>COTTESLOE</v>
      </c>
      <c r="Q25" s="24">
        <f>K25</f>
        <v>0</v>
      </c>
      <c r="R25" s="23" t="str">
        <f>G26</f>
        <v>MOSMAN PARK</v>
      </c>
      <c r="S25" s="23" t="str">
        <f>IF(R25="HALVED",C11,"")</f>
        <v/>
      </c>
      <c r="T25" s="23" t="str">
        <f>IF(R25="HALVED",H11,"")</f>
        <v/>
      </c>
      <c r="U25" s="23"/>
      <c r="V25" s="23"/>
      <c r="W25" s="23"/>
      <c r="X25" s="23"/>
      <c r="Y25" s="23"/>
    </row>
    <row r="26" spans="1:25" ht="15">
      <c r="A26" s="25"/>
      <c r="B26" s="46" t="s">
        <v>52</v>
      </c>
      <c r="C26" s="45"/>
      <c r="D26" s="45"/>
      <c r="E26" s="45"/>
      <c r="F26" s="43"/>
      <c r="G26" s="56" t="str">
        <f>IF(F25+K25&lt;4,"",IF(F25=K25,"HALVED",IF(F25&gt;K25,C11,H11)))</f>
        <v>MOSMAN PARK</v>
      </c>
      <c r="H26" s="45"/>
      <c r="I26" s="45"/>
      <c r="J26" s="45"/>
      <c r="K26" s="43"/>
      <c r="L26" s="14"/>
      <c r="M26" s="14"/>
      <c r="N26" s="14"/>
      <c r="O26" s="14"/>
      <c r="P26" s="14"/>
      <c r="Q26" s="14"/>
      <c r="R26" s="14"/>
      <c r="S26" s="14"/>
      <c r="T26" s="14"/>
      <c r="U26" s="14"/>
      <c r="V26" s="14"/>
      <c r="W26" s="14"/>
      <c r="X26" s="14"/>
      <c r="Y26" s="14"/>
    </row>
    <row r="27" spans="1:25" ht="15">
      <c r="A27" s="25"/>
      <c r="B27" s="26"/>
      <c r="C27" s="26"/>
      <c r="D27" s="26"/>
      <c r="E27" s="26"/>
      <c r="F27" s="26"/>
      <c r="G27" s="27"/>
      <c r="H27" s="27"/>
      <c r="I27" s="27"/>
      <c r="J27" s="27"/>
      <c r="K27" s="27"/>
      <c r="L27" s="14"/>
      <c r="M27" s="14"/>
      <c r="N27" s="14"/>
      <c r="O27" s="14"/>
      <c r="P27" s="14"/>
      <c r="Q27" s="14"/>
      <c r="R27" s="14"/>
      <c r="S27" s="14"/>
      <c r="T27" s="14"/>
      <c r="U27" s="14"/>
      <c r="V27" s="14"/>
      <c r="W27" s="14"/>
      <c r="X27" s="14"/>
      <c r="Y27" s="14"/>
    </row>
    <row r="28" spans="1:25" ht="15">
      <c r="A28" s="15"/>
      <c r="B28" s="16" t="s">
        <v>22</v>
      </c>
      <c r="C28" s="58" t="s">
        <v>18</v>
      </c>
      <c r="D28" s="45"/>
      <c r="E28" s="45"/>
      <c r="F28" s="43"/>
      <c r="G28" s="17" t="s">
        <v>22</v>
      </c>
      <c r="H28" s="48" t="s">
        <v>16</v>
      </c>
      <c r="I28" s="45"/>
      <c r="J28" s="45"/>
      <c r="K28" s="43"/>
      <c r="L28" s="14"/>
      <c r="M28" s="14"/>
      <c r="N28" s="14"/>
      <c r="O28" s="14"/>
      <c r="P28" s="14"/>
      <c r="Q28" s="14"/>
      <c r="R28" s="14"/>
      <c r="S28" s="14"/>
      <c r="T28" s="14"/>
      <c r="U28" s="14"/>
      <c r="V28" s="14"/>
      <c r="W28" s="14"/>
      <c r="X28" s="14"/>
      <c r="Y28" s="14"/>
    </row>
    <row r="29" spans="1:25" ht="15">
      <c r="A29" s="15"/>
      <c r="B29" s="41" t="s">
        <v>23</v>
      </c>
      <c r="C29" s="59" t="s">
        <v>24</v>
      </c>
      <c r="D29" s="50"/>
      <c r="E29" s="41" t="s">
        <v>25</v>
      </c>
      <c r="F29" s="41" t="s">
        <v>26</v>
      </c>
      <c r="G29" s="40" t="s">
        <v>23</v>
      </c>
      <c r="H29" s="49" t="s">
        <v>24</v>
      </c>
      <c r="I29" s="50"/>
      <c r="J29" s="40" t="s">
        <v>25</v>
      </c>
      <c r="K29" s="40" t="s">
        <v>26</v>
      </c>
      <c r="L29" s="14"/>
      <c r="M29" s="14"/>
      <c r="N29" s="14"/>
      <c r="O29" s="14"/>
      <c r="P29" s="14"/>
      <c r="Q29" s="14"/>
      <c r="R29" s="14"/>
      <c r="S29" s="14"/>
      <c r="T29" s="14"/>
      <c r="U29" s="14"/>
      <c r="V29" s="14"/>
      <c r="W29" s="14"/>
      <c r="X29" s="14"/>
      <c r="Y29" s="14"/>
    </row>
    <row r="30" spans="1:25" ht="15">
      <c r="A30" s="15"/>
      <c r="B30" s="47"/>
      <c r="C30" s="51"/>
      <c r="D30" s="52"/>
      <c r="E30" s="47"/>
      <c r="F30" s="47"/>
      <c r="G30" s="47"/>
      <c r="H30" s="51"/>
      <c r="I30" s="52"/>
      <c r="J30" s="47"/>
      <c r="K30" s="47"/>
      <c r="L30" s="14"/>
      <c r="M30" s="14"/>
      <c r="N30" s="14"/>
      <c r="O30" s="14"/>
      <c r="P30" s="14"/>
      <c r="Q30" s="14"/>
      <c r="R30" s="14"/>
      <c r="S30" s="14"/>
      <c r="T30" s="14"/>
      <c r="U30" s="14"/>
      <c r="V30" s="14"/>
      <c r="W30" s="14"/>
      <c r="X30" s="14"/>
      <c r="Y30" s="14"/>
    </row>
    <row r="31" spans="1:25" ht="15">
      <c r="A31" s="15"/>
      <c r="B31" s="39"/>
      <c r="C31" s="53"/>
      <c r="D31" s="54"/>
      <c r="E31" s="39"/>
      <c r="F31" s="39"/>
      <c r="G31" s="39"/>
      <c r="H31" s="53"/>
      <c r="I31" s="54"/>
      <c r="J31" s="39"/>
      <c r="K31" s="39"/>
      <c r="L31" s="14"/>
      <c r="M31" s="14"/>
      <c r="N31" s="14"/>
      <c r="O31" s="14"/>
      <c r="P31" s="14"/>
      <c r="Q31" s="14"/>
      <c r="R31" s="14"/>
      <c r="S31" s="14"/>
      <c r="T31" s="14"/>
      <c r="U31" s="14"/>
      <c r="V31" s="14"/>
      <c r="W31" s="14"/>
      <c r="X31" s="14"/>
      <c r="Y31" s="14"/>
    </row>
    <row r="32" spans="1:25" ht="15">
      <c r="A32" s="15"/>
      <c r="B32" s="41">
        <v>1</v>
      </c>
      <c r="C32" s="42" t="s">
        <v>53</v>
      </c>
      <c r="D32" s="43"/>
      <c r="E32" s="19">
        <v>20</v>
      </c>
      <c r="F32" s="38"/>
      <c r="G32" s="40">
        <v>1</v>
      </c>
      <c r="H32" s="42" t="s">
        <v>54</v>
      </c>
      <c r="I32" s="43"/>
      <c r="J32" s="19">
        <v>14</v>
      </c>
      <c r="K32" s="38" t="s">
        <v>55</v>
      </c>
      <c r="L32" s="20"/>
      <c r="M32" s="20"/>
      <c r="N32" s="20"/>
      <c r="O32" s="20"/>
      <c r="P32" s="20"/>
      <c r="Q32" s="20"/>
      <c r="R32" s="20"/>
      <c r="S32" s="20"/>
      <c r="T32" s="20"/>
      <c r="U32" s="20"/>
      <c r="V32" s="20"/>
      <c r="W32" s="20"/>
      <c r="X32" s="20"/>
      <c r="Y32" s="20"/>
    </row>
    <row r="33" spans="1:25" ht="15">
      <c r="A33" s="15"/>
      <c r="B33" s="39"/>
      <c r="C33" s="42" t="s">
        <v>56</v>
      </c>
      <c r="D33" s="43"/>
      <c r="E33" s="19">
        <v>18</v>
      </c>
      <c r="F33" s="39"/>
      <c r="G33" s="39"/>
      <c r="H33" s="42" t="s">
        <v>57</v>
      </c>
      <c r="I33" s="43"/>
      <c r="J33" s="19">
        <v>17</v>
      </c>
      <c r="K33" s="39"/>
      <c r="L33" s="20"/>
      <c r="M33" s="20"/>
      <c r="N33" s="20"/>
      <c r="O33" s="20"/>
      <c r="P33" s="20"/>
      <c r="Q33" s="20"/>
      <c r="R33" s="20"/>
      <c r="S33" s="20"/>
      <c r="T33" s="20"/>
      <c r="U33" s="20"/>
      <c r="V33" s="20"/>
      <c r="W33" s="20"/>
      <c r="X33" s="20"/>
      <c r="Y33" s="20"/>
    </row>
    <row r="34" spans="1:25" ht="15">
      <c r="A34" s="15"/>
      <c r="B34" s="41">
        <v>2</v>
      </c>
      <c r="C34" s="42" t="s">
        <v>58</v>
      </c>
      <c r="D34" s="43"/>
      <c r="E34" s="19">
        <v>22</v>
      </c>
      <c r="F34" s="38" t="s">
        <v>33</v>
      </c>
      <c r="G34" s="40">
        <v>2</v>
      </c>
      <c r="H34" s="42" t="s">
        <v>59</v>
      </c>
      <c r="I34" s="43"/>
      <c r="J34" s="19">
        <v>21</v>
      </c>
      <c r="K34" s="38"/>
      <c r="L34" s="20"/>
      <c r="M34" s="20"/>
      <c r="N34" s="20"/>
      <c r="O34" s="20"/>
      <c r="P34" s="20"/>
      <c r="Q34" s="20"/>
      <c r="R34" s="20"/>
      <c r="S34" s="20"/>
      <c r="T34" s="20"/>
      <c r="U34" s="20"/>
      <c r="V34" s="20"/>
      <c r="W34" s="20"/>
      <c r="X34" s="20"/>
      <c r="Y34" s="20"/>
    </row>
    <row r="35" spans="1:25" ht="15">
      <c r="A35" s="15"/>
      <c r="B35" s="39"/>
      <c r="C35" s="42" t="s">
        <v>60</v>
      </c>
      <c r="D35" s="43"/>
      <c r="E35" s="19">
        <v>26</v>
      </c>
      <c r="F35" s="39"/>
      <c r="G35" s="39"/>
      <c r="H35" s="42" t="s">
        <v>61</v>
      </c>
      <c r="I35" s="43"/>
      <c r="J35" s="19">
        <v>15</v>
      </c>
      <c r="K35" s="39"/>
      <c r="L35" s="20"/>
      <c r="M35" s="20"/>
      <c r="N35" s="20"/>
      <c r="O35" s="20"/>
      <c r="P35" s="20"/>
      <c r="Q35" s="20"/>
      <c r="R35" s="20"/>
      <c r="S35" s="20"/>
      <c r="T35" s="20"/>
      <c r="U35" s="20"/>
      <c r="V35" s="20"/>
      <c r="W35" s="20"/>
      <c r="X35" s="20"/>
      <c r="Y35" s="20"/>
    </row>
    <row r="36" spans="1:25" ht="15">
      <c r="A36" s="15"/>
      <c r="B36" s="41">
        <v>3</v>
      </c>
      <c r="C36" s="42" t="s">
        <v>62</v>
      </c>
      <c r="D36" s="43"/>
      <c r="E36" s="19">
        <v>18</v>
      </c>
      <c r="F36" s="38"/>
      <c r="G36" s="40">
        <v>3</v>
      </c>
      <c r="H36" s="42" t="s">
        <v>63</v>
      </c>
      <c r="I36" s="43"/>
      <c r="J36" s="19">
        <v>17</v>
      </c>
      <c r="K36" s="38" t="s">
        <v>64</v>
      </c>
      <c r="L36" s="20"/>
      <c r="M36" s="20"/>
      <c r="N36" s="20"/>
      <c r="O36" s="20"/>
      <c r="P36" s="20"/>
      <c r="Q36" s="20"/>
      <c r="R36" s="20"/>
      <c r="S36" s="20"/>
      <c r="T36" s="20"/>
      <c r="U36" s="20"/>
      <c r="V36" s="20"/>
      <c r="W36" s="20"/>
      <c r="X36" s="20"/>
      <c r="Y36" s="20"/>
    </row>
    <row r="37" spans="1:25" ht="15">
      <c r="A37" s="15"/>
      <c r="B37" s="39"/>
      <c r="C37" s="42" t="s">
        <v>65</v>
      </c>
      <c r="D37" s="43"/>
      <c r="E37" s="19">
        <v>19</v>
      </c>
      <c r="F37" s="39"/>
      <c r="G37" s="39"/>
      <c r="H37" s="42" t="s">
        <v>66</v>
      </c>
      <c r="I37" s="43"/>
      <c r="J37" s="19">
        <v>22</v>
      </c>
      <c r="K37" s="39"/>
      <c r="L37" s="20"/>
      <c r="M37" s="20"/>
      <c r="N37" s="20"/>
      <c r="O37" s="20"/>
      <c r="P37" s="20"/>
      <c r="Q37" s="20"/>
      <c r="R37" s="20"/>
      <c r="S37" s="20"/>
      <c r="T37" s="20"/>
      <c r="U37" s="20"/>
      <c r="V37" s="20"/>
      <c r="W37" s="20"/>
      <c r="X37" s="20"/>
      <c r="Y37" s="20"/>
    </row>
    <row r="38" spans="1:25" ht="15">
      <c r="A38" s="15"/>
      <c r="B38" s="41">
        <v>4</v>
      </c>
      <c r="C38" s="42" t="s">
        <v>67</v>
      </c>
      <c r="D38" s="43"/>
      <c r="E38" s="19">
        <v>12</v>
      </c>
      <c r="F38" s="38" t="s">
        <v>68</v>
      </c>
      <c r="G38" s="40">
        <v>4</v>
      </c>
      <c r="H38" s="42" t="s">
        <v>69</v>
      </c>
      <c r="I38" s="43"/>
      <c r="J38" s="19">
        <v>11</v>
      </c>
      <c r="K38" s="38"/>
      <c r="L38" s="20"/>
      <c r="M38" s="20"/>
      <c r="N38" s="20"/>
      <c r="O38" s="20"/>
      <c r="P38" s="20"/>
      <c r="Q38" s="20"/>
      <c r="R38" s="20"/>
      <c r="S38" s="20"/>
      <c r="T38" s="20"/>
      <c r="U38" s="20"/>
      <c r="V38" s="20"/>
      <c r="W38" s="20"/>
      <c r="X38" s="20"/>
      <c r="Y38" s="20"/>
    </row>
    <row r="39" spans="1:25" ht="15">
      <c r="A39" s="15"/>
      <c r="B39" s="39"/>
      <c r="C39" s="42" t="s">
        <v>70</v>
      </c>
      <c r="D39" s="43"/>
      <c r="E39" s="19">
        <v>24</v>
      </c>
      <c r="F39" s="39"/>
      <c r="G39" s="39"/>
      <c r="H39" s="42" t="s">
        <v>71</v>
      </c>
      <c r="I39" s="43"/>
      <c r="J39" s="19">
        <v>15</v>
      </c>
      <c r="K39" s="39"/>
      <c r="L39" s="20"/>
      <c r="M39" s="20"/>
      <c r="N39" s="20"/>
      <c r="O39" s="20"/>
      <c r="P39" s="20"/>
      <c r="Q39" s="20"/>
      <c r="R39" s="20"/>
      <c r="S39" s="20"/>
      <c r="T39" s="20"/>
      <c r="U39" s="20"/>
      <c r="V39" s="20"/>
      <c r="W39" s="20"/>
      <c r="X39" s="20"/>
      <c r="Y39" s="20"/>
    </row>
    <row r="40" spans="1:25" ht="15">
      <c r="A40" s="15"/>
      <c r="B40" s="41">
        <v>5</v>
      </c>
      <c r="C40" s="42" t="s">
        <v>72</v>
      </c>
      <c r="D40" s="43"/>
      <c r="E40" s="19">
        <v>20</v>
      </c>
      <c r="F40" s="38"/>
      <c r="G40" s="40">
        <v>5</v>
      </c>
      <c r="H40" s="42" t="s">
        <v>73</v>
      </c>
      <c r="I40" s="43"/>
      <c r="J40" s="19">
        <v>17</v>
      </c>
      <c r="K40" s="38" t="s">
        <v>68</v>
      </c>
      <c r="L40" s="20"/>
      <c r="M40" s="20"/>
      <c r="N40" s="20"/>
      <c r="O40" s="20"/>
      <c r="P40" s="20"/>
      <c r="Q40" s="20"/>
      <c r="R40" s="20"/>
      <c r="S40" s="20"/>
      <c r="T40" s="20"/>
      <c r="U40" s="20"/>
      <c r="V40" s="20"/>
      <c r="W40" s="20"/>
      <c r="X40" s="20"/>
      <c r="Y40" s="20"/>
    </row>
    <row r="41" spans="1:25" ht="15">
      <c r="A41" s="15"/>
      <c r="B41" s="39"/>
      <c r="C41" s="42" t="s">
        <v>74</v>
      </c>
      <c r="D41" s="43"/>
      <c r="E41" s="19">
        <v>29</v>
      </c>
      <c r="F41" s="39"/>
      <c r="G41" s="39"/>
      <c r="H41" s="42" t="s">
        <v>75</v>
      </c>
      <c r="I41" s="43"/>
      <c r="J41" s="19">
        <v>15</v>
      </c>
      <c r="K41" s="39"/>
      <c r="L41" s="20"/>
      <c r="M41" s="20"/>
      <c r="N41" s="20"/>
      <c r="O41" s="20"/>
      <c r="P41" s="20"/>
      <c r="Q41" s="20"/>
      <c r="R41" s="20"/>
      <c r="S41" s="20"/>
      <c r="T41" s="20"/>
      <c r="U41" s="20"/>
      <c r="V41" s="20"/>
      <c r="W41" s="20"/>
      <c r="X41" s="20"/>
      <c r="Y41" s="20"/>
    </row>
    <row r="42" spans="1:25" ht="15">
      <c r="A42" s="22"/>
      <c r="B42" s="44" t="str">
        <f>"TOTAL MATCHES WON BY : "&amp;C28</f>
        <v>TOTAL MATCHES WON BY : THE VINES</v>
      </c>
      <c r="C42" s="45"/>
      <c r="D42" s="45"/>
      <c r="E42" s="43"/>
      <c r="F42" s="19">
        <f>COUNTA(F32:F41)-0.5*COUNTIF(F32:F41,"Sq*")-COUNTIF(F32:F41,"TBA")</f>
        <v>2</v>
      </c>
      <c r="G42" s="55" t="str">
        <f>"TOTAL MATCHES WON BY : "&amp;H28</f>
        <v>TOTAL MATCHES WON BY : WAGC</v>
      </c>
      <c r="H42" s="45"/>
      <c r="I42" s="45"/>
      <c r="J42" s="43"/>
      <c r="K42" s="19">
        <f>COUNTA(K32:K41)-0.5*COUNTIF(K32:K41,"Sq*")-COUNTIF(K32:K41,"TBA")</f>
        <v>3</v>
      </c>
      <c r="L42" s="23"/>
      <c r="M42" s="23"/>
      <c r="N42" s="23" t="str">
        <f>IF(F42+K42=0,"",C28)</f>
        <v>THE VINES</v>
      </c>
      <c r="O42" s="24">
        <f>F42</f>
        <v>2</v>
      </c>
      <c r="P42" s="23" t="str">
        <f>IF(F42+K42=0,"",H28)</f>
        <v>WAGC</v>
      </c>
      <c r="Q42" s="24">
        <f>K42</f>
        <v>3</v>
      </c>
      <c r="R42" s="23" t="str">
        <f>G43</f>
        <v>WAGC</v>
      </c>
      <c r="S42" s="23" t="str">
        <f>IF(R42="HALVED",C28,"")</f>
        <v/>
      </c>
      <c r="T42" s="23" t="str">
        <f>IF(R42="HALVED",H28,"")</f>
        <v/>
      </c>
      <c r="U42" s="23"/>
      <c r="V42" s="23"/>
      <c r="W42" s="23"/>
      <c r="X42" s="23"/>
      <c r="Y42" s="23"/>
    </row>
    <row r="43" spans="1:25" ht="15">
      <c r="A43" s="25"/>
      <c r="B43" s="46" t="s">
        <v>52</v>
      </c>
      <c r="C43" s="45"/>
      <c r="D43" s="45"/>
      <c r="E43" s="45"/>
      <c r="F43" s="43"/>
      <c r="G43" s="56" t="str">
        <f>IF(F42+K42&lt;4,"",IF(F42=K42,"HALVED",IF(F42&gt;K42,C28,H28)))</f>
        <v>WAGC</v>
      </c>
      <c r="H43" s="45"/>
      <c r="I43" s="45"/>
      <c r="J43" s="45"/>
      <c r="K43" s="43"/>
      <c r="L43" s="14"/>
      <c r="M43" s="14"/>
      <c r="N43" s="14"/>
      <c r="O43" s="14"/>
      <c r="P43" s="14"/>
      <c r="Q43" s="14"/>
      <c r="R43" s="14"/>
      <c r="S43" s="14"/>
      <c r="T43" s="14"/>
      <c r="U43" s="14"/>
      <c r="V43" s="14"/>
      <c r="W43" s="14"/>
      <c r="X43" s="14"/>
      <c r="Y43" s="14"/>
    </row>
    <row r="44" spans="1:25" ht="15">
      <c r="A44" s="25"/>
      <c r="B44" s="28"/>
      <c r="C44" s="28"/>
      <c r="D44" s="28"/>
      <c r="E44" s="28"/>
      <c r="F44" s="28"/>
      <c r="G44" s="29"/>
      <c r="H44" s="29"/>
      <c r="I44" s="29"/>
      <c r="J44" s="29"/>
      <c r="K44" s="29"/>
      <c r="L44" s="14"/>
      <c r="M44" s="14"/>
      <c r="N44" s="14"/>
      <c r="O44" s="14"/>
      <c r="P44" s="14"/>
      <c r="Q44" s="14"/>
      <c r="R44" s="14"/>
      <c r="S44" s="14"/>
      <c r="T44" s="14"/>
      <c r="U44" s="14"/>
      <c r="V44" s="14"/>
      <c r="W44" s="14"/>
      <c r="X44" s="14"/>
      <c r="Y44" s="14"/>
    </row>
    <row r="45" spans="1:25" ht="22.5" customHeight="1">
      <c r="A45" s="25"/>
      <c r="B45" s="57" t="s">
        <v>76</v>
      </c>
      <c r="C45" s="45"/>
      <c r="D45" s="45"/>
      <c r="E45" s="45"/>
      <c r="F45" s="45"/>
      <c r="G45" s="45"/>
      <c r="H45" s="45"/>
      <c r="I45" s="45"/>
      <c r="J45" s="45"/>
      <c r="K45" s="43"/>
      <c r="L45" s="14"/>
      <c r="M45" s="14"/>
      <c r="N45" s="14"/>
      <c r="O45" s="14"/>
      <c r="P45" s="14"/>
      <c r="Q45" s="14"/>
      <c r="R45" s="14"/>
      <c r="S45" s="14"/>
      <c r="T45" s="14"/>
      <c r="U45" s="14"/>
      <c r="V45" s="14"/>
      <c r="W45" s="14"/>
      <c r="X45" s="14"/>
      <c r="Y45" s="14"/>
    </row>
    <row r="46" spans="1:25" ht="15">
      <c r="A46" s="25"/>
      <c r="B46" s="16" t="s">
        <v>22</v>
      </c>
      <c r="C46" s="58" t="s">
        <v>19</v>
      </c>
      <c r="D46" s="45"/>
      <c r="E46" s="45"/>
      <c r="F46" s="43"/>
      <c r="G46" s="17" t="s">
        <v>22</v>
      </c>
      <c r="H46" s="48" t="s">
        <v>16</v>
      </c>
      <c r="I46" s="45"/>
      <c r="J46" s="45"/>
      <c r="K46" s="43"/>
      <c r="L46" s="14"/>
      <c r="M46" s="14"/>
      <c r="N46" s="14"/>
      <c r="O46" s="14"/>
      <c r="P46" s="14"/>
      <c r="Q46" s="14"/>
      <c r="R46" s="14"/>
      <c r="S46" s="14"/>
      <c r="T46" s="14"/>
      <c r="U46" s="14"/>
      <c r="V46" s="14"/>
      <c r="W46" s="14"/>
      <c r="X46" s="14"/>
      <c r="Y46" s="14"/>
    </row>
    <row r="47" spans="1:25" ht="15">
      <c r="A47" s="15"/>
      <c r="B47" s="41" t="s">
        <v>23</v>
      </c>
      <c r="C47" s="59" t="s">
        <v>24</v>
      </c>
      <c r="D47" s="50"/>
      <c r="E47" s="41" t="s">
        <v>25</v>
      </c>
      <c r="F47" s="41" t="s">
        <v>26</v>
      </c>
      <c r="G47" s="40" t="s">
        <v>23</v>
      </c>
      <c r="H47" s="49" t="s">
        <v>24</v>
      </c>
      <c r="I47" s="50"/>
      <c r="J47" s="40" t="s">
        <v>25</v>
      </c>
      <c r="K47" s="40" t="s">
        <v>26</v>
      </c>
      <c r="L47" s="14"/>
      <c r="M47" s="14"/>
      <c r="N47" s="14"/>
      <c r="O47" s="14"/>
      <c r="P47" s="14"/>
      <c r="Q47" s="14"/>
      <c r="R47" s="14"/>
      <c r="S47" s="14"/>
      <c r="T47" s="14"/>
      <c r="U47" s="14"/>
      <c r="V47" s="14"/>
      <c r="W47" s="14"/>
      <c r="X47" s="14"/>
      <c r="Y47" s="14"/>
    </row>
    <row r="48" spans="1:25" ht="15">
      <c r="A48" s="15"/>
      <c r="B48" s="47"/>
      <c r="C48" s="51"/>
      <c r="D48" s="52"/>
      <c r="E48" s="47"/>
      <c r="F48" s="47"/>
      <c r="G48" s="47"/>
      <c r="H48" s="51"/>
      <c r="I48" s="52"/>
      <c r="J48" s="47"/>
      <c r="K48" s="47"/>
      <c r="L48" s="14"/>
      <c r="M48" s="14"/>
      <c r="N48" s="14"/>
      <c r="O48" s="14"/>
      <c r="P48" s="14"/>
      <c r="Q48" s="14"/>
      <c r="R48" s="14"/>
      <c r="S48" s="14"/>
      <c r="T48" s="14"/>
      <c r="U48" s="14"/>
      <c r="V48" s="14"/>
      <c r="W48" s="14"/>
      <c r="X48" s="14"/>
      <c r="Y48" s="14"/>
    </row>
    <row r="49" spans="1:25" ht="15">
      <c r="A49" s="15"/>
      <c r="B49" s="39"/>
      <c r="C49" s="53"/>
      <c r="D49" s="54"/>
      <c r="E49" s="39"/>
      <c r="F49" s="39"/>
      <c r="G49" s="39"/>
      <c r="H49" s="53"/>
      <c r="I49" s="54"/>
      <c r="J49" s="39"/>
      <c r="K49" s="39"/>
      <c r="L49" s="14"/>
      <c r="M49" s="14"/>
      <c r="N49" s="14"/>
      <c r="O49" s="14"/>
      <c r="P49" s="14"/>
      <c r="Q49" s="14"/>
      <c r="R49" s="14"/>
      <c r="S49" s="14"/>
      <c r="T49" s="14"/>
      <c r="U49" s="14"/>
      <c r="V49" s="14"/>
      <c r="W49" s="14"/>
      <c r="X49" s="14"/>
      <c r="Y49" s="14"/>
    </row>
    <row r="50" spans="1:25" ht="15">
      <c r="A50" s="15"/>
      <c r="B50" s="41">
        <v>1</v>
      </c>
      <c r="C50" s="66" t="s">
        <v>37</v>
      </c>
      <c r="D50" s="43"/>
      <c r="E50" s="30">
        <v>11</v>
      </c>
      <c r="F50" s="38" t="s">
        <v>77</v>
      </c>
      <c r="G50" s="40">
        <v>1</v>
      </c>
      <c r="H50" s="66" t="s">
        <v>69</v>
      </c>
      <c r="I50" s="43"/>
      <c r="J50" s="30">
        <v>8</v>
      </c>
      <c r="K50" s="38"/>
      <c r="L50" s="20"/>
      <c r="M50" s="20"/>
      <c r="N50" s="20"/>
      <c r="O50" s="20"/>
      <c r="P50" s="20"/>
      <c r="Q50" s="20"/>
      <c r="R50" s="20"/>
      <c r="S50" s="20"/>
      <c r="T50" s="20"/>
      <c r="U50" s="20"/>
      <c r="V50" s="20"/>
      <c r="W50" s="20"/>
      <c r="X50" s="20"/>
      <c r="Y50" s="20"/>
    </row>
    <row r="51" spans="1:25" ht="15">
      <c r="A51" s="15"/>
      <c r="B51" s="39"/>
      <c r="C51" s="66" t="s">
        <v>40</v>
      </c>
      <c r="D51" s="43"/>
      <c r="E51" s="31">
        <v>17</v>
      </c>
      <c r="F51" s="39"/>
      <c r="G51" s="39"/>
      <c r="H51" s="66" t="s">
        <v>78</v>
      </c>
      <c r="I51" s="43"/>
      <c r="J51" s="31">
        <v>12</v>
      </c>
      <c r="K51" s="39"/>
      <c r="L51" s="20"/>
      <c r="M51" s="20"/>
      <c r="N51" s="20"/>
      <c r="O51" s="20"/>
      <c r="P51" s="20"/>
      <c r="Q51" s="20"/>
      <c r="R51" s="20"/>
      <c r="S51" s="20"/>
      <c r="T51" s="20"/>
      <c r="U51" s="20"/>
      <c r="V51" s="20"/>
      <c r="W51" s="20"/>
      <c r="X51" s="20"/>
      <c r="Y51" s="20"/>
    </row>
    <row r="52" spans="1:25" ht="15">
      <c r="A52" s="15"/>
      <c r="B52" s="41">
        <v>2</v>
      </c>
      <c r="C52" s="66" t="s">
        <v>42</v>
      </c>
      <c r="D52" s="43"/>
      <c r="E52" s="30">
        <v>7</v>
      </c>
      <c r="F52" s="38" t="s">
        <v>38</v>
      </c>
      <c r="G52" s="40">
        <v>2</v>
      </c>
      <c r="H52" s="66" t="s">
        <v>79</v>
      </c>
      <c r="I52" s="43"/>
      <c r="J52" s="30">
        <v>14</v>
      </c>
      <c r="K52" s="38"/>
      <c r="L52" s="20"/>
      <c r="M52" s="20"/>
      <c r="N52" s="20"/>
      <c r="O52" s="20"/>
      <c r="P52" s="20"/>
      <c r="Q52" s="20"/>
      <c r="R52" s="20"/>
      <c r="S52" s="20"/>
      <c r="T52" s="20"/>
      <c r="U52" s="20"/>
      <c r="V52" s="20"/>
      <c r="W52" s="20"/>
      <c r="X52" s="20"/>
      <c r="Y52" s="20"/>
    </row>
    <row r="53" spans="1:25" ht="15">
      <c r="A53" s="15"/>
      <c r="B53" s="39"/>
      <c r="C53" s="66" t="s">
        <v>30</v>
      </c>
      <c r="D53" s="43"/>
      <c r="E53" s="31">
        <v>20</v>
      </c>
      <c r="F53" s="39"/>
      <c r="G53" s="39"/>
      <c r="H53" s="66" t="s">
        <v>80</v>
      </c>
      <c r="I53" s="43"/>
      <c r="J53" s="32">
        <v>11</v>
      </c>
      <c r="K53" s="39"/>
      <c r="L53" s="20"/>
      <c r="M53" s="20"/>
      <c r="N53" s="20"/>
      <c r="O53" s="20"/>
      <c r="P53" s="20"/>
      <c r="Q53" s="20"/>
      <c r="R53" s="20"/>
      <c r="S53" s="20"/>
      <c r="T53" s="20"/>
      <c r="U53" s="20"/>
      <c r="V53" s="20"/>
      <c r="W53" s="20"/>
      <c r="X53" s="20"/>
      <c r="Y53" s="20"/>
    </row>
    <row r="54" spans="1:25" ht="15">
      <c r="A54" s="15"/>
      <c r="B54" s="41">
        <v>3</v>
      </c>
      <c r="C54" s="66" t="s">
        <v>47</v>
      </c>
      <c r="D54" s="43"/>
      <c r="E54" s="30">
        <v>8</v>
      </c>
      <c r="F54" s="38" t="s">
        <v>28</v>
      </c>
      <c r="G54" s="40">
        <v>3</v>
      </c>
      <c r="H54" s="66" t="s">
        <v>54</v>
      </c>
      <c r="I54" s="43"/>
      <c r="J54" s="30">
        <v>12</v>
      </c>
      <c r="K54" s="38"/>
      <c r="L54" s="20"/>
      <c r="M54" s="20"/>
      <c r="N54" s="20"/>
      <c r="O54" s="20"/>
      <c r="P54" s="20"/>
      <c r="Q54" s="20"/>
      <c r="R54" s="20"/>
      <c r="S54" s="20"/>
      <c r="T54" s="20"/>
      <c r="U54" s="20"/>
      <c r="V54" s="20"/>
      <c r="W54" s="20"/>
      <c r="X54" s="20"/>
      <c r="Y54" s="20"/>
    </row>
    <row r="55" spans="1:25" ht="15">
      <c r="A55" s="15"/>
      <c r="B55" s="39"/>
      <c r="C55" s="66" t="s">
        <v>50</v>
      </c>
      <c r="D55" s="43"/>
      <c r="E55" s="31">
        <v>17</v>
      </c>
      <c r="F55" s="39"/>
      <c r="G55" s="39"/>
      <c r="H55" s="66" t="s">
        <v>81</v>
      </c>
      <c r="I55" s="43"/>
      <c r="J55" s="31">
        <v>15</v>
      </c>
      <c r="K55" s="39"/>
      <c r="L55" s="20"/>
      <c r="M55" s="20"/>
      <c r="N55" s="20"/>
      <c r="O55" s="20"/>
      <c r="P55" s="20"/>
      <c r="Q55" s="20"/>
      <c r="R55" s="20"/>
      <c r="S55" s="20"/>
      <c r="T55" s="20"/>
      <c r="U55" s="20"/>
      <c r="V55" s="20"/>
      <c r="W55" s="20"/>
      <c r="X55" s="20"/>
      <c r="Y55" s="20"/>
    </row>
    <row r="56" spans="1:25" ht="15">
      <c r="A56" s="15"/>
      <c r="B56" s="41">
        <v>4</v>
      </c>
      <c r="C56" s="66" t="s">
        <v>32</v>
      </c>
      <c r="D56" s="43"/>
      <c r="E56" s="30">
        <v>12</v>
      </c>
      <c r="F56" s="38" t="s">
        <v>33</v>
      </c>
      <c r="G56" s="40">
        <v>4</v>
      </c>
      <c r="H56" s="66" t="s">
        <v>82</v>
      </c>
      <c r="I56" s="43"/>
      <c r="J56" s="30">
        <v>9</v>
      </c>
      <c r="K56" s="38"/>
      <c r="L56" s="20"/>
      <c r="M56" s="20"/>
      <c r="N56" s="20"/>
      <c r="O56" s="20"/>
      <c r="P56" s="20"/>
      <c r="Q56" s="20"/>
      <c r="R56" s="20"/>
      <c r="S56" s="20"/>
      <c r="T56" s="20"/>
      <c r="U56" s="20"/>
      <c r="V56" s="20"/>
      <c r="W56" s="20"/>
      <c r="X56" s="20"/>
      <c r="Y56" s="20"/>
    </row>
    <row r="57" spans="1:25" ht="15">
      <c r="A57" s="15"/>
      <c r="B57" s="39"/>
      <c r="C57" s="66" t="s">
        <v>35</v>
      </c>
      <c r="D57" s="43"/>
      <c r="E57" s="31">
        <v>16</v>
      </c>
      <c r="F57" s="39"/>
      <c r="G57" s="39"/>
      <c r="H57" s="42" t="s">
        <v>83</v>
      </c>
      <c r="I57" s="43"/>
      <c r="J57" s="31">
        <v>13</v>
      </c>
      <c r="K57" s="39"/>
      <c r="L57" s="20"/>
      <c r="M57" s="20"/>
      <c r="N57" s="20"/>
      <c r="O57" s="20"/>
      <c r="P57" s="20"/>
      <c r="Q57" s="20"/>
      <c r="R57" s="20"/>
      <c r="S57" s="20"/>
      <c r="T57" s="20"/>
      <c r="U57" s="20"/>
      <c r="V57" s="20"/>
      <c r="W57" s="20"/>
      <c r="X57" s="20"/>
      <c r="Y57" s="20"/>
    </row>
    <row r="58" spans="1:25" ht="15">
      <c r="A58" s="15"/>
      <c r="B58" s="41">
        <v>5</v>
      </c>
      <c r="C58" s="66" t="s">
        <v>27</v>
      </c>
      <c r="D58" s="43"/>
      <c r="E58" s="30">
        <v>10</v>
      </c>
      <c r="F58" s="38" t="s">
        <v>84</v>
      </c>
      <c r="G58" s="40">
        <v>5</v>
      </c>
      <c r="H58" s="66" t="s">
        <v>73</v>
      </c>
      <c r="I58" s="43"/>
      <c r="J58" s="30">
        <v>14</v>
      </c>
      <c r="K58" s="38"/>
      <c r="L58" s="20"/>
      <c r="M58" s="20"/>
      <c r="N58" s="20"/>
      <c r="O58" s="20"/>
      <c r="P58" s="20"/>
      <c r="Q58" s="20"/>
      <c r="R58" s="20"/>
      <c r="S58" s="20"/>
      <c r="T58" s="20"/>
      <c r="U58" s="20"/>
      <c r="V58" s="20"/>
      <c r="W58" s="20"/>
      <c r="X58" s="20"/>
      <c r="Y58" s="20"/>
    </row>
    <row r="59" spans="1:25" ht="15">
      <c r="A59" s="15"/>
      <c r="B59" s="39"/>
      <c r="C59" s="66" t="s">
        <v>85</v>
      </c>
      <c r="D59" s="43"/>
      <c r="E59" s="31">
        <v>16</v>
      </c>
      <c r="F59" s="39"/>
      <c r="G59" s="39"/>
      <c r="H59" s="66" t="s">
        <v>75</v>
      </c>
      <c r="I59" s="43"/>
      <c r="J59" s="31">
        <v>13</v>
      </c>
      <c r="K59" s="39"/>
      <c r="L59" s="20"/>
      <c r="M59" s="20"/>
      <c r="N59" s="20"/>
      <c r="O59" s="20"/>
      <c r="P59" s="20"/>
      <c r="Q59" s="20"/>
      <c r="R59" s="20"/>
      <c r="S59" s="20"/>
      <c r="T59" s="20"/>
      <c r="U59" s="20"/>
      <c r="V59" s="20"/>
      <c r="W59" s="20"/>
      <c r="X59" s="20"/>
      <c r="Y59" s="20"/>
    </row>
    <row r="60" spans="1:25" ht="15">
      <c r="A60" s="15"/>
      <c r="B60" s="44" t="str">
        <f>"TOTAL MATCHES WON BY : "&amp;C46</f>
        <v>TOTAL MATCHES WON BY : MOSMAN PARK</v>
      </c>
      <c r="C60" s="45"/>
      <c r="D60" s="45"/>
      <c r="E60" s="43"/>
      <c r="F60" s="19">
        <f>COUNTA(F50:F59)-0.5*COUNTIF(F50:F59,"Sq*")-COUNTIF(F50:F59,"TBA")</f>
        <v>5</v>
      </c>
      <c r="G60" s="55" t="str">
        <f>"TOTAL MATCHES WON BY : "&amp;H46</f>
        <v>TOTAL MATCHES WON BY : WAGC</v>
      </c>
      <c r="H60" s="45"/>
      <c r="I60" s="45"/>
      <c r="J60" s="43"/>
      <c r="K60" s="19">
        <f>COUNTA(K50:K59)-0.5*COUNTIF(K50:K59,"Sq*")-COUNTIF(K50:K59,"TBA")</f>
        <v>0</v>
      </c>
      <c r="L60" s="23"/>
      <c r="M60" s="23"/>
      <c r="N60" s="23" t="str">
        <f>IF(F60+K60=0,"",C46)</f>
        <v>MOSMAN PARK</v>
      </c>
      <c r="O60" s="24">
        <f>F60</f>
        <v>5</v>
      </c>
      <c r="P60" s="23" t="str">
        <f>IF(F60+K60=0,"",H46)</f>
        <v>WAGC</v>
      </c>
      <c r="Q60" s="24">
        <f>K60</f>
        <v>0</v>
      </c>
      <c r="R60" s="23" t="str">
        <f>G61</f>
        <v>MOSMAN PARK</v>
      </c>
      <c r="S60" s="23" t="str">
        <f>IF(R60="HALVED",C46,"")</f>
        <v/>
      </c>
      <c r="T60" s="23" t="str">
        <f>IF(R60="HALVED",H46,"")</f>
        <v/>
      </c>
      <c r="U60" s="23"/>
      <c r="V60" s="23"/>
      <c r="W60" s="23"/>
      <c r="X60" s="23"/>
      <c r="Y60" s="23"/>
    </row>
    <row r="61" spans="1:25" ht="15">
      <c r="A61" s="22"/>
      <c r="B61" s="46" t="s">
        <v>52</v>
      </c>
      <c r="C61" s="45"/>
      <c r="D61" s="45"/>
      <c r="E61" s="45"/>
      <c r="F61" s="43"/>
      <c r="G61" s="56" t="str">
        <f>IF(F60+K60&lt;4,"",IF(F60=K60,"HALVED",IF(F60&gt;K60,C46,H46)))</f>
        <v>MOSMAN PARK</v>
      </c>
      <c r="H61" s="45"/>
      <c r="I61" s="45"/>
      <c r="J61" s="45"/>
      <c r="K61" s="43"/>
      <c r="L61" s="14"/>
      <c r="M61" s="14"/>
      <c r="N61" s="14"/>
      <c r="O61" s="14"/>
      <c r="P61" s="14"/>
      <c r="Q61" s="14"/>
      <c r="R61" s="14"/>
      <c r="S61" s="14"/>
      <c r="T61" s="14"/>
      <c r="U61" s="14"/>
      <c r="V61" s="14"/>
      <c r="W61" s="14"/>
      <c r="X61" s="14"/>
      <c r="Y61" s="14"/>
    </row>
    <row r="62" spans="1:25" ht="15.75" customHeight="1">
      <c r="A62" s="25"/>
      <c r="B62" s="26"/>
      <c r="C62" s="26"/>
      <c r="D62" s="26"/>
      <c r="E62" s="26"/>
      <c r="F62" s="26"/>
      <c r="G62" s="27"/>
      <c r="H62" s="27"/>
      <c r="I62" s="27"/>
      <c r="J62" s="27"/>
      <c r="K62" s="27"/>
      <c r="L62" s="14"/>
      <c r="M62" s="14"/>
      <c r="N62" s="14"/>
      <c r="O62" s="14"/>
      <c r="P62" s="14"/>
      <c r="Q62" s="14"/>
      <c r="R62" s="14"/>
      <c r="S62" s="14"/>
      <c r="T62" s="14"/>
      <c r="U62" s="14"/>
      <c r="V62" s="14"/>
      <c r="W62" s="14"/>
      <c r="X62" s="14"/>
      <c r="Y62" s="14"/>
    </row>
    <row r="63" spans="1:25" ht="15">
      <c r="A63" s="25"/>
      <c r="B63" s="16" t="s">
        <v>22</v>
      </c>
      <c r="C63" s="58" t="s">
        <v>17</v>
      </c>
      <c r="D63" s="45"/>
      <c r="E63" s="45"/>
      <c r="F63" s="43"/>
      <c r="G63" s="17" t="s">
        <v>22</v>
      </c>
      <c r="H63" s="48" t="s">
        <v>18</v>
      </c>
      <c r="I63" s="45"/>
      <c r="J63" s="45"/>
      <c r="K63" s="43"/>
      <c r="L63" s="14"/>
      <c r="M63" s="14"/>
      <c r="N63" s="14"/>
      <c r="O63" s="14"/>
      <c r="P63" s="14"/>
      <c r="Q63" s="14"/>
      <c r="R63" s="14"/>
      <c r="S63" s="14"/>
      <c r="T63" s="14"/>
      <c r="U63" s="14"/>
      <c r="V63" s="14"/>
      <c r="W63" s="14"/>
      <c r="X63" s="14"/>
      <c r="Y63" s="14"/>
    </row>
    <row r="64" spans="1:25" ht="18">
      <c r="A64" s="13"/>
      <c r="B64" s="41" t="s">
        <v>23</v>
      </c>
      <c r="C64" s="59" t="s">
        <v>24</v>
      </c>
      <c r="D64" s="50"/>
      <c r="E64" s="41" t="s">
        <v>25</v>
      </c>
      <c r="F64" s="41" t="s">
        <v>26</v>
      </c>
      <c r="G64" s="40" t="s">
        <v>23</v>
      </c>
      <c r="H64" s="49" t="s">
        <v>24</v>
      </c>
      <c r="I64" s="50"/>
      <c r="J64" s="40" t="s">
        <v>25</v>
      </c>
      <c r="K64" s="40" t="s">
        <v>26</v>
      </c>
      <c r="L64" s="14"/>
      <c r="M64" s="14"/>
      <c r="N64" s="14"/>
      <c r="O64" s="14"/>
      <c r="P64" s="14"/>
      <c r="Q64" s="14"/>
      <c r="R64" s="14"/>
      <c r="S64" s="14"/>
      <c r="T64" s="14"/>
      <c r="U64" s="14"/>
      <c r="V64" s="14"/>
      <c r="W64" s="14"/>
      <c r="X64" s="14"/>
      <c r="Y64" s="14"/>
    </row>
    <row r="65" spans="1:25" ht="15">
      <c r="A65" s="15"/>
      <c r="B65" s="47"/>
      <c r="C65" s="51"/>
      <c r="D65" s="52"/>
      <c r="E65" s="47"/>
      <c r="F65" s="47"/>
      <c r="G65" s="47"/>
      <c r="H65" s="51"/>
      <c r="I65" s="52"/>
      <c r="J65" s="47"/>
      <c r="K65" s="47"/>
      <c r="L65" s="14"/>
      <c r="M65" s="14"/>
      <c r="N65" s="14"/>
      <c r="O65" s="14"/>
      <c r="P65" s="14"/>
      <c r="Q65" s="14"/>
      <c r="R65" s="14"/>
      <c r="S65" s="14"/>
      <c r="T65" s="14"/>
      <c r="U65" s="14"/>
      <c r="V65" s="14"/>
      <c r="W65" s="14"/>
      <c r="X65" s="14"/>
      <c r="Y65" s="14"/>
    </row>
    <row r="66" spans="1:25" ht="15">
      <c r="A66" s="15"/>
      <c r="B66" s="39"/>
      <c r="C66" s="53"/>
      <c r="D66" s="54"/>
      <c r="E66" s="39"/>
      <c r="F66" s="39"/>
      <c r="G66" s="39"/>
      <c r="H66" s="53"/>
      <c r="I66" s="54"/>
      <c r="J66" s="39"/>
      <c r="K66" s="39"/>
      <c r="L66" s="14"/>
      <c r="M66" s="14"/>
      <c r="N66" s="14"/>
      <c r="O66" s="14"/>
      <c r="P66" s="14"/>
      <c r="Q66" s="14"/>
      <c r="R66" s="14"/>
      <c r="S66" s="14"/>
      <c r="T66" s="14"/>
      <c r="U66" s="14"/>
      <c r="V66" s="14"/>
      <c r="W66" s="14"/>
      <c r="X66" s="14"/>
      <c r="Y66" s="14"/>
    </row>
    <row r="67" spans="1:25" ht="15">
      <c r="A67" s="15"/>
      <c r="B67" s="41">
        <v>1</v>
      </c>
      <c r="C67" s="42" t="s">
        <v>86</v>
      </c>
      <c r="D67" s="43"/>
      <c r="E67" s="19">
        <v>21</v>
      </c>
      <c r="F67" s="38" t="s">
        <v>87</v>
      </c>
      <c r="G67" s="40">
        <v>1</v>
      </c>
      <c r="H67" s="42" t="s">
        <v>88</v>
      </c>
      <c r="I67" s="43"/>
      <c r="J67" s="19">
        <v>18</v>
      </c>
      <c r="K67" s="38"/>
      <c r="L67" s="20"/>
      <c r="M67" s="20"/>
      <c r="N67" s="20"/>
      <c r="O67" s="20"/>
      <c r="P67" s="20"/>
      <c r="Q67" s="20"/>
      <c r="R67" s="20"/>
      <c r="S67" s="20"/>
      <c r="T67" s="20"/>
      <c r="U67" s="20"/>
      <c r="V67" s="20"/>
      <c r="W67" s="20"/>
      <c r="X67" s="20"/>
      <c r="Y67" s="20"/>
    </row>
    <row r="68" spans="1:25" ht="15">
      <c r="A68" s="15"/>
      <c r="B68" s="39"/>
      <c r="C68" s="42" t="s">
        <v>89</v>
      </c>
      <c r="D68" s="43"/>
      <c r="E68" s="19">
        <v>12</v>
      </c>
      <c r="F68" s="39"/>
      <c r="G68" s="39"/>
      <c r="H68" s="42" t="s">
        <v>90</v>
      </c>
      <c r="I68" s="43"/>
      <c r="J68" s="19">
        <v>20</v>
      </c>
      <c r="K68" s="39"/>
      <c r="L68" s="20"/>
      <c r="M68" s="20"/>
      <c r="N68" s="20"/>
      <c r="O68" s="20"/>
      <c r="P68" s="20"/>
      <c r="Q68" s="20"/>
      <c r="R68" s="20"/>
      <c r="S68" s="20"/>
      <c r="T68" s="20"/>
      <c r="U68" s="20"/>
      <c r="V68" s="20"/>
      <c r="W68" s="20"/>
      <c r="X68" s="20"/>
      <c r="Y68" s="20"/>
    </row>
    <row r="69" spans="1:25" ht="15">
      <c r="A69" s="15"/>
      <c r="B69" s="41">
        <v>2</v>
      </c>
      <c r="C69" s="42" t="s">
        <v>91</v>
      </c>
      <c r="D69" s="43"/>
      <c r="E69" s="19">
        <v>15</v>
      </c>
      <c r="F69" s="38" t="s">
        <v>33</v>
      </c>
      <c r="G69" s="40">
        <v>2</v>
      </c>
      <c r="H69" s="42" t="s">
        <v>92</v>
      </c>
      <c r="I69" s="43"/>
      <c r="J69" s="19">
        <v>5</v>
      </c>
      <c r="K69" s="38"/>
      <c r="L69" s="20"/>
      <c r="M69" s="20"/>
      <c r="N69" s="20"/>
      <c r="O69" s="20"/>
      <c r="P69" s="20"/>
      <c r="Q69" s="20"/>
      <c r="R69" s="20"/>
      <c r="S69" s="20"/>
      <c r="T69" s="20"/>
      <c r="U69" s="20"/>
      <c r="V69" s="20"/>
      <c r="W69" s="20"/>
      <c r="X69" s="20"/>
      <c r="Y69" s="20"/>
    </row>
    <row r="70" spans="1:25" ht="15">
      <c r="A70" s="15"/>
      <c r="B70" s="39"/>
      <c r="C70" s="42" t="s">
        <v>93</v>
      </c>
      <c r="D70" s="43"/>
      <c r="E70" s="19">
        <v>14</v>
      </c>
      <c r="F70" s="39"/>
      <c r="G70" s="39"/>
      <c r="H70" s="42" t="s">
        <v>94</v>
      </c>
      <c r="I70" s="43"/>
      <c r="J70" s="19">
        <v>22</v>
      </c>
      <c r="K70" s="39"/>
      <c r="L70" s="20"/>
      <c r="M70" s="20"/>
      <c r="N70" s="20"/>
      <c r="O70" s="20"/>
      <c r="P70" s="20"/>
      <c r="Q70" s="20"/>
      <c r="R70" s="20"/>
      <c r="S70" s="20"/>
      <c r="T70" s="20"/>
      <c r="U70" s="20"/>
      <c r="V70" s="20"/>
      <c r="W70" s="20"/>
      <c r="X70" s="20"/>
      <c r="Y70" s="20"/>
    </row>
    <row r="71" spans="1:25" ht="15">
      <c r="A71" s="15"/>
      <c r="B71" s="41">
        <v>3</v>
      </c>
      <c r="C71" s="42" t="s">
        <v>95</v>
      </c>
      <c r="D71" s="43"/>
      <c r="E71" s="19">
        <v>17</v>
      </c>
      <c r="F71" s="38" t="s">
        <v>96</v>
      </c>
      <c r="G71" s="40">
        <v>3</v>
      </c>
      <c r="H71" s="42" t="s">
        <v>97</v>
      </c>
      <c r="I71" s="43"/>
      <c r="J71" s="19">
        <v>17</v>
      </c>
      <c r="K71" s="38"/>
      <c r="L71" s="20"/>
      <c r="M71" s="20"/>
      <c r="N71" s="20"/>
      <c r="O71" s="20"/>
      <c r="P71" s="20"/>
      <c r="Q71" s="20"/>
      <c r="R71" s="20"/>
      <c r="S71" s="20"/>
      <c r="T71" s="20"/>
      <c r="U71" s="20"/>
      <c r="V71" s="20"/>
      <c r="W71" s="20"/>
      <c r="X71" s="20"/>
      <c r="Y71" s="20"/>
    </row>
    <row r="72" spans="1:25" ht="15">
      <c r="A72" s="15"/>
      <c r="B72" s="39"/>
      <c r="C72" s="42" t="s">
        <v>98</v>
      </c>
      <c r="D72" s="43"/>
      <c r="E72" s="19">
        <v>16</v>
      </c>
      <c r="F72" s="39"/>
      <c r="G72" s="39"/>
      <c r="H72" s="42" t="s">
        <v>99</v>
      </c>
      <c r="I72" s="43"/>
      <c r="J72" s="19">
        <v>19</v>
      </c>
      <c r="K72" s="39"/>
      <c r="L72" s="20"/>
      <c r="M72" s="20"/>
      <c r="N72" s="20"/>
      <c r="O72" s="20"/>
      <c r="P72" s="20"/>
      <c r="Q72" s="20"/>
      <c r="R72" s="20"/>
      <c r="S72" s="20"/>
      <c r="T72" s="20"/>
      <c r="U72" s="20"/>
      <c r="V72" s="20"/>
      <c r="W72" s="20"/>
      <c r="X72" s="20"/>
      <c r="Y72" s="20"/>
    </row>
    <row r="73" spans="1:25" ht="15">
      <c r="A73" s="15"/>
      <c r="B73" s="41">
        <v>4</v>
      </c>
      <c r="C73" s="42" t="s">
        <v>100</v>
      </c>
      <c r="D73" s="43"/>
      <c r="E73" s="19">
        <v>15</v>
      </c>
      <c r="F73" s="38"/>
      <c r="G73" s="40">
        <v>4</v>
      </c>
      <c r="H73" s="42" t="s">
        <v>101</v>
      </c>
      <c r="I73" s="43"/>
      <c r="J73" s="19">
        <v>10</v>
      </c>
      <c r="K73" s="38" t="s">
        <v>102</v>
      </c>
      <c r="L73" s="20"/>
      <c r="M73" s="20"/>
      <c r="N73" s="20"/>
      <c r="O73" s="20"/>
      <c r="P73" s="20"/>
      <c r="Q73" s="20"/>
      <c r="R73" s="20"/>
      <c r="S73" s="20"/>
      <c r="T73" s="20"/>
      <c r="U73" s="20"/>
      <c r="V73" s="20"/>
      <c r="W73" s="20"/>
      <c r="X73" s="20"/>
      <c r="Y73" s="20"/>
    </row>
    <row r="74" spans="1:25" ht="15">
      <c r="A74" s="15"/>
      <c r="B74" s="39"/>
      <c r="C74" s="42" t="s">
        <v>103</v>
      </c>
      <c r="D74" s="43"/>
      <c r="E74" s="19">
        <v>6</v>
      </c>
      <c r="F74" s="39"/>
      <c r="G74" s="39"/>
      <c r="H74" s="42" t="s">
        <v>104</v>
      </c>
      <c r="I74" s="43"/>
      <c r="J74" s="19">
        <v>24</v>
      </c>
      <c r="K74" s="39"/>
      <c r="L74" s="20"/>
      <c r="M74" s="20"/>
      <c r="N74" s="20"/>
      <c r="O74" s="20"/>
      <c r="P74" s="20"/>
      <c r="Q74" s="20"/>
      <c r="R74" s="20"/>
      <c r="S74" s="20"/>
      <c r="T74" s="20"/>
      <c r="U74" s="20"/>
      <c r="V74" s="20"/>
      <c r="W74" s="20"/>
      <c r="X74" s="20"/>
      <c r="Y74" s="20"/>
    </row>
    <row r="75" spans="1:25" ht="15">
      <c r="A75" s="15"/>
      <c r="B75" s="41">
        <v>5</v>
      </c>
      <c r="C75" s="42" t="s">
        <v>105</v>
      </c>
      <c r="D75" s="43"/>
      <c r="E75" s="19">
        <v>21</v>
      </c>
      <c r="F75" s="38" t="s">
        <v>84</v>
      </c>
      <c r="G75" s="40">
        <v>5</v>
      </c>
      <c r="H75" s="42" t="s">
        <v>106</v>
      </c>
      <c r="I75" s="43"/>
      <c r="J75" s="19">
        <v>20</v>
      </c>
      <c r="K75" s="38"/>
      <c r="L75" s="20"/>
      <c r="M75" s="20"/>
      <c r="N75" s="20"/>
      <c r="O75" s="20"/>
      <c r="P75" s="20"/>
      <c r="Q75" s="20"/>
      <c r="R75" s="20"/>
      <c r="S75" s="20"/>
      <c r="T75" s="20"/>
      <c r="U75" s="20"/>
      <c r="V75" s="20"/>
      <c r="W75" s="20"/>
      <c r="X75" s="20"/>
      <c r="Y75" s="20"/>
    </row>
    <row r="76" spans="1:25" ht="15">
      <c r="A76" s="15"/>
      <c r="B76" s="39"/>
      <c r="C76" s="42" t="s">
        <v>107</v>
      </c>
      <c r="D76" s="43"/>
      <c r="E76" s="19">
        <v>18</v>
      </c>
      <c r="F76" s="39"/>
      <c r="G76" s="39"/>
      <c r="H76" s="42" t="s">
        <v>108</v>
      </c>
      <c r="I76" s="43"/>
      <c r="J76" s="19">
        <v>29</v>
      </c>
      <c r="K76" s="39"/>
      <c r="L76" s="20"/>
      <c r="M76" s="20"/>
      <c r="N76" s="20"/>
      <c r="O76" s="20"/>
      <c r="P76" s="20"/>
      <c r="Q76" s="20"/>
      <c r="R76" s="20"/>
      <c r="S76" s="20"/>
      <c r="T76" s="20"/>
      <c r="U76" s="20"/>
      <c r="V76" s="20"/>
      <c r="W76" s="20"/>
      <c r="X76" s="20"/>
      <c r="Y76" s="20"/>
    </row>
    <row r="77" spans="1:25" ht="15">
      <c r="A77" s="15"/>
      <c r="B77" s="44" t="str">
        <f>"TOTAL MATCHES WON BY : "&amp;C63</f>
        <v>TOTAL MATCHES WON BY : COTTESLOE</v>
      </c>
      <c r="C77" s="45"/>
      <c r="D77" s="45"/>
      <c r="E77" s="43"/>
      <c r="F77" s="19">
        <f>COUNTA(F67:F76)-0.5*COUNTIF(F67:F76,"Sq*")-COUNTIF(F67:F76,"TBA")</f>
        <v>4</v>
      </c>
      <c r="G77" s="55" t="s">
        <v>109</v>
      </c>
      <c r="H77" s="45"/>
      <c r="I77" s="45"/>
      <c r="J77" s="43"/>
      <c r="K77" s="19">
        <f>COUNTA(K67:K76)-0.5*COUNTIF(K67:K76,"Sq*")-COUNTIF(K67:K76,"TBA")</f>
        <v>1</v>
      </c>
      <c r="L77" s="23"/>
      <c r="M77" s="23"/>
      <c r="N77" s="23" t="str">
        <f>IF(F77+K77=0,"",C63)</f>
        <v>COTTESLOE</v>
      </c>
      <c r="O77" s="24">
        <f>F77</f>
        <v>4</v>
      </c>
      <c r="P77" s="23" t="str">
        <f>IF(F77+K77=0,"",H63)</f>
        <v>THE VINES</v>
      </c>
      <c r="Q77" s="24">
        <f>K77</f>
        <v>1</v>
      </c>
      <c r="R77" s="23" t="str">
        <f>G78</f>
        <v>COTTESLOE</v>
      </c>
      <c r="S77" s="23" t="str">
        <f>IF(R77="HALVED",C63,"")</f>
        <v/>
      </c>
      <c r="T77" s="23" t="str">
        <f>IF(R77="HALVED",H63,"")</f>
        <v/>
      </c>
      <c r="U77" s="23"/>
      <c r="V77" s="23"/>
      <c r="W77" s="23"/>
      <c r="X77" s="23"/>
      <c r="Y77" s="23"/>
    </row>
    <row r="78" spans="1:25" ht="15">
      <c r="A78" s="15"/>
      <c r="B78" s="46" t="s">
        <v>52</v>
      </c>
      <c r="C78" s="45"/>
      <c r="D78" s="45"/>
      <c r="E78" s="45"/>
      <c r="F78" s="43"/>
      <c r="G78" s="56" t="str">
        <f>IF(F77+K77&lt;4,"",IF(F77=K77,"HALVED",IF(F77&gt;K77,C63,H63)))</f>
        <v>COTTESLOE</v>
      </c>
      <c r="H78" s="45"/>
      <c r="I78" s="45"/>
      <c r="J78" s="45"/>
      <c r="K78" s="43"/>
      <c r="L78" s="14"/>
      <c r="M78" s="14"/>
      <c r="N78" s="14"/>
      <c r="O78" s="14"/>
      <c r="P78" s="14"/>
      <c r="Q78" s="14"/>
      <c r="R78" s="14"/>
      <c r="S78" s="14"/>
      <c r="T78" s="14"/>
      <c r="U78" s="14"/>
      <c r="V78" s="14"/>
      <c r="W78" s="14"/>
      <c r="X78" s="14"/>
      <c r="Y78" s="14"/>
    </row>
    <row r="79" spans="1:25" ht="15">
      <c r="A79" s="22"/>
      <c r="B79" s="14"/>
      <c r="C79" s="14"/>
      <c r="D79" s="14"/>
      <c r="E79" s="14"/>
      <c r="F79" s="23"/>
      <c r="G79" s="14"/>
      <c r="H79" s="14"/>
      <c r="I79" s="14"/>
      <c r="J79" s="14"/>
      <c r="K79" s="23"/>
      <c r="L79" s="23"/>
      <c r="M79" s="23"/>
      <c r="N79" s="23"/>
      <c r="O79" s="23"/>
      <c r="P79" s="23"/>
      <c r="Q79" s="23"/>
      <c r="R79" s="23"/>
      <c r="S79" s="23"/>
      <c r="T79" s="23"/>
      <c r="U79" s="23"/>
      <c r="V79" s="23"/>
      <c r="W79" s="23"/>
      <c r="X79" s="23"/>
      <c r="Y79" s="23"/>
    </row>
    <row r="80" spans="1:25" ht="23.25" customHeight="1">
      <c r="A80" s="25"/>
      <c r="B80" s="57" t="s">
        <v>110</v>
      </c>
      <c r="C80" s="45"/>
      <c r="D80" s="45"/>
      <c r="E80" s="45"/>
      <c r="F80" s="45"/>
      <c r="G80" s="45"/>
      <c r="H80" s="45"/>
      <c r="I80" s="45"/>
      <c r="J80" s="45"/>
      <c r="K80" s="43"/>
      <c r="L80" s="14"/>
      <c r="M80" s="14"/>
      <c r="N80" s="14"/>
      <c r="O80" s="14"/>
      <c r="P80" s="14"/>
      <c r="Q80" s="14"/>
      <c r="R80" s="14"/>
      <c r="S80" s="14"/>
      <c r="T80" s="14"/>
      <c r="U80" s="14"/>
      <c r="V80" s="14"/>
      <c r="W80" s="14"/>
      <c r="X80" s="14"/>
      <c r="Y80" s="14"/>
    </row>
    <row r="81" spans="1:25" ht="18">
      <c r="A81" s="13"/>
      <c r="B81" s="16" t="s">
        <v>22</v>
      </c>
      <c r="C81" s="58" t="s">
        <v>16</v>
      </c>
      <c r="D81" s="45"/>
      <c r="E81" s="45"/>
      <c r="F81" s="43"/>
      <c r="G81" s="17" t="s">
        <v>22</v>
      </c>
      <c r="H81" s="48" t="s">
        <v>19</v>
      </c>
      <c r="I81" s="45"/>
      <c r="J81" s="45"/>
      <c r="K81" s="43"/>
      <c r="L81" s="14"/>
      <c r="M81" s="14"/>
      <c r="N81" s="14"/>
      <c r="O81" s="14"/>
      <c r="P81" s="14"/>
      <c r="Q81" s="14"/>
      <c r="R81" s="14"/>
      <c r="S81" s="14"/>
      <c r="T81" s="14"/>
      <c r="U81" s="14"/>
      <c r="V81" s="14"/>
      <c r="W81" s="14"/>
      <c r="X81" s="14"/>
      <c r="Y81" s="14"/>
    </row>
    <row r="82" spans="1:25" ht="15">
      <c r="A82" s="15"/>
      <c r="B82" s="41" t="s">
        <v>23</v>
      </c>
      <c r="C82" s="59" t="s">
        <v>24</v>
      </c>
      <c r="D82" s="50"/>
      <c r="E82" s="41" t="s">
        <v>25</v>
      </c>
      <c r="F82" s="41" t="s">
        <v>26</v>
      </c>
      <c r="G82" s="40" t="s">
        <v>23</v>
      </c>
      <c r="H82" s="49" t="s">
        <v>24</v>
      </c>
      <c r="I82" s="50"/>
      <c r="J82" s="40" t="s">
        <v>25</v>
      </c>
      <c r="K82" s="40" t="s">
        <v>26</v>
      </c>
      <c r="L82" s="14"/>
      <c r="M82" s="14"/>
      <c r="N82" s="14"/>
      <c r="O82" s="14"/>
      <c r="P82" s="14"/>
      <c r="Q82" s="14"/>
      <c r="R82" s="14"/>
      <c r="S82" s="14"/>
      <c r="T82" s="14"/>
      <c r="U82" s="14"/>
      <c r="V82" s="14"/>
      <c r="W82" s="14"/>
      <c r="X82" s="14"/>
      <c r="Y82" s="14"/>
    </row>
    <row r="83" spans="1:25" ht="15">
      <c r="A83" s="15"/>
      <c r="B83" s="47"/>
      <c r="C83" s="51"/>
      <c r="D83" s="52"/>
      <c r="E83" s="47"/>
      <c r="F83" s="47"/>
      <c r="G83" s="47"/>
      <c r="H83" s="51"/>
      <c r="I83" s="52"/>
      <c r="J83" s="47"/>
      <c r="K83" s="47"/>
      <c r="L83" s="14"/>
      <c r="M83" s="14"/>
      <c r="N83" s="14"/>
      <c r="O83" s="14"/>
      <c r="P83" s="14"/>
      <c r="Q83" s="14"/>
      <c r="R83" s="14"/>
      <c r="S83" s="14"/>
      <c r="T83" s="14"/>
      <c r="U83" s="14"/>
      <c r="V83" s="14"/>
      <c r="W83" s="14"/>
      <c r="X83" s="14"/>
      <c r="Y83" s="14"/>
    </row>
    <row r="84" spans="1:25" ht="15">
      <c r="A84" s="15"/>
      <c r="B84" s="39"/>
      <c r="C84" s="53"/>
      <c r="D84" s="54"/>
      <c r="E84" s="39"/>
      <c r="F84" s="39"/>
      <c r="G84" s="39"/>
      <c r="H84" s="53"/>
      <c r="I84" s="54"/>
      <c r="J84" s="39"/>
      <c r="K84" s="39"/>
      <c r="L84" s="14"/>
      <c r="M84" s="14"/>
      <c r="N84" s="14"/>
      <c r="O84" s="14"/>
      <c r="P84" s="14"/>
      <c r="Q84" s="14"/>
      <c r="R84" s="14"/>
      <c r="S84" s="14"/>
      <c r="T84" s="14"/>
      <c r="U84" s="14"/>
      <c r="V84" s="14"/>
      <c r="W84" s="14"/>
      <c r="X84" s="14"/>
      <c r="Y84" s="14"/>
    </row>
    <row r="85" spans="1:25" ht="15">
      <c r="A85" s="15"/>
      <c r="B85" s="41">
        <v>1</v>
      </c>
      <c r="C85" s="42" t="s">
        <v>111</v>
      </c>
      <c r="D85" s="43"/>
      <c r="E85" s="19">
        <v>10</v>
      </c>
      <c r="F85" s="38" t="s">
        <v>84</v>
      </c>
      <c r="G85" s="40">
        <v>1</v>
      </c>
      <c r="H85" s="42" t="s">
        <v>32</v>
      </c>
      <c r="I85" s="43"/>
      <c r="J85" s="19">
        <v>14</v>
      </c>
      <c r="K85" s="38"/>
      <c r="L85" s="20"/>
      <c r="M85" s="20"/>
      <c r="N85" s="20"/>
      <c r="O85" s="20"/>
      <c r="P85" s="20"/>
      <c r="Q85" s="20"/>
      <c r="R85" s="20"/>
      <c r="S85" s="20"/>
      <c r="T85" s="20"/>
      <c r="U85" s="20"/>
      <c r="V85" s="20"/>
      <c r="W85" s="20"/>
      <c r="X85" s="20"/>
      <c r="Y85" s="20"/>
    </row>
    <row r="86" spans="1:25" ht="15">
      <c r="A86" s="15"/>
      <c r="B86" s="39"/>
      <c r="C86" s="42" t="s">
        <v>112</v>
      </c>
      <c r="D86" s="43"/>
      <c r="E86" s="19">
        <v>13</v>
      </c>
      <c r="F86" s="39"/>
      <c r="G86" s="39"/>
      <c r="H86" s="42" t="s">
        <v>35</v>
      </c>
      <c r="I86" s="43"/>
      <c r="J86" s="19">
        <v>17</v>
      </c>
      <c r="K86" s="39"/>
      <c r="L86" s="20"/>
      <c r="M86" s="20"/>
      <c r="N86" s="20"/>
      <c r="O86" s="20"/>
      <c r="P86" s="20"/>
      <c r="Q86" s="20"/>
      <c r="R86" s="20"/>
      <c r="S86" s="20"/>
      <c r="T86" s="20"/>
      <c r="U86" s="20"/>
      <c r="V86" s="20"/>
      <c r="W86" s="20"/>
      <c r="X86" s="20"/>
      <c r="Y86" s="20"/>
    </row>
    <row r="87" spans="1:25" ht="15">
      <c r="A87" s="15"/>
      <c r="B87" s="41">
        <v>2</v>
      </c>
      <c r="C87" s="42" t="s">
        <v>113</v>
      </c>
      <c r="D87" s="43"/>
      <c r="E87" s="19">
        <v>16</v>
      </c>
      <c r="F87" s="38" t="s">
        <v>77</v>
      </c>
      <c r="G87" s="40">
        <v>2</v>
      </c>
      <c r="H87" s="42" t="s">
        <v>27</v>
      </c>
      <c r="I87" s="43"/>
      <c r="J87" s="19">
        <v>12</v>
      </c>
      <c r="K87" s="38"/>
      <c r="L87" s="20"/>
      <c r="M87" s="20"/>
      <c r="N87" s="20"/>
      <c r="O87" s="20"/>
      <c r="P87" s="20"/>
      <c r="Q87" s="20"/>
      <c r="R87" s="20"/>
      <c r="S87" s="20"/>
      <c r="T87" s="20"/>
      <c r="U87" s="20"/>
      <c r="V87" s="20"/>
      <c r="W87" s="20"/>
      <c r="X87" s="20"/>
      <c r="Y87" s="20"/>
    </row>
    <row r="88" spans="1:25" ht="15">
      <c r="A88" s="15"/>
      <c r="B88" s="39"/>
      <c r="C88" s="42" t="s">
        <v>80</v>
      </c>
      <c r="D88" s="43"/>
      <c r="E88" s="19">
        <v>12</v>
      </c>
      <c r="F88" s="39"/>
      <c r="G88" s="39"/>
      <c r="H88" s="42" t="s">
        <v>85</v>
      </c>
      <c r="I88" s="43"/>
      <c r="J88" s="19">
        <v>17</v>
      </c>
      <c r="K88" s="39"/>
      <c r="L88" s="20"/>
      <c r="M88" s="20"/>
      <c r="N88" s="20"/>
      <c r="O88" s="20"/>
      <c r="P88" s="20"/>
      <c r="Q88" s="20"/>
      <c r="R88" s="20"/>
      <c r="S88" s="20"/>
      <c r="T88" s="20"/>
      <c r="U88" s="20"/>
      <c r="V88" s="20"/>
      <c r="W88" s="20"/>
      <c r="X88" s="20"/>
      <c r="Y88" s="20"/>
    </row>
    <row r="89" spans="1:25" ht="15">
      <c r="A89" s="15"/>
      <c r="B89" s="41">
        <v>3</v>
      </c>
      <c r="C89" s="42" t="s">
        <v>54</v>
      </c>
      <c r="D89" s="43"/>
      <c r="E89" s="19">
        <v>13</v>
      </c>
      <c r="F89" s="38"/>
      <c r="G89" s="40">
        <v>3</v>
      </c>
      <c r="H89" s="42" t="s">
        <v>37</v>
      </c>
      <c r="I89" s="43"/>
      <c r="J89" s="19">
        <v>12</v>
      </c>
      <c r="K89" s="38" t="s">
        <v>33</v>
      </c>
      <c r="L89" s="20"/>
      <c r="M89" s="20"/>
      <c r="N89" s="20"/>
      <c r="O89" s="20"/>
      <c r="P89" s="20"/>
      <c r="Q89" s="20"/>
      <c r="R89" s="20"/>
      <c r="S89" s="20"/>
      <c r="T89" s="20"/>
      <c r="U89" s="20"/>
      <c r="V89" s="20"/>
      <c r="W89" s="20"/>
      <c r="X89" s="20"/>
      <c r="Y89" s="20"/>
    </row>
    <row r="90" spans="1:25" ht="15">
      <c r="A90" s="15"/>
      <c r="B90" s="39"/>
      <c r="C90" s="42" t="s">
        <v>66</v>
      </c>
      <c r="D90" s="43"/>
      <c r="E90" s="19">
        <v>20</v>
      </c>
      <c r="F90" s="39"/>
      <c r="G90" s="39"/>
      <c r="H90" s="42" t="s">
        <v>40</v>
      </c>
      <c r="I90" s="43"/>
      <c r="J90" s="19">
        <v>19</v>
      </c>
      <c r="K90" s="39"/>
      <c r="L90" s="20"/>
      <c r="M90" s="20"/>
      <c r="N90" s="20"/>
      <c r="O90" s="20"/>
      <c r="P90" s="20"/>
      <c r="Q90" s="20"/>
      <c r="R90" s="20"/>
      <c r="S90" s="20"/>
      <c r="T90" s="20"/>
      <c r="U90" s="20"/>
      <c r="V90" s="20"/>
      <c r="W90" s="20"/>
      <c r="X90" s="20"/>
      <c r="Y90" s="20"/>
    </row>
    <row r="91" spans="1:25" ht="15">
      <c r="A91" s="15"/>
      <c r="B91" s="41">
        <v>4</v>
      </c>
      <c r="C91" s="42" t="s">
        <v>114</v>
      </c>
      <c r="D91" s="43"/>
      <c r="E91" s="19">
        <v>11</v>
      </c>
      <c r="F91" s="38"/>
      <c r="G91" s="40">
        <v>4</v>
      </c>
      <c r="H91" s="42" t="s">
        <v>115</v>
      </c>
      <c r="I91" s="43"/>
      <c r="J91" s="19">
        <v>8</v>
      </c>
      <c r="K91" s="38" t="s">
        <v>43</v>
      </c>
      <c r="L91" s="20"/>
      <c r="M91" s="20"/>
      <c r="N91" s="20"/>
      <c r="O91" s="20"/>
      <c r="P91" s="20"/>
      <c r="Q91" s="20"/>
      <c r="R91" s="20"/>
      <c r="S91" s="20"/>
      <c r="T91" s="20"/>
      <c r="U91" s="20"/>
      <c r="V91" s="20"/>
      <c r="W91" s="20"/>
      <c r="X91" s="20"/>
      <c r="Y91" s="20"/>
    </row>
    <row r="92" spans="1:25" ht="15">
      <c r="A92" s="15"/>
      <c r="B92" s="39"/>
      <c r="C92" s="42" t="s">
        <v>59</v>
      </c>
      <c r="D92" s="43"/>
      <c r="E92" s="19">
        <v>19</v>
      </c>
      <c r="F92" s="39"/>
      <c r="G92" s="39"/>
      <c r="H92" s="42" t="s">
        <v>116</v>
      </c>
      <c r="I92" s="43"/>
      <c r="J92" s="19">
        <v>18</v>
      </c>
      <c r="K92" s="39"/>
      <c r="L92" s="20"/>
      <c r="M92" s="20"/>
      <c r="N92" s="20"/>
      <c r="O92" s="20"/>
      <c r="P92" s="20"/>
      <c r="Q92" s="20"/>
      <c r="R92" s="20"/>
      <c r="S92" s="20"/>
      <c r="T92" s="20"/>
      <c r="U92" s="20"/>
      <c r="V92" s="20"/>
      <c r="W92" s="20"/>
      <c r="X92" s="20"/>
      <c r="Y92" s="20"/>
    </row>
    <row r="93" spans="1:25" ht="13.5" customHeight="1">
      <c r="A93" s="15"/>
      <c r="B93" s="41">
        <v>5</v>
      </c>
      <c r="C93" s="42" t="s">
        <v>73</v>
      </c>
      <c r="D93" s="43"/>
      <c r="E93" s="19">
        <v>15</v>
      </c>
      <c r="F93" s="38" t="s">
        <v>38</v>
      </c>
      <c r="G93" s="40">
        <v>5</v>
      </c>
      <c r="H93" s="42" t="s">
        <v>117</v>
      </c>
      <c r="I93" s="43"/>
      <c r="J93" s="19">
        <v>9</v>
      </c>
      <c r="K93" s="38"/>
      <c r="L93" s="20"/>
      <c r="M93" s="20"/>
      <c r="N93" s="20"/>
      <c r="O93" s="20"/>
      <c r="P93" s="20"/>
      <c r="Q93" s="20"/>
      <c r="R93" s="20"/>
      <c r="S93" s="20"/>
      <c r="T93" s="20"/>
      <c r="U93" s="20"/>
      <c r="V93" s="20"/>
      <c r="W93" s="20"/>
      <c r="X93" s="20"/>
      <c r="Y93" s="20"/>
    </row>
    <row r="94" spans="1:25" ht="15">
      <c r="A94" s="15"/>
      <c r="B94" s="39"/>
      <c r="C94" s="42" t="s">
        <v>75</v>
      </c>
      <c r="D94" s="43"/>
      <c r="E94" s="19">
        <v>14</v>
      </c>
      <c r="F94" s="39"/>
      <c r="G94" s="39"/>
      <c r="H94" s="42" t="s">
        <v>50</v>
      </c>
      <c r="I94" s="43"/>
      <c r="J94" s="19">
        <v>19</v>
      </c>
      <c r="K94" s="39"/>
      <c r="L94" s="20"/>
      <c r="M94" s="20"/>
      <c r="N94" s="20"/>
      <c r="O94" s="20"/>
      <c r="P94" s="20"/>
      <c r="Q94" s="20"/>
      <c r="R94" s="20"/>
      <c r="S94" s="20"/>
      <c r="T94" s="20"/>
      <c r="U94" s="20"/>
      <c r="V94" s="20"/>
      <c r="W94" s="20"/>
      <c r="X94" s="20"/>
      <c r="Y94" s="20"/>
    </row>
    <row r="95" spans="1:25" ht="15">
      <c r="A95" s="15"/>
      <c r="B95" s="44"/>
      <c r="C95" s="45"/>
      <c r="D95" s="45"/>
      <c r="E95" s="43"/>
      <c r="F95" s="19">
        <f>COUNTA(F85:F94)-0.5*COUNTIF(F85:F94,"Sq*")-COUNTIF(F85:F94,"TBA")</f>
        <v>3</v>
      </c>
      <c r="G95" s="55" t="str">
        <f>"TOTAL MATCHES WON BY : "&amp;H81</f>
        <v>TOTAL MATCHES WON BY : MOSMAN PARK</v>
      </c>
      <c r="H95" s="45"/>
      <c r="I95" s="45"/>
      <c r="J95" s="43"/>
      <c r="K95" s="19">
        <f>COUNTA(K85:K94)-0.5*COUNTIF(K85:K94,"Sq*")-COUNTIF(K85:K94,"TBA")</f>
        <v>2</v>
      </c>
      <c r="L95" s="23"/>
      <c r="M95" s="23"/>
      <c r="N95" s="23" t="str">
        <f>IF(F95+K95=0,"",C81)</f>
        <v>WAGC</v>
      </c>
      <c r="O95" s="24">
        <f>F95</f>
        <v>3</v>
      </c>
      <c r="P95" s="23" t="str">
        <f>IF(F95+K95=0,"",H81)</f>
        <v>MOSMAN PARK</v>
      </c>
      <c r="Q95" s="24">
        <f>K95</f>
        <v>2</v>
      </c>
      <c r="R95" s="23" t="str">
        <f>G96</f>
        <v>WAGC</v>
      </c>
      <c r="S95" s="23" t="str">
        <f>IF(R95="HALVED",C81,"")</f>
        <v/>
      </c>
      <c r="T95" s="23" t="str">
        <f>IF(R95="HALVED",H81,"")</f>
        <v/>
      </c>
      <c r="U95" s="23"/>
      <c r="V95" s="23"/>
      <c r="W95" s="23"/>
      <c r="X95" s="23"/>
      <c r="Y95" s="23"/>
    </row>
    <row r="96" spans="1:25" ht="15">
      <c r="A96" s="22"/>
      <c r="B96" s="46" t="s">
        <v>52</v>
      </c>
      <c r="C96" s="45"/>
      <c r="D96" s="45"/>
      <c r="E96" s="45"/>
      <c r="F96" s="43"/>
      <c r="G96" s="56" t="str">
        <f>IF(F95+K95&lt;4,"",IF(F95=K95,"HALVED",IF(F95&gt;K95,C81,H81)))</f>
        <v>WAGC</v>
      </c>
      <c r="H96" s="45"/>
      <c r="I96" s="45"/>
      <c r="J96" s="45"/>
      <c r="K96" s="43"/>
      <c r="L96" s="14"/>
      <c r="M96" s="14"/>
      <c r="N96" s="14"/>
      <c r="O96" s="14"/>
      <c r="P96" s="14"/>
      <c r="Q96" s="14"/>
      <c r="R96" s="14"/>
      <c r="S96" s="14"/>
      <c r="T96" s="14"/>
      <c r="U96" s="14"/>
      <c r="V96" s="14"/>
      <c r="W96" s="14"/>
      <c r="X96" s="14"/>
      <c r="Y96" s="14"/>
    </row>
    <row r="97" spans="1:25" ht="18">
      <c r="A97" s="25"/>
      <c r="B97" s="67"/>
      <c r="C97" s="45"/>
      <c r="D97" s="45"/>
      <c r="E97" s="45"/>
      <c r="F97" s="45"/>
      <c r="G97" s="45"/>
      <c r="H97" s="45"/>
      <c r="I97" s="45"/>
      <c r="J97" s="45"/>
      <c r="K97" s="43"/>
      <c r="L97" s="14"/>
      <c r="M97" s="14"/>
      <c r="N97" s="14"/>
      <c r="O97" s="14"/>
      <c r="P97" s="14"/>
      <c r="Q97" s="14"/>
      <c r="R97" s="14"/>
      <c r="S97" s="14"/>
      <c r="T97" s="14"/>
      <c r="U97" s="14"/>
      <c r="V97" s="14"/>
      <c r="W97" s="14"/>
      <c r="X97" s="14"/>
      <c r="Y97" s="14"/>
    </row>
    <row r="98" spans="1:25" ht="15">
      <c r="A98" s="25"/>
      <c r="B98" s="16" t="s">
        <v>22</v>
      </c>
      <c r="C98" s="58" t="s">
        <v>18</v>
      </c>
      <c r="D98" s="45"/>
      <c r="E98" s="45"/>
      <c r="F98" s="43"/>
      <c r="G98" s="17" t="s">
        <v>22</v>
      </c>
      <c r="H98" s="48" t="s">
        <v>17</v>
      </c>
      <c r="I98" s="45"/>
      <c r="J98" s="45"/>
      <c r="K98" s="43"/>
      <c r="L98" s="14"/>
      <c r="M98" s="14"/>
      <c r="N98" s="14"/>
      <c r="O98" s="14"/>
      <c r="P98" s="14"/>
      <c r="Q98" s="14"/>
      <c r="R98" s="14"/>
      <c r="S98" s="14"/>
      <c r="T98" s="14"/>
      <c r="U98" s="14"/>
      <c r="V98" s="14"/>
      <c r="W98" s="14"/>
      <c r="X98" s="14"/>
      <c r="Y98" s="14"/>
    </row>
    <row r="99" spans="1:25" ht="15">
      <c r="A99" s="15"/>
      <c r="B99" s="41" t="s">
        <v>23</v>
      </c>
      <c r="C99" s="59" t="s">
        <v>24</v>
      </c>
      <c r="D99" s="50"/>
      <c r="E99" s="41" t="s">
        <v>25</v>
      </c>
      <c r="F99" s="41" t="s">
        <v>26</v>
      </c>
      <c r="G99" s="40" t="s">
        <v>23</v>
      </c>
      <c r="H99" s="49" t="s">
        <v>24</v>
      </c>
      <c r="I99" s="50"/>
      <c r="J99" s="40" t="s">
        <v>25</v>
      </c>
      <c r="K99" s="40" t="s">
        <v>26</v>
      </c>
      <c r="L99" s="14"/>
      <c r="M99" s="14"/>
      <c r="N99" s="14"/>
      <c r="O99" s="14"/>
      <c r="P99" s="14"/>
      <c r="Q99" s="14"/>
      <c r="R99" s="14"/>
      <c r="S99" s="14"/>
      <c r="T99" s="14"/>
      <c r="U99" s="14"/>
      <c r="V99" s="14"/>
      <c r="W99" s="14"/>
      <c r="X99" s="14"/>
      <c r="Y99" s="14"/>
    </row>
    <row r="100" spans="1:25" ht="15">
      <c r="A100" s="15"/>
      <c r="B100" s="47"/>
      <c r="C100" s="51"/>
      <c r="D100" s="52"/>
      <c r="E100" s="47"/>
      <c r="F100" s="47"/>
      <c r="G100" s="47"/>
      <c r="H100" s="51"/>
      <c r="I100" s="52"/>
      <c r="J100" s="47"/>
      <c r="K100" s="47"/>
      <c r="L100" s="14"/>
      <c r="M100" s="14"/>
      <c r="N100" s="14"/>
      <c r="O100" s="14"/>
      <c r="P100" s="14"/>
      <c r="Q100" s="14"/>
      <c r="R100" s="14"/>
      <c r="S100" s="14"/>
      <c r="T100" s="14"/>
      <c r="U100" s="14"/>
      <c r="V100" s="14"/>
      <c r="W100" s="14"/>
      <c r="X100" s="14"/>
      <c r="Y100" s="14"/>
    </row>
    <row r="101" spans="1:25" ht="15">
      <c r="A101" s="15"/>
      <c r="B101" s="39"/>
      <c r="C101" s="53"/>
      <c r="D101" s="54"/>
      <c r="E101" s="39"/>
      <c r="F101" s="39"/>
      <c r="G101" s="39"/>
      <c r="H101" s="53"/>
      <c r="I101" s="54"/>
      <c r="J101" s="39"/>
      <c r="K101" s="39"/>
      <c r="L101" s="14"/>
      <c r="M101" s="14"/>
      <c r="N101" s="14"/>
      <c r="O101" s="14"/>
      <c r="P101" s="14"/>
      <c r="Q101" s="14"/>
      <c r="R101" s="14"/>
      <c r="S101" s="14"/>
      <c r="T101" s="14"/>
      <c r="U101" s="14"/>
      <c r="V101" s="14"/>
      <c r="W101" s="14"/>
      <c r="X101" s="14"/>
      <c r="Y101" s="14"/>
    </row>
    <row r="102" spans="1:25" ht="15">
      <c r="A102" s="15"/>
      <c r="B102" s="41">
        <v>1</v>
      </c>
      <c r="C102" s="42" t="s">
        <v>118</v>
      </c>
      <c r="D102" s="43"/>
      <c r="E102" s="19">
        <v>9</v>
      </c>
      <c r="F102" s="38" t="s">
        <v>119</v>
      </c>
      <c r="G102" s="40">
        <v>1</v>
      </c>
      <c r="H102" s="42" t="s">
        <v>29</v>
      </c>
      <c r="I102" s="43"/>
      <c r="J102" s="19">
        <v>21</v>
      </c>
      <c r="K102" s="38" t="s">
        <v>119</v>
      </c>
      <c r="L102" s="20"/>
      <c r="M102" s="20"/>
      <c r="N102" s="20"/>
      <c r="O102" s="20"/>
      <c r="P102" s="20"/>
      <c r="Q102" s="20"/>
      <c r="R102" s="20"/>
      <c r="S102" s="20"/>
      <c r="T102" s="20"/>
      <c r="U102" s="20"/>
      <c r="V102" s="20"/>
      <c r="W102" s="20"/>
      <c r="X102" s="20"/>
      <c r="Y102" s="20"/>
    </row>
    <row r="103" spans="1:25" ht="15">
      <c r="A103" s="15"/>
      <c r="B103" s="39"/>
      <c r="C103" s="42" t="s">
        <v>120</v>
      </c>
      <c r="D103" s="43"/>
      <c r="E103" s="19">
        <v>22</v>
      </c>
      <c r="F103" s="39"/>
      <c r="G103" s="39"/>
      <c r="H103" s="42" t="s">
        <v>121</v>
      </c>
      <c r="I103" s="43"/>
      <c r="J103" s="19">
        <v>12</v>
      </c>
      <c r="K103" s="39"/>
      <c r="L103" s="20"/>
      <c r="M103" s="20"/>
      <c r="N103" s="20"/>
      <c r="O103" s="20"/>
      <c r="P103" s="20"/>
      <c r="Q103" s="20"/>
      <c r="R103" s="20"/>
      <c r="S103" s="20"/>
      <c r="T103" s="20"/>
      <c r="U103" s="20"/>
      <c r="V103" s="20"/>
      <c r="W103" s="20"/>
      <c r="X103" s="20"/>
      <c r="Y103" s="20"/>
    </row>
    <row r="104" spans="1:25" ht="15">
      <c r="A104" s="15"/>
      <c r="B104" s="41">
        <v>2</v>
      </c>
      <c r="C104" s="42" t="s">
        <v>122</v>
      </c>
      <c r="D104" s="43"/>
      <c r="E104" s="19">
        <v>6</v>
      </c>
      <c r="F104" s="38"/>
      <c r="G104" s="40">
        <v>2</v>
      </c>
      <c r="H104" s="42" t="s">
        <v>34</v>
      </c>
      <c r="I104" s="43"/>
      <c r="J104" s="19">
        <v>15</v>
      </c>
      <c r="K104" s="38" t="s">
        <v>33</v>
      </c>
      <c r="L104" s="20"/>
      <c r="M104" s="20"/>
      <c r="N104" s="20"/>
      <c r="O104" s="20"/>
      <c r="P104" s="20"/>
      <c r="Q104" s="20"/>
      <c r="R104" s="20"/>
      <c r="S104" s="20"/>
      <c r="T104" s="20"/>
      <c r="U104" s="20"/>
      <c r="V104" s="20"/>
      <c r="W104" s="20"/>
      <c r="X104" s="20"/>
      <c r="Y104" s="20"/>
    </row>
    <row r="105" spans="1:25" ht="15">
      <c r="A105" s="15"/>
      <c r="B105" s="39"/>
      <c r="C105" s="42" t="s">
        <v>123</v>
      </c>
      <c r="D105" s="43"/>
      <c r="E105" s="19">
        <v>22</v>
      </c>
      <c r="F105" s="39"/>
      <c r="G105" s="39"/>
      <c r="H105" s="42" t="s">
        <v>124</v>
      </c>
      <c r="I105" s="43"/>
      <c r="J105" s="19">
        <v>15</v>
      </c>
      <c r="K105" s="39"/>
      <c r="L105" s="20"/>
      <c r="M105" s="20"/>
      <c r="N105" s="20"/>
      <c r="O105" s="20"/>
      <c r="P105" s="20"/>
      <c r="Q105" s="20"/>
      <c r="R105" s="20"/>
      <c r="S105" s="20"/>
      <c r="T105" s="20"/>
      <c r="U105" s="20"/>
      <c r="V105" s="20"/>
      <c r="W105" s="20"/>
      <c r="X105" s="20"/>
      <c r="Y105" s="20"/>
    </row>
    <row r="106" spans="1:25" ht="15">
      <c r="A106" s="15"/>
      <c r="B106" s="41">
        <v>3</v>
      </c>
      <c r="C106" s="42" t="s">
        <v>53</v>
      </c>
      <c r="D106" s="43"/>
      <c r="E106" s="19">
        <v>19</v>
      </c>
      <c r="F106" s="38" t="s">
        <v>38</v>
      </c>
      <c r="G106" s="40">
        <v>3</v>
      </c>
      <c r="H106" s="42" t="s">
        <v>125</v>
      </c>
      <c r="I106" s="43"/>
      <c r="J106" s="19">
        <v>17</v>
      </c>
      <c r="K106" s="38"/>
      <c r="L106" s="20"/>
      <c r="M106" s="20"/>
      <c r="N106" s="20"/>
      <c r="O106" s="20"/>
      <c r="P106" s="20"/>
      <c r="Q106" s="20"/>
      <c r="R106" s="20"/>
      <c r="S106" s="20"/>
      <c r="T106" s="20"/>
      <c r="U106" s="20"/>
      <c r="V106" s="20"/>
      <c r="W106" s="20"/>
      <c r="X106" s="20"/>
      <c r="Y106" s="20"/>
    </row>
    <row r="107" spans="1:25" ht="15">
      <c r="A107" s="15"/>
      <c r="B107" s="39"/>
      <c r="C107" s="42" t="s">
        <v>126</v>
      </c>
      <c r="D107" s="43"/>
      <c r="E107" s="19">
        <v>19</v>
      </c>
      <c r="F107" s="39"/>
      <c r="G107" s="39"/>
      <c r="H107" s="42" t="s">
        <v>46</v>
      </c>
      <c r="I107" s="43"/>
      <c r="J107" s="19">
        <v>18</v>
      </c>
      <c r="K107" s="39"/>
      <c r="L107" s="20"/>
      <c r="M107" s="20"/>
      <c r="N107" s="20"/>
      <c r="O107" s="20"/>
      <c r="P107" s="20"/>
      <c r="Q107" s="20"/>
      <c r="R107" s="20"/>
      <c r="S107" s="20"/>
      <c r="T107" s="20"/>
      <c r="U107" s="20"/>
      <c r="V107" s="20"/>
      <c r="W107" s="20"/>
      <c r="X107" s="20"/>
      <c r="Y107" s="20"/>
    </row>
    <row r="108" spans="1:25" ht="11.25" customHeight="1">
      <c r="A108" s="15"/>
      <c r="B108" s="41">
        <v>4</v>
      </c>
      <c r="C108" s="42" t="s">
        <v>62</v>
      </c>
      <c r="D108" s="43"/>
      <c r="E108" s="19">
        <v>17</v>
      </c>
      <c r="F108" s="38" t="s">
        <v>38</v>
      </c>
      <c r="G108" s="40">
        <v>4</v>
      </c>
      <c r="H108" s="42" t="s">
        <v>39</v>
      </c>
      <c r="I108" s="43"/>
      <c r="J108" s="19">
        <v>6</v>
      </c>
      <c r="K108" s="38"/>
      <c r="L108" s="20"/>
      <c r="M108" s="20"/>
      <c r="N108" s="20"/>
      <c r="O108" s="20"/>
      <c r="P108" s="20"/>
      <c r="Q108" s="20"/>
      <c r="R108" s="20"/>
      <c r="S108" s="20"/>
      <c r="T108" s="20"/>
      <c r="U108" s="20"/>
      <c r="V108" s="20"/>
      <c r="W108" s="20"/>
      <c r="X108" s="20"/>
      <c r="Y108" s="20"/>
    </row>
    <row r="109" spans="1:25" ht="15">
      <c r="A109" s="15"/>
      <c r="B109" s="39"/>
      <c r="C109" s="42" t="s">
        <v>65</v>
      </c>
      <c r="D109" s="43"/>
      <c r="E109" s="19">
        <v>20</v>
      </c>
      <c r="F109" s="39"/>
      <c r="G109" s="39"/>
      <c r="H109" s="42" t="s">
        <v>31</v>
      </c>
      <c r="I109" s="43"/>
      <c r="J109" s="19">
        <v>15</v>
      </c>
      <c r="K109" s="39"/>
      <c r="L109" s="20"/>
      <c r="M109" s="20"/>
      <c r="N109" s="20"/>
      <c r="O109" s="20"/>
      <c r="P109" s="20"/>
      <c r="Q109" s="20"/>
      <c r="R109" s="20"/>
      <c r="S109" s="20"/>
      <c r="T109" s="20"/>
      <c r="U109" s="20"/>
      <c r="V109" s="20"/>
      <c r="W109" s="20"/>
      <c r="X109" s="20"/>
      <c r="Y109" s="20"/>
    </row>
    <row r="110" spans="1:25" ht="15">
      <c r="A110" s="15"/>
      <c r="B110" s="41">
        <v>5</v>
      </c>
      <c r="C110" s="42" t="s">
        <v>67</v>
      </c>
      <c r="D110" s="43"/>
      <c r="E110" s="19">
        <v>10</v>
      </c>
      <c r="F110" s="38" t="s">
        <v>87</v>
      </c>
      <c r="G110" s="40">
        <v>5</v>
      </c>
      <c r="H110" s="42" t="s">
        <v>127</v>
      </c>
      <c r="I110" s="43"/>
      <c r="J110" s="19">
        <v>17</v>
      </c>
      <c r="K110" s="38"/>
      <c r="L110" s="20"/>
      <c r="M110" s="20"/>
      <c r="N110" s="20"/>
      <c r="O110" s="20"/>
      <c r="P110" s="20"/>
      <c r="Q110" s="20"/>
      <c r="R110" s="20"/>
      <c r="S110" s="20"/>
      <c r="T110" s="20"/>
      <c r="U110" s="20"/>
      <c r="V110" s="20"/>
      <c r="W110" s="20"/>
      <c r="X110" s="20"/>
      <c r="Y110" s="20"/>
    </row>
    <row r="111" spans="1:25" ht="15">
      <c r="A111" s="15"/>
      <c r="B111" s="39"/>
      <c r="C111" s="42" t="s">
        <v>70</v>
      </c>
      <c r="D111" s="43"/>
      <c r="E111" s="19">
        <v>24</v>
      </c>
      <c r="F111" s="39"/>
      <c r="G111" s="39"/>
      <c r="H111" s="42" t="s">
        <v>51</v>
      </c>
      <c r="I111" s="43"/>
      <c r="J111" s="19">
        <v>17</v>
      </c>
      <c r="K111" s="39"/>
      <c r="L111" s="20"/>
      <c r="M111" s="20"/>
      <c r="N111" s="20"/>
      <c r="O111" s="20"/>
      <c r="P111" s="20"/>
      <c r="Q111" s="20"/>
      <c r="R111" s="20"/>
      <c r="S111" s="20"/>
      <c r="T111" s="20"/>
      <c r="U111" s="20"/>
      <c r="V111" s="20"/>
      <c r="W111" s="20"/>
      <c r="X111" s="20"/>
      <c r="Y111" s="20"/>
    </row>
    <row r="112" spans="1:25" ht="15">
      <c r="A112" s="15"/>
      <c r="B112" s="44" t="str">
        <f>"TOTAL MATCHES WON BY : "&amp;C98</f>
        <v>TOTAL MATCHES WON BY : THE VINES</v>
      </c>
      <c r="C112" s="45"/>
      <c r="D112" s="45"/>
      <c r="E112" s="43"/>
      <c r="F112" s="19">
        <f>COUNTA(F102:F111)-0.5*COUNTIF(F102:F111,"Sq*")-COUNTIF(F102:F111,"TBA")</f>
        <v>3.5</v>
      </c>
      <c r="G112" s="55" t="str">
        <f>"TOTAL MATCHES WON BY : "&amp;H98</f>
        <v>TOTAL MATCHES WON BY : COTTESLOE</v>
      </c>
      <c r="H112" s="45"/>
      <c r="I112" s="45"/>
      <c r="J112" s="43"/>
      <c r="K112" s="19">
        <f>COUNTA(K102:K111)-0.5*COUNTIF(K102:K111,"Sq*")-COUNTIF(K102:K111,"TBA")</f>
        <v>1.5</v>
      </c>
      <c r="L112" s="23"/>
      <c r="M112" s="23"/>
      <c r="N112" s="23" t="str">
        <f>IF(F112+K112=0,"",C98)</f>
        <v>THE VINES</v>
      </c>
      <c r="O112" s="24">
        <f>F112</f>
        <v>3.5</v>
      </c>
      <c r="P112" s="23" t="str">
        <f>IF(F112+K112=0,"",H98)</f>
        <v>COTTESLOE</v>
      </c>
      <c r="Q112" s="24">
        <f>K112</f>
        <v>1.5</v>
      </c>
      <c r="R112" s="23" t="str">
        <f>G113</f>
        <v>THE VINES</v>
      </c>
      <c r="S112" s="23" t="str">
        <f>IF(R112="HALVED",C98,"")</f>
        <v/>
      </c>
      <c r="T112" s="23" t="str">
        <f>IF(R112="HALVED",H98,"")</f>
        <v/>
      </c>
      <c r="U112" s="23"/>
      <c r="V112" s="23"/>
      <c r="W112" s="23"/>
      <c r="X112" s="23"/>
      <c r="Y112" s="23"/>
    </row>
    <row r="113" spans="1:25" ht="15">
      <c r="A113" s="22"/>
      <c r="B113" s="46" t="s">
        <v>52</v>
      </c>
      <c r="C113" s="45"/>
      <c r="D113" s="45"/>
      <c r="E113" s="45"/>
      <c r="F113" s="43"/>
      <c r="G113" s="56" t="str">
        <f>IF(F112+K112&lt;4,"",IF(F112=K112,"HALVED",IF(F112&gt;K112,C98,H98)))</f>
        <v>THE VINES</v>
      </c>
      <c r="H113" s="45"/>
      <c r="I113" s="45"/>
      <c r="J113" s="45"/>
      <c r="K113" s="43"/>
      <c r="L113" s="14"/>
      <c r="M113" s="14"/>
      <c r="N113" s="14"/>
      <c r="O113" s="14"/>
      <c r="P113" s="14"/>
      <c r="Q113" s="14"/>
      <c r="R113" s="14"/>
      <c r="S113" s="14"/>
      <c r="T113" s="14"/>
      <c r="U113" s="14"/>
      <c r="V113" s="14"/>
      <c r="W113" s="14"/>
      <c r="X113" s="14"/>
      <c r="Y113" s="14"/>
    </row>
    <row r="114" spans="1:25" ht="15">
      <c r="A114" s="22"/>
      <c r="B114" s="14"/>
      <c r="C114" s="14"/>
      <c r="D114" s="14"/>
      <c r="E114" s="14"/>
      <c r="F114" s="23"/>
      <c r="G114" s="14"/>
      <c r="H114" s="14"/>
      <c r="I114" s="14"/>
      <c r="J114" s="14"/>
      <c r="K114" s="23"/>
      <c r="L114" s="23"/>
      <c r="M114" s="23"/>
      <c r="N114" s="23"/>
      <c r="O114" s="23"/>
      <c r="P114" s="23"/>
      <c r="Q114" s="23"/>
      <c r="R114" s="23"/>
      <c r="S114" s="23"/>
      <c r="T114" s="23"/>
      <c r="U114" s="23"/>
      <c r="V114" s="23"/>
      <c r="W114" s="23"/>
      <c r="X114" s="23"/>
      <c r="Y114" s="23"/>
    </row>
    <row r="115" spans="1:25" ht="21" customHeight="1">
      <c r="A115" s="25"/>
      <c r="B115" s="57" t="s">
        <v>128</v>
      </c>
      <c r="C115" s="45"/>
      <c r="D115" s="45"/>
      <c r="E115" s="45"/>
      <c r="F115" s="45"/>
      <c r="G115" s="45"/>
      <c r="H115" s="45"/>
      <c r="I115" s="45"/>
      <c r="J115" s="45"/>
      <c r="K115" s="43"/>
      <c r="L115" s="14"/>
      <c r="M115" s="14"/>
      <c r="N115" s="14"/>
      <c r="O115" s="14"/>
      <c r="P115" s="14"/>
      <c r="Q115" s="14"/>
      <c r="R115" s="14"/>
      <c r="S115" s="14"/>
      <c r="T115" s="14"/>
      <c r="U115" s="14"/>
      <c r="V115" s="14"/>
      <c r="W115" s="14"/>
      <c r="X115" s="14"/>
      <c r="Y115" s="14"/>
    </row>
    <row r="116" spans="1:25" ht="15">
      <c r="A116" s="15"/>
      <c r="B116" s="16" t="s">
        <v>22</v>
      </c>
      <c r="C116" s="58" t="s">
        <v>17</v>
      </c>
      <c r="D116" s="45"/>
      <c r="E116" s="45"/>
      <c r="F116" s="43"/>
      <c r="G116" s="17" t="s">
        <v>22</v>
      </c>
      <c r="H116" s="48" t="s">
        <v>19</v>
      </c>
      <c r="I116" s="45"/>
      <c r="J116" s="45"/>
      <c r="K116" s="43"/>
      <c r="L116" s="14"/>
      <c r="M116" s="14"/>
      <c r="N116" s="14"/>
      <c r="O116" s="14"/>
      <c r="P116" s="14"/>
      <c r="Q116" s="14"/>
      <c r="R116" s="14"/>
      <c r="S116" s="14"/>
      <c r="T116" s="14"/>
      <c r="U116" s="14"/>
      <c r="V116" s="14"/>
      <c r="W116" s="14"/>
      <c r="X116" s="14"/>
      <c r="Y116" s="14"/>
    </row>
    <row r="117" spans="1:25" ht="15">
      <c r="A117" s="15"/>
      <c r="B117" s="41" t="s">
        <v>23</v>
      </c>
      <c r="C117" s="59" t="s">
        <v>24</v>
      </c>
      <c r="D117" s="50"/>
      <c r="E117" s="41" t="s">
        <v>25</v>
      </c>
      <c r="F117" s="41" t="s">
        <v>26</v>
      </c>
      <c r="G117" s="40" t="s">
        <v>23</v>
      </c>
      <c r="H117" s="49" t="s">
        <v>24</v>
      </c>
      <c r="I117" s="50"/>
      <c r="J117" s="40" t="s">
        <v>25</v>
      </c>
      <c r="K117" s="40" t="s">
        <v>26</v>
      </c>
      <c r="L117" s="14"/>
      <c r="M117" s="14"/>
      <c r="N117" s="14"/>
      <c r="O117" s="14"/>
      <c r="P117" s="14"/>
      <c r="Q117" s="14"/>
      <c r="R117" s="14"/>
      <c r="S117" s="14"/>
      <c r="T117" s="14"/>
      <c r="U117" s="14"/>
      <c r="V117" s="14"/>
      <c r="W117" s="14"/>
      <c r="X117" s="14"/>
      <c r="Y117" s="14"/>
    </row>
    <row r="118" spans="1:25" ht="15">
      <c r="A118" s="15"/>
      <c r="B118" s="47"/>
      <c r="C118" s="51"/>
      <c r="D118" s="52"/>
      <c r="E118" s="47"/>
      <c r="F118" s="47"/>
      <c r="G118" s="47"/>
      <c r="H118" s="51"/>
      <c r="I118" s="52"/>
      <c r="J118" s="47"/>
      <c r="K118" s="47"/>
      <c r="L118" s="14"/>
      <c r="M118" s="14"/>
      <c r="N118" s="14"/>
      <c r="O118" s="14"/>
      <c r="P118" s="14"/>
      <c r="Q118" s="14"/>
      <c r="R118" s="14"/>
      <c r="S118" s="14"/>
      <c r="T118" s="14"/>
      <c r="U118" s="14"/>
      <c r="V118" s="14"/>
      <c r="W118" s="14"/>
      <c r="X118" s="14"/>
      <c r="Y118" s="14"/>
    </row>
    <row r="119" spans="1:25" ht="15">
      <c r="A119" s="15"/>
      <c r="B119" s="39"/>
      <c r="C119" s="53"/>
      <c r="D119" s="54"/>
      <c r="E119" s="39"/>
      <c r="F119" s="39"/>
      <c r="G119" s="39"/>
      <c r="H119" s="53"/>
      <c r="I119" s="54"/>
      <c r="J119" s="39"/>
      <c r="K119" s="39"/>
      <c r="L119" s="14"/>
      <c r="M119" s="14"/>
      <c r="N119" s="14"/>
      <c r="O119" s="14"/>
      <c r="P119" s="14"/>
      <c r="Q119" s="14"/>
      <c r="R119" s="14"/>
      <c r="S119" s="14"/>
      <c r="T119" s="14"/>
      <c r="U119" s="14"/>
      <c r="V119" s="14"/>
      <c r="W119" s="14"/>
      <c r="X119" s="14"/>
      <c r="Y119" s="14"/>
    </row>
    <row r="120" spans="1:25" ht="15">
      <c r="A120" s="15"/>
      <c r="B120" s="41">
        <v>1</v>
      </c>
      <c r="C120" s="42" t="s">
        <v>86</v>
      </c>
      <c r="D120" s="43"/>
      <c r="E120" s="19">
        <v>20</v>
      </c>
      <c r="F120" s="38" t="s">
        <v>102</v>
      </c>
      <c r="G120" s="40">
        <v>1</v>
      </c>
      <c r="H120" s="42" t="s">
        <v>129</v>
      </c>
      <c r="I120" s="43"/>
      <c r="J120" s="19">
        <v>20</v>
      </c>
      <c r="K120" s="38"/>
      <c r="L120" s="20"/>
      <c r="M120" s="20"/>
      <c r="N120" s="20"/>
      <c r="O120" s="20"/>
      <c r="P120" s="20"/>
      <c r="Q120" s="20"/>
      <c r="R120" s="20"/>
      <c r="S120" s="20"/>
      <c r="T120" s="20"/>
      <c r="U120" s="20"/>
      <c r="V120" s="20"/>
      <c r="W120" s="20"/>
      <c r="X120" s="20"/>
      <c r="Y120" s="20"/>
    </row>
    <row r="121" spans="1:25" ht="15">
      <c r="A121" s="15"/>
      <c r="B121" s="39"/>
      <c r="C121" s="42" t="s">
        <v>130</v>
      </c>
      <c r="D121" s="43"/>
      <c r="E121" s="19">
        <v>12</v>
      </c>
      <c r="F121" s="39"/>
      <c r="G121" s="39"/>
      <c r="H121" s="42" t="s">
        <v>131</v>
      </c>
      <c r="I121" s="43"/>
      <c r="J121" s="19">
        <v>15</v>
      </c>
      <c r="K121" s="39"/>
      <c r="L121" s="20"/>
      <c r="M121" s="20"/>
      <c r="N121" s="20"/>
      <c r="O121" s="20"/>
      <c r="P121" s="20"/>
      <c r="Q121" s="20"/>
      <c r="R121" s="20"/>
      <c r="S121" s="20"/>
      <c r="T121" s="20"/>
      <c r="U121" s="20"/>
      <c r="V121" s="20"/>
      <c r="W121" s="20"/>
      <c r="X121" s="20"/>
      <c r="Y121" s="20"/>
    </row>
    <row r="122" spans="1:25" ht="15">
      <c r="A122" s="15"/>
      <c r="B122" s="41">
        <v>2</v>
      </c>
      <c r="C122" s="42" t="s">
        <v>132</v>
      </c>
      <c r="D122" s="43"/>
      <c r="E122" s="19">
        <v>14</v>
      </c>
      <c r="F122" s="38"/>
      <c r="G122" s="40">
        <v>2</v>
      </c>
      <c r="H122" s="42" t="s">
        <v>133</v>
      </c>
      <c r="I122" s="43"/>
      <c r="J122" s="19">
        <v>13</v>
      </c>
      <c r="K122" s="38" t="s">
        <v>68</v>
      </c>
      <c r="L122" s="20"/>
      <c r="M122" s="20"/>
      <c r="N122" s="20"/>
      <c r="O122" s="20"/>
      <c r="P122" s="20"/>
      <c r="Q122" s="20"/>
      <c r="R122" s="20"/>
      <c r="S122" s="20"/>
      <c r="T122" s="20"/>
      <c r="U122" s="20"/>
      <c r="V122" s="20"/>
      <c r="W122" s="20"/>
      <c r="X122" s="20"/>
      <c r="Y122" s="20"/>
    </row>
    <row r="123" spans="1:25" ht="15">
      <c r="A123" s="15"/>
      <c r="B123" s="39"/>
      <c r="C123" s="42" t="s">
        <v>100</v>
      </c>
      <c r="D123" s="43"/>
      <c r="E123" s="19">
        <v>15</v>
      </c>
      <c r="F123" s="39"/>
      <c r="G123" s="39"/>
      <c r="H123" s="42" t="s">
        <v>134</v>
      </c>
      <c r="I123" s="43"/>
      <c r="J123" s="19">
        <v>20</v>
      </c>
      <c r="K123" s="39"/>
      <c r="L123" s="20"/>
      <c r="M123" s="20"/>
      <c r="N123" s="20"/>
      <c r="O123" s="20"/>
      <c r="P123" s="20"/>
      <c r="Q123" s="20"/>
      <c r="R123" s="20"/>
      <c r="S123" s="20"/>
      <c r="T123" s="20"/>
      <c r="U123" s="20"/>
      <c r="V123" s="20"/>
      <c r="W123" s="20"/>
      <c r="X123" s="20"/>
      <c r="Y123" s="20"/>
    </row>
    <row r="124" spans="1:25" ht="15">
      <c r="A124" s="15"/>
      <c r="B124" s="41">
        <v>3</v>
      </c>
      <c r="C124" s="42" t="s">
        <v>135</v>
      </c>
      <c r="D124" s="43"/>
      <c r="E124" s="19">
        <v>6</v>
      </c>
      <c r="F124" s="38"/>
      <c r="G124" s="40">
        <v>3</v>
      </c>
      <c r="H124" s="42" t="s">
        <v>136</v>
      </c>
      <c r="I124" s="43"/>
      <c r="J124" s="19">
        <v>9</v>
      </c>
      <c r="K124" s="38" t="s">
        <v>33</v>
      </c>
      <c r="L124" s="20"/>
      <c r="M124" s="20"/>
      <c r="N124" s="20"/>
      <c r="O124" s="20"/>
      <c r="P124" s="20"/>
      <c r="Q124" s="20"/>
      <c r="R124" s="20"/>
      <c r="S124" s="20"/>
      <c r="T124" s="20"/>
      <c r="U124" s="20"/>
      <c r="V124" s="20"/>
      <c r="W124" s="20"/>
      <c r="X124" s="20"/>
      <c r="Y124" s="20"/>
    </row>
    <row r="125" spans="1:25" ht="15">
      <c r="A125" s="15"/>
      <c r="B125" s="39"/>
      <c r="C125" s="42" t="s">
        <v>107</v>
      </c>
      <c r="D125" s="43"/>
      <c r="E125" s="19">
        <v>18</v>
      </c>
      <c r="F125" s="39"/>
      <c r="G125" s="39"/>
      <c r="H125" s="42" t="s">
        <v>137</v>
      </c>
      <c r="I125" s="43"/>
      <c r="J125" s="19">
        <v>20</v>
      </c>
      <c r="K125" s="39"/>
      <c r="L125" s="20"/>
      <c r="M125" s="20"/>
      <c r="N125" s="20"/>
      <c r="O125" s="20"/>
      <c r="P125" s="20"/>
      <c r="Q125" s="20"/>
      <c r="R125" s="20"/>
      <c r="S125" s="20"/>
      <c r="T125" s="20"/>
      <c r="U125" s="20"/>
      <c r="V125" s="20"/>
      <c r="W125" s="20"/>
      <c r="X125" s="20"/>
      <c r="Y125" s="20"/>
    </row>
    <row r="126" spans="1:25" ht="15">
      <c r="A126" s="15"/>
      <c r="B126" s="41">
        <v>4</v>
      </c>
      <c r="C126" s="42" t="s">
        <v>98</v>
      </c>
      <c r="D126" s="43"/>
      <c r="E126" s="19">
        <v>16</v>
      </c>
      <c r="F126" s="38" t="s">
        <v>68</v>
      </c>
      <c r="G126" s="40">
        <v>4</v>
      </c>
      <c r="H126" s="42" t="s">
        <v>138</v>
      </c>
      <c r="I126" s="43"/>
      <c r="J126" s="19">
        <v>19</v>
      </c>
      <c r="K126" s="38"/>
      <c r="L126" s="20"/>
      <c r="M126" s="20"/>
      <c r="N126" s="20"/>
      <c r="O126" s="20"/>
      <c r="P126" s="20"/>
      <c r="Q126" s="20"/>
      <c r="R126" s="20"/>
      <c r="S126" s="20"/>
      <c r="T126" s="20"/>
      <c r="U126" s="20"/>
      <c r="V126" s="20"/>
      <c r="W126" s="20"/>
      <c r="X126" s="20"/>
      <c r="Y126" s="20"/>
    </row>
    <row r="127" spans="1:25" ht="15">
      <c r="A127" s="15"/>
      <c r="B127" s="39"/>
      <c r="C127" s="42" t="s">
        <v>139</v>
      </c>
      <c r="D127" s="43"/>
      <c r="E127" s="19">
        <v>17</v>
      </c>
      <c r="F127" s="39"/>
      <c r="G127" s="39"/>
      <c r="H127" s="42" t="s">
        <v>140</v>
      </c>
      <c r="I127" s="43"/>
      <c r="J127" s="19">
        <v>23</v>
      </c>
      <c r="K127" s="39"/>
      <c r="L127" s="20"/>
      <c r="M127" s="20"/>
      <c r="N127" s="20"/>
      <c r="O127" s="20"/>
      <c r="P127" s="20"/>
      <c r="Q127" s="20"/>
      <c r="R127" s="20"/>
      <c r="S127" s="20"/>
      <c r="T127" s="20"/>
      <c r="U127" s="20"/>
      <c r="V127" s="20"/>
      <c r="W127" s="20"/>
      <c r="X127" s="20"/>
      <c r="Y127" s="20"/>
    </row>
    <row r="128" spans="1:25" ht="15">
      <c r="A128" s="15"/>
      <c r="B128" s="41">
        <v>5</v>
      </c>
      <c r="C128" s="42" t="s">
        <v>141</v>
      </c>
      <c r="D128" s="43"/>
      <c r="E128" s="19">
        <v>15</v>
      </c>
      <c r="F128" s="38"/>
      <c r="G128" s="40">
        <v>5</v>
      </c>
      <c r="H128" s="42" t="s">
        <v>142</v>
      </c>
      <c r="I128" s="43"/>
      <c r="J128" s="19">
        <v>13</v>
      </c>
      <c r="K128" s="38" t="s">
        <v>38</v>
      </c>
      <c r="L128" s="20"/>
      <c r="M128" s="20"/>
      <c r="N128" s="20"/>
      <c r="O128" s="20"/>
      <c r="P128" s="20"/>
      <c r="Q128" s="20"/>
      <c r="R128" s="20"/>
      <c r="S128" s="20"/>
      <c r="T128" s="20"/>
      <c r="U128" s="20"/>
      <c r="V128" s="20"/>
      <c r="W128" s="20"/>
      <c r="X128" s="20"/>
      <c r="Y128" s="20"/>
    </row>
    <row r="129" spans="1:25" ht="15">
      <c r="A129" s="15"/>
      <c r="B129" s="39"/>
      <c r="C129" s="42" t="s">
        <v>93</v>
      </c>
      <c r="D129" s="43"/>
      <c r="E129" s="19">
        <v>14</v>
      </c>
      <c r="F129" s="39"/>
      <c r="G129" s="39"/>
      <c r="H129" s="42" t="s">
        <v>143</v>
      </c>
      <c r="I129" s="43"/>
      <c r="J129" s="19">
        <v>14</v>
      </c>
      <c r="K129" s="39"/>
      <c r="L129" s="20"/>
      <c r="M129" s="20"/>
      <c r="N129" s="20"/>
      <c r="O129" s="20"/>
      <c r="P129" s="20"/>
      <c r="Q129" s="20"/>
      <c r="R129" s="20"/>
      <c r="S129" s="20"/>
      <c r="T129" s="20"/>
      <c r="U129" s="20"/>
      <c r="V129" s="20"/>
      <c r="W129" s="20"/>
      <c r="X129" s="20"/>
      <c r="Y129" s="20"/>
    </row>
    <row r="130" spans="1:25" ht="15">
      <c r="A130" s="22"/>
      <c r="B130" s="44"/>
      <c r="C130" s="45"/>
      <c r="D130" s="45"/>
      <c r="E130" s="43"/>
      <c r="F130" s="19">
        <f>COUNTA(F120:F129)-0.5*COUNTIF(F120:F129,"Sq*")-COUNTIF(F120:F129,"TBA")</f>
        <v>2</v>
      </c>
      <c r="G130" s="55" t="str">
        <f>"TOTAL MATCHES WON BY : "&amp;H116</f>
        <v>TOTAL MATCHES WON BY : MOSMAN PARK</v>
      </c>
      <c r="H130" s="45"/>
      <c r="I130" s="45"/>
      <c r="J130" s="43"/>
      <c r="K130" s="19">
        <f>COUNTA(K120:K129)-0.5*COUNTIF(K120:K129,"Sq*")-COUNTIF(K120:K129,"TBA")</f>
        <v>3</v>
      </c>
      <c r="L130" s="23"/>
      <c r="M130" s="23"/>
      <c r="N130" s="23" t="str">
        <f>IF(F130+K130=0,"",C116)</f>
        <v>COTTESLOE</v>
      </c>
      <c r="O130" s="24">
        <f>F130</f>
        <v>2</v>
      </c>
      <c r="P130" s="23" t="str">
        <f>IF(F130+K130=0,"",H116)</f>
        <v>MOSMAN PARK</v>
      </c>
      <c r="Q130" s="24">
        <f>K130</f>
        <v>3</v>
      </c>
      <c r="R130" s="23" t="str">
        <f>G131</f>
        <v>MOSMAN PARK</v>
      </c>
      <c r="S130" s="23" t="str">
        <f>IF(R130="HALVED",C116,"")</f>
        <v/>
      </c>
      <c r="T130" s="23" t="str">
        <f>IF(R130="HALVED",H116,"")</f>
        <v/>
      </c>
      <c r="U130" s="23"/>
      <c r="V130" s="23"/>
      <c r="W130" s="23"/>
      <c r="X130" s="23"/>
      <c r="Y130" s="23"/>
    </row>
    <row r="131" spans="1:25" ht="15">
      <c r="A131" s="25"/>
      <c r="B131" s="46" t="s">
        <v>52</v>
      </c>
      <c r="C131" s="45"/>
      <c r="D131" s="45"/>
      <c r="E131" s="45"/>
      <c r="F131" s="43"/>
      <c r="G131" s="56" t="str">
        <f>IF(F130+K130&lt;4,"",IF(F130=K130,"HALVED",IF(F130&gt;K130,C116,H116)))</f>
        <v>MOSMAN PARK</v>
      </c>
      <c r="H131" s="45"/>
      <c r="I131" s="45"/>
      <c r="J131" s="45"/>
      <c r="K131" s="43"/>
      <c r="L131" s="14"/>
      <c r="M131" s="14"/>
      <c r="N131" s="14"/>
      <c r="O131" s="14"/>
      <c r="P131" s="14"/>
      <c r="Q131" s="14"/>
      <c r="R131" s="14"/>
      <c r="S131" s="14"/>
      <c r="T131" s="14"/>
      <c r="U131" s="14"/>
      <c r="V131" s="14"/>
      <c r="W131" s="14"/>
      <c r="X131" s="14"/>
      <c r="Y131" s="14"/>
    </row>
    <row r="132" spans="1:25" ht="18">
      <c r="A132" s="25"/>
      <c r="B132" s="67"/>
      <c r="C132" s="45"/>
      <c r="D132" s="45"/>
      <c r="E132" s="45"/>
      <c r="F132" s="45"/>
      <c r="G132" s="45"/>
      <c r="H132" s="45"/>
      <c r="I132" s="45"/>
      <c r="J132" s="45"/>
      <c r="K132" s="43"/>
      <c r="L132" s="14"/>
      <c r="M132" s="14"/>
      <c r="N132" s="14"/>
      <c r="O132" s="14"/>
      <c r="P132" s="14"/>
      <c r="Q132" s="14"/>
      <c r="R132" s="14"/>
      <c r="S132" s="14"/>
      <c r="T132" s="14"/>
      <c r="U132" s="14"/>
      <c r="V132" s="14"/>
      <c r="W132" s="14"/>
      <c r="X132" s="14"/>
      <c r="Y132" s="14"/>
    </row>
    <row r="133" spans="1:25" ht="15">
      <c r="A133" s="15"/>
      <c r="B133" s="16" t="s">
        <v>22</v>
      </c>
      <c r="C133" s="58" t="s">
        <v>16</v>
      </c>
      <c r="D133" s="45"/>
      <c r="E133" s="45"/>
      <c r="F133" s="43"/>
      <c r="G133" s="17" t="s">
        <v>22</v>
      </c>
      <c r="H133" s="48" t="s">
        <v>18</v>
      </c>
      <c r="I133" s="45"/>
      <c r="J133" s="45"/>
      <c r="K133" s="43"/>
      <c r="L133" s="14"/>
      <c r="M133" s="14"/>
      <c r="N133" s="14"/>
      <c r="O133" s="14"/>
      <c r="P133" s="14"/>
      <c r="Q133" s="14"/>
      <c r="R133" s="14"/>
      <c r="S133" s="14"/>
      <c r="T133" s="14"/>
      <c r="U133" s="14"/>
      <c r="V133" s="14"/>
      <c r="W133" s="14"/>
      <c r="X133" s="14"/>
      <c r="Y133" s="14"/>
    </row>
    <row r="134" spans="1:25" ht="13.5" customHeight="1">
      <c r="A134" s="15"/>
      <c r="B134" s="41" t="s">
        <v>23</v>
      </c>
      <c r="C134" s="59" t="s">
        <v>24</v>
      </c>
      <c r="D134" s="50"/>
      <c r="E134" s="41" t="s">
        <v>25</v>
      </c>
      <c r="F134" s="41" t="s">
        <v>26</v>
      </c>
      <c r="G134" s="40" t="s">
        <v>23</v>
      </c>
      <c r="H134" s="49" t="s">
        <v>24</v>
      </c>
      <c r="I134" s="50"/>
      <c r="J134" s="40" t="s">
        <v>25</v>
      </c>
      <c r="K134" s="40" t="s">
        <v>26</v>
      </c>
      <c r="L134" s="14"/>
      <c r="M134" s="14"/>
      <c r="N134" s="14"/>
      <c r="O134" s="14"/>
      <c r="P134" s="14"/>
      <c r="Q134" s="14"/>
      <c r="R134" s="14"/>
      <c r="S134" s="14"/>
      <c r="T134" s="14"/>
      <c r="U134" s="14"/>
      <c r="V134" s="14"/>
      <c r="W134" s="14"/>
      <c r="X134" s="14"/>
      <c r="Y134" s="14"/>
    </row>
    <row r="135" spans="1:25" ht="15">
      <c r="A135" s="15"/>
      <c r="B135" s="47"/>
      <c r="C135" s="51"/>
      <c r="D135" s="52"/>
      <c r="E135" s="47"/>
      <c r="F135" s="47"/>
      <c r="G135" s="47"/>
      <c r="H135" s="51"/>
      <c r="I135" s="52"/>
      <c r="J135" s="47"/>
      <c r="K135" s="47"/>
      <c r="L135" s="14"/>
      <c r="M135" s="14"/>
      <c r="N135" s="14"/>
      <c r="O135" s="14"/>
      <c r="P135" s="14"/>
      <c r="Q135" s="14"/>
      <c r="R135" s="14"/>
      <c r="S135" s="14"/>
      <c r="T135" s="14"/>
      <c r="U135" s="14"/>
      <c r="V135" s="14"/>
      <c r="W135" s="14"/>
      <c r="X135" s="14"/>
      <c r="Y135" s="14"/>
    </row>
    <row r="136" spans="1:25" ht="15">
      <c r="A136" s="15"/>
      <c r="B136" s="39"/>
      <c r="C136" s="53"/>
      <c r="D136" s="54"/>
      <c r="E136" s="39"/>
      <c r="F136" s="39"/>
      <c r="G136" s="39"/>
      <c r="H136" s="53"/>
      <c r="I136" s="54"/>
      <c r="J136" s="39"/>
      <c r="K136" s="39"/>
      <c r="L136" s="14"/>
      <c r="M136" s="14"/>
      <c r="N136" s="14"/>
      <c r="O136" s="14"/>
      <c r="P136" s="14"/>
      <c r="Q136" s="14"/>
      <c r="R136" s="14"/>
      <c r="S136" s="14"/>
      <c r="T136" s="14"/>
      <c r="U136" s="14"/>
      <c r="V136" s="14"/>
      <c r="W136" s="14"/>
      <c r="X136" s="14"/>
      <c r="Y136" s="14"/>
    </row>
    <row r="137" spans="1:25" ht="15">
      <c r="A137" s="15"/>
      <c r="B137" s="41">
        <v>1</v>
      </c>
      <c r="C137" s="42" t="s">
        <v>69</v>
      </c>
      <c r="D137" s="43"/>
      <c r="E137" s="19">
        <v>10</v>
      </c>
      <c r="F137" s="38"/>
      <c r="G137" s="40">
        <v>1</v>
      </c>
      <c r="H137" s="42" t="s">
        <v>118</v>
      </c>
      <c r="I137" s="43"/>
      <c r="J137" s="19">
        <v>7</v>
      </c>
      <c r="K137" s="38" t="s">
        <v>68</v>
      </c>
      <c r="L137" s="20"/>
      <c r="M137" s="20"/>
      <c r="N137" s="20"/>
      <c r="O137" s="20"/>
      <c r="P137" s="20"/>
      <c r="Q137" s="20"/>
      <c r="R137" s="20"/>
      <c r="S137" s="20"/>
      <c r="T137" s="20"/>
      <c r="U137" s="20"/>
      <c r="V137" s="20"/>
      <c r="W137" s="20"/>
      <c r="X137" s="20"/>
      <c r="Y137" s="20"/>
    </row>
    <row r="138" spans="1:25" ht="15">
      <c r="A138" s="15"/>
      <c r="B138" s="39"/>
      <c r="C138" s="42" t="s">
        <v>61</v>
      </c>
      <c r="D138" s="43"/>
      <c r="E138" s="19">
        <v>14</v>
      </c>
      <c r="F138" s="39"/>
      <c r="G138" s="39"/>
      <c r="H138" s="42" t="s">
        <v>120</v>
      </c>
      <c r="I138" s="43"/>
      <c r="J138" s="19">
        <v>20</v>
      </c>
      <c r="K138" s="39"/>
      <c r="L138" s="20"/>
      <c r="M138" s="20"/>
      <c r="N138" s="20"/>
      <c r="O138" s="20"/>
      <c r="P138" s="20"/>
      <c r="Q138" s="20"/>
      <c r="R138" s="20"/>
      <c r="S138" s="20"/>
      <c r="T138" s="20"/>
      <c r="U138" s="20"/>
      <c r="V138" s="20"/>
      <c r="W138" s="20"/>
      <c r="X138" s="20"/>
      <c r="Y138" s="20"/>
    </row>
    <row r="139" spans="1:25" ht="15">
      <c r="A139" s="15"/>
      <c r="B139" s="41">
        <v>2</v>
      </c>
      <c r="C139" s="42" t="s">
        <v>63</v>
      </c>
      <c r="D139" s="43"/>
      <c r="E139" s="19">
        <v>15</v>
      </c>
      <c r="F139" s="38" t="s">
        <v>48</v>
      </c>
      <c r="G139" s="40">
        <v>2</v>
      </c>
      <c r="H139" s="42" t="s">
        <v>53</v>
      </c>
      <c r="I139" s="43"/>
      <c r="J139" s="19">
        <v>17</v>
      </c>
      <c r="K139" s="38"/>
      <c r="L139" s="20"/>
      <c r="M139" s="20"/>
      <c r="N139" s="20"/>
      <c r="O139" s="20"/>
      <c r="P139" s="20"/>
      <c r="Q139" s="20"/>
      <c r="R139" s="20"/>
      <c r="S139" s="20"/>
      <c r="T139" s="20"/>
      <c r="U139" s="20"/>
      <c r="V139" s="20"/>
      <c r="W139" s="20"/>
      <c r="X139" s="20"/>
      <c r="Y139" s="20"/>
    </row>
    <row r="140" spans="1:25" ht="15">
      <c r="A140" s="15"/>
      <c r="B140" s="39"/>
      <c r="C140" s="42" t="s">
        <v>80</v>
      </c>
      <c r="D140" s="43"/>
      <c r="E140" s="19">
        <v>13</v>
      </c>
      <c r="F140" s="39"/>
      <c r="G140" s="39"/>
      <c r="H140" s="42" t="s">
        <v>126</v>
      </c>
      <c r="I140" s="43"/>
      <c r="J140" s="19">
        <v>17</v>
      </c>
      <c r="K140" s="39"/>
      <c r="L140" s="20"/>
      <c r="M140" s="20"/>
      <c r="N140" s="20"/>
      <c r="O140" s="20"/>
      <c r="P140" s="20"/>
      <c r="Q140" s="20"/>
      <c r="R140" s="20"/>
      <c r="S140" s="20"/>
      <c r="T140" s="20"/>
      <c r="U140" s="20"/>
      <c r="V140" s="20"/>
      <c r="W140" s="20"/>
      <c r="X140" s="20"/>
      <c r="Y140" s="20"/>
    </row>
    <row r="141" spans="1:25" ht="15">
      <c r="A141" s="15"/>
      <c r="B141" s="41">
        <v>3</v>
      </c>
      <c r="C141" s="42" t="s">
        <v>54</v>
      </c>
      <c r="D141" s="43"/>
      <c r="E141" s="19">
        <v>13</v>
      </c>
      <c r="F141" s="38" t="s">
        <v>55</v>
      </c>
      <c r="G141" s="40">
        <v>3</v>
      </c>
      <c r="H141" s="42" t="s">
        <v>62</v>
      </c>
      <c r="I141" s="43"/>
      <c r="J141" s="19">
        <v>16</v>
      </c>
      <c r="K141" s="38"/>
      <c r="L141" s="20"/>
      <c r="M141" s="20"/>
      <c r="N141" s="20"/>
      <c r="O141" s="20"/>
      <c r="P141" s="20"/>
      <c r="Q141" s="20"/>
      <c r="R141" s="20"/>
      <c r="S141" s="20"/>
      <c r="T141" s="20"/>
      <c r="U141" s="20"/>
      <c r="V141" s="20"/>
      <c r="W141" s="20"/>
      <c r="X141" s="20"/>
      <c r="Y141" s="20"/>
    </row>
    <row r="142" spans="1:25" ht="15">
      <c r="A142" s="15"/>
      <c r="B142" s="39"/>
      <c r="C142" s="42" t="s">
        <v>66</v>
      </c>
      <c r="D142" s="43"/>
      <c r="E142" s="19">
        <v>19</v>
      </c>
      <c r="F142" s="39"/>
      <c r="G142" s="39"/>
      <c r="H142" s="42" t="s">
        <v>65</v>
      </c>
      <c r="I142" s="43"/>
      <c r="J142" s="19">
        <v>18</v>
      </c>
      <c r="K142" s="39"/>
      <c r="L142" s="20"/>
      <c r="M142" s="20"/>
      <c r="N142" s="20"/>
      <c r="O142" s="20"/>
      <c r="P142" s="20"/>
      <c r="Q142" s="20"/>
      <c r="R142" s="20"/>
      <c r="S142" s="20"/>
      <c r="T142" s="20"/>
      <c r="U142" s="20"/>
      <c r="V142" s="20"/>
      <c r="W142" s="20"/>
      <c r="X142" s="20"/>
      <c r="Y142" s="20"/>
    </row>
    <row r="143" spans="1:25" ht="15">
      <c r="A143" s="15"/>
      <c r="B143" s="41">
        <v>4</v>
      </c>
      <c r="C143" s="42" t="s">
        <v>114</v>
      </c>
      <c r="D143" s="43"/>
      <c r="E143" s="19">
        <v>10</v>
      </c>
      <c r="F143" s="38"/>
      <c r="G143" s="40">
        <v>4</v>
      </c>
      <c r="H143" s="42" t="s">
        <v>67</v>
      </c>
      <c r="I143" s="43"/>
      <c r="J143" s="19">
        <v>9</v>
      </c>
      <c r="K143" s="38" t="s">
        <v>68</v>
      </c>
      <c r="L143" s="20"/>
      <c r="M143" s="20"/>
      <c r="N143" s="20"/>
      <c r="O143" s="20"/>
      <c r="P143" s="20"/>
      <c r="Q143" s="20"/>
      <c r="R143" s="20"/>
      <c r="S143" s="20"/>
      <c r="T143" s="20"/>
      <c r="U143" s="20"/>
      <c r="V143" s="20"/>
      <c r="W143" s="20"/>
      <c r="X143" s="20"/>
      <c r="Y143" s="20"/>
    </row>
    <row r="144" spans="1:25" ht="15">
      <c r="A144" s="15"/>
      <c r="B144" s="39"/>
      <c r="C144" s="42" t="s">
        <v>144</v>
      </c>
      <c r="D144" s="43"/>
      <c r="E144" s="19">
        <v>17</v>
      </c>
      <c r="F144" s="39"/>
      <c r="G144" s="39"/>
      <c r="H144" s="42" t="s">
        <v>145</v>
      </c>
      <c r="I144" s="43"/>
      <c r="J144" s="19">
        <v>23</v>
      </c>
      <c r="K144" s="39"/>
      <c r="L144" s="20"/>
      <c r="M144" s="20"/>
      <c r="N144" s="20"/>
      <c r="O144" s="20"/>
      <c r="P144" s="20"/>
      <c r="Q144" s="20"/>
      <c r="R144" s="20"/>
      <c r="S144" s="20"/>
      <c r="T144" s="20"/>
      <c r="U144" s="20"/>
      <c r="V144" s="20"/>
      <c r="W144" s="20"/>
      <c r="X144" s="20"/>
      <c r="Y144" s="20"/>
    </row>
    <row r="145" spans="1:25" ht="15">
      <c r="A145" s="15"/>
      <c r="B145" s="41">
        <v>5</v>
      </c>
      <c r="C145" s="42" t="s">
        <v>73</v>
      </c>
      <c r="D145" s="43"/>
      <c r="E145" s="19">
        <v>15</v>
      </c>
      <c r="F145" s="38" t="s">
        <v>28</v>
      </c>
      <c r="G145" s="40">
        <v>5</v>
      </c>
      <c r="H145" s="42" t="s">
        <v>146</v>
      </c>
      <c r="I145" s="43"/>
      <c r="J145" s="19">
        <v>24</v>
      </c>
      <c r="K145" s="38"/>
      <c r="L145" s="20"/>
      <c r="M145" s="20"/>
      <c r="N145" s="20"/>
      <c r="O145" s="20"/>
      <c r="P145" s="20"/>
      <c r="Q145" s="20"/>
      <c r="R145" s="20"/>
      <c r="S145" s="20"/>
      <c r="T145" s="20"/>
      <c r="U145" s="20"/>
      <c r="V145" s="20"/>
      <c r="W145" s="20"/>
      <c r="X145" s="20"/>
      <c r="Y145" s="20"/>
    </row>
    <row r="146" spans="1:25" ht="15">
      <c r="A146" s="15"/>
      <c r="B146" s="39"/>
      <c r="C146" s="42" t="s">
        <v>75</v>
      </c>
      <c r="D146" s="43"/>
      <c r="E146" s="19">
        <v>14</v>
      </c>
      <c r="F146" s="39"/>
      <c r="G146" s="39"/>
      <c r="H146" s="42" t="s">
        <v>74</v>
      </c>
      <c r="I146" s="43"/>
      <c r="J146" s="19">
        <v>27</v>
      </c>
      <c r="K146" s="39"/>
      <c r="L146" s="20"/>
      <c r="M146" s="20"/>
      <c r="N146" s="20"/>
      <c r="O146" s="20"/>
      <c r="P146" s="20"/>
      <c r="Q146" s="20"/>
      <c r="R146" s="20"/>
      <c r="S146" s="20"/>
      <c r="T146" s="20"/>
      <c r="U146" s="20"/>
      <c r="V146" s="20"/>
      <c r="W146" s="20"/>
      <c r="X146" s="20"/>
      <c r="Y146" s="20"/>
    </row>
    <row r="147" spans="1:25" ht="15">
      <c r="A147" s="22"/>
      <c r="B147" s="44" t="str">
        <f>"TOTAL MATCHES WON BY : "&amp;C133</f>
        <v>TOTAL MATCHES WON BY : WAGC</v>
      </c>
      <c r="C147" s="45"/>
      <c r="D147" s="45"/>
      <c r="E147" s="43"/>
      <c r="F147" s="19">
        <f>COUNTA(F137:F146)-0.5*COUNTIF(F137:F146,"Sq*")-COUNTIF(F137:F146,"TBA")</f>
        <v>3</v>
      </c>
      <c r="G147" s="55" t="str">
        <f>"TOTAL MATCHES WON BY : "&amp;H133</f>
        <v>TOTAL MATCHES WON BY : THE VINES</v>
      </c>
      <c r="H147" s="45"/>
      <c r="I147" s="45"/>
      <c r="J147" s="43"/>
      <c r="K147" s="19">
        <f>COUNTA(K137:K146)-0.5*COUNTIF(K137:K146,"Sq*")-COUNTIF(K137:K146,"TBA")</f>
        <v>2</v>
      </c>
      <c r="L147" s="23"/>
      <c r="M147" s="23"/>
      <c r="N147" s="23" t="str">
        <f>IF(F147+K147=0,"",C133)</f>
        <v>WAGC</v>
      </c>
      <c r="O147" s="24">
        <f>F147</f>
        <v>3</v>
      </c>
      <c r="P147" s="23" t="str">
        <f>IF(F147+K147=0,"",H133)</f>
        <v>THE VINES</v>
      </c>
      <c r="Q147" s="24">
        <f>K147</f>
        <v>2</v>
      </c>
      <c r="R147" s="23" t="str">
        <f>G148</f>
        <v>WAGC</v>
      </c>
      <c r="S147" s="23" t="str">
        <f>IF(R147="HALVED",C133,"")</f>
        <v/>
      </c>
      <c r="T147" s="23" t="str">
        <f>IF(R147="HALVED",H133,"")</f>
        <v/>
      </c>
      <c r="U147" s="23"/>
      <c r="V147" s="23"/>
      <c r="W147" s="23"/>
      <c r="X147" s="23"/>
      <c r="Y147" s="23"/>
    </row>
    <row r="148" spans="1:25" ht="15">
      <c r="A148" s="25"/>
      <c r="B148" s="46" t="s">
        <v>52</v>
      </c>
      <c r="C148" s="45"/>
      <c r="D148" s="45"/>
      <c r="E148" s="45"/>
      <c r="F148" s="43"/>
      <c r="G148" s="56" t="str">
        <f>IF(F147+K147&lt;4,"",IF(F147=K147,"HALVED",IF(F147&gt;K147,C133,H133)))</f>
        <v>WAGC</v>
      </c>
      <c r="H148" s="45"/>
      <c r="I148" s="45"/>
      <c r="J148" s="45"/>
      <c r="K148" s="43"/>
      <c r="L148" s="14"/>
      <c r="M148" s="14"/>
      <c r="N148" s="14"/>
      <c r="O148" s="14"/>
      <c r="P148" s="14"/>
      <c r="Q148" s="14"/>
      <c r="R148" s="14"/>
      <c r="S148" s="14"/>
      <c r="T148" s="14"/>
      <c r="U148" s="14"/>
      <c r="V148" s="14"/>
      <c r="W148" s="14"/>
      <c r="X148" s="14"/>
      <c r="Y148" s="14"/>
    </row>
    <row r="149" spans="1:25" ht="15">
      <c r="A149" s="25"/>
      <c r="B149" s="25"/>
      <c r="C149" s="25"/>
      <c r="D149" s="25"/>
      <c r="E149" s="25"/>
      <c r="F149" s="25"/>
      <c r="G149" s="33"/>
      <c r="H149" s="33"/>
      <c r="I149" s="33"/>
      <c r="J149" s="33"/>
      <c r="K149" s="33"/>
      <c r="L149" s="14"/>
      <c r="M149" s="14"/>
      <c r="N149" s="14"/>
      <c r="O149" s="14"/>
      <c r="P149" s="14"/>
      <c r="Q149" s="14"/>
      <c r="R149" s="14"/>
      <c r="S149" s="14"/>
      <c r="T149" s="14"/>
      <c r="U149" s="14"/>
      <c r="V149" s="14"/>
      <c r="W149" s="14"/>
      <c r="X149" s="14"/>
      <c r="Y149" s="14"/>
    </row>
    <row r="150" spans="1:25" ht="22.5" customHeight="1">
      <c r="A150" s="15"/>
      <c r="B150" s="57" t="s">
        <v>147</v>
      </c>
      <c r="C150" s="45"/>
      <c r="D150" s="45"/>
      <c r="E150" s="45"/>
      <c r="F150" s="45"/>
      <c r="G150" s="45"/>
      <c r="H150" s="45"/>
      <c r="I150" s="45"/>
      <c r="J150" s="45"/>
      <c r="K150" s="43"/>
      <c r="L150" s="14"/>
      <c r="M150" s="14"/>
      <c r="N150" s="14"/>
      <c r="O150" s="14"/>
      <c r="P150" s="14"/>
      <c r="Q150" s="14"/>
      <c r="R150" s="14"/>
      <c r="S150" s="14"/>
      <c r="T150" s="14"/>
      <c r="U150" s="14"/>
      <c r="V150" s="14"/>
      <c r="W150" s="14"/>
      <c r="X150" s="14"/>
      <c r="Y150" s="14"/>
    </row>
    <row r="151" spans="1:25" ht="15">
      <c r="A151" s="15"/>
      <c r="B151" s="16" t="s">
        <v>22</v>
      </c>
      <c r="C151" s="58" t="s">
        <v>17</v>
      </c>
      <c r="D151" s="45"/>
      <c r="E151" s="45"/>
      <c r="F151" s="43"/>
      <c r="G151" s="17" t="s">
        <v>22</v>
      </c>
      <c r="H151" s="48" t="s">
        <v>16</v>
      </c>
      <c r="I151" s="45"/>
      <c r="J151" s="45"/>
      <c r="K151" s="43"/>
      <c r="L151" s="14"/>
      <c r="M151" s="14"/>
      <c r="N151" s="14"/>
      <c r="O151" s="14"/>
      <c r="P151" s="14"/>
      <c r="Q151" s="14"/>
      <c r="R151" s="14"/>
      <c r="S151" s="14"/>
      <c r="T151" s="14"/>
      <c r="U151" s="14"/>
      <c r="V151" s="14"/>
      <c r="W151" s="14"/>
      <c r="X151" s="14"/>
      <c r="Y151" s="14"/>
    </row>
    <row r="152" spans="1:25" ht="15">
      <c r="A152" s="15"/>
      <c r="B152" s="41" t="s">
        <v>23</v>
      </c>
      <c r="C152" s="59" t="s">
        <v>24</v>
      </c>
      <c r="D152" s="50"/>
      <c r="E152" s="41" t="s">
        <v>25</v>
      </c>
      <c r="F152" s="41" t="s">
        <v>26</v>
      </c>
      <c r="G152" s="40" t="s">
        <v>23</v>
      </c>
      <c r="H152" s="49" t="s">
        <v>24</v>
      </c>
      <c r="I152" s="50"/>
      <c r="J152" s="40" t="s">
        <v>25</v>
      </c>
      <c r="K152" s="40" t="s">
        <v>26</v>
      </c>
      <c r="L152" s="14"/>
      <c r="M152" s="14"/>
      <c r="N152" s="14"/>
      <c r="O152" s="14"/>
      <c r="P152" s="14"/>
      <c r="Q152" s="14"/>
      <c r="R152" s="14"/>
      <c r="S152" s="14"/>
      <c r="T152" s="14"/>
      <c r="U152" s="14"/>
      <c r="V152" s="14"/>
      <c r="W152" s="14"/>
      <c r="X152" s="14"/>
      <c r="Y152" s="14"/>
    </row>
    <row r="153" spans="1:25" ht="15">
      <c r="A153" s="15"/>
      <c r="B153" s="47"/>
      <c r="C153" s="51"/>
      <c r="D153" s="52"/>
      <c r="E153" s="47"/>
      <c r="F153" s="47"/>
      <c r="G153" s="47"/>
      <c r="H153" s="51"/>
      <c r="I153" s="52"/>
      <c r="J153" s="47"/>
      <c r="K153" s="47"/>
      <c r="L153" s="14"/>
      <c r="M153" s="14"/>
      <c r="N153" s="14"/>
      <c r="O153" s="14"/>
      <c r="P153" s="14"/>
      <c r="Q153" s="14"/>
      <c r="R153" s="14"/>
      <c r="S153" s="14"/>
      <c r="T153" s="14"/>
      <c r="U153" s="14"/>
      <c r="V153" s="14"/>
      <c r="W153" s="14"/>
      <c r="X153" s="14"/>
      <c r="Y153" s="14"/>
    </row>
    <row r="154" spans="1:25" ht="15">
      <c r="A154" s="15"/>
      <c r="B154" s="39"/>
      <c r="C154" s="53"/>
      <c r="D154" s="54"/>
      <c r="E154" s="39"/>
      <c r="F154" s="39"/>
      <c r="G154" s="39"/>
      <c r="H154" s="53"/>
      <c r="I154" s="54"/>
      <c r="J154" s="39"/>
      <c r="K154" s="39"/>
      <c r="L154" s="14"/>
      <c r="M154" s="14"/>
      <c r="N154" s="14"/>
      <c r="O154" s="14"/>
      <c r="P154" s="14"/>
      <c r="Q154" s="14"/>
      <c r="R154" s="14"/>
      <c r="S154" s="14"/>
      <c r="T154" s="14"/>
      <c r="U154" s="14"/>
      <c r="V154" s="14"/>
      <c r="W154" s="14"/>
      <c r="X154" s="14"/>
      <c r="Y154" s="14"/>
    </row>
    <row r="155" spans="1:25" ht="15">
      <c r="A155" s="15"/>
      <c r="B155" s="41">
        <v>1</v>
      </c>
      <c r="C155" s="42" t="s">
        <v>29</v>
      </c>
      <c r="D155" s="43"/>
      <c r="E155" s="19">
        <v>20</v>
      </c>
      <c r="F155" s="38"/>
      <c r="G155" s="40">
        <v>1</v>
      </c>
      <c r="H155" s="42" t="s">
        <v>63</v>
      </c>
      <c r="I155" s="43"/>
      <c r="J155" s="19">
        <v>16</v>
      </c>
      <c r="K155" s="38" t="s">
        <v>68</v>
      </c>
      <c r="L155" s="20"/>
      <c r="M155" s="20"/>
      <c r="N155" s="20"/>
      <c r="O155" s="20"/>
      <c r="P155" s="20"/>
      <c r="Q155" s="20"/>
      <c r="R155" s="20"/>
      <c r="S155" s="20"/>
      <c r="T155" s="20"/>
      <c r="U155" s="20"/>
      <c r="V155" s="20"/>
      <c r="W155" s="20"/>
      <c r="X155" s="20"/>
      <c r="Y155" s="20"/>
    </row>
    <row r="156" spans="1:25" ht="15">
      <c r="A156" s="15"/>
      <c r="B156" s="39"/>
      <c r="C156" s="42" t="s">
        <v>148</v>
      </c>
      <c r="D156" s="43"/>
      <c r="E156" s="19">
        <v>6</v>
      </c>
      <c r="F156" s="39"/>
      <c r="G156" s="39"/>
      <c r="H156" s="42" t="s">
        <v>59</v>
      </c>
      <c r="I156" s="43"/>
      <c r="J156" s="19">
        <v>20</v>
      </c>
      <c r="K156" s="39"/>
      <c r="L156" s="20"/>
      <c r="M156" s="20"/>
      <c r="N156" s="20"/>
      <c r="O156" s="20"/>
      <c r="P156" s="20"/>
      <c r="Q156" s="20"/>
      <c r="R156" s="20"/>
      <c r="S156" s="20"/>
      <c r="T156" s="20"/>
      <c r="U156" s="20"/>
      <c r="V156" s="20"/>
      <c r="W156" s="20"/>
      <c r="X156" s="20"/>
      <c r="Y156" s="20"/>
    </row>
    <row r="157" spans="1:25" ht="15">
      <c r="A157" s="15"/>
      <c r="B157" s="41">
        <v>2</v>
      </c>
      <c r="C157" s="42" t="s">
        <v>34</v>
      </c>
      <c r="D157" s="43"/>
      <c r="E157" s="19">
        <v>14</v>
      </c>
      <c r="F157" s="38"/>
      <c r="G157" s="40">
        <v>2</v>
      </c>
      <c r="H157" s="42" t="s">
        <v>54</v>
      </c>
      <c r="I157" s="43"/>
      <c r="J157" s="19">
        <v>14</v>
      </c>
      <c r="K157" s="38" t="s">
        <v>43</v>
      </c>
      <c r="L157" s="20"/>
      <c r="M157" s="20"/>
      <c r="N157" s="20"/>
      <c r="O157" s="20"/>
      <c r="P157" s="20"/>
      <c r="Q157" s="20"/>
      <c r="R157" s="20"/>
      <c r="S157" s="20"/>
      <c r="T157" s="20"/>
      <c r="U157" s="20"/>
      <c r="V157" s="20"/>
      <c r="W157" s="20"/>
      <c r="X157" s="20"/>
      <c r="Y157" s="20"/>
    </row>
    <row r="158" spans="1:25" ht="15">
      <c r="A158" s="15"/>
      <c r="B158" s="39"/>
      <c r="C158" s="42" t="s">
        <v>127</v>
      </c>
      <c r="D158" s="43"/>
      <c r="E158" s="19">
        <v>17</v>
      </c>
      <c r="F158" s="39"/>
      <c r="G158" s="39"/>
      <c r="H158" s="42" t="s">
        <v>149</v>
      </c>
      <c r="I158" s="43"/>
      <c r="J158" s="19">
        <v>19</v>
      </c>
      <c r="K158" s="39"/>
      <c r="L158" s="20"/>
      <c r="M158" s="20"/>
      <c r="N158" s="20"/>
      <c r="O158" s="20"/>
      <c r="P158" s="20"/>
      <c r="Q158" s="20"/>
      <c r="R158" s="20"/>
      <c r="S158" s="20"/>
      <c r="T158" s="20"/>
      <c r="U158" s="20"/>
      <c r="V158" s="20"/>
      <c r="W158" s="20"/>
      <c r="X158" s="20"/>
      <c r="Y158" s="20"/>
    </row>
    <row r="159" spans="1:25" ht="15">
      <c r="A159" s="15"/>
      <c r="B159" s="41">
        <v>3</v>
      </c>
      <c r="C159" s="42" t="s">
        <v>39</v>
      </c>
      <c r="D159" s="43"/>
      <c r="E159" s="19">
        <v>6</v>
      </c>
      <c r="F159" s="38" t="s">
        <v>43</v>
      </c>
      <c r="G159" s="40">
        <v>3</v>
      </c>
      <c r="H159" s="42" t="s">
        <v>114</v>
      </c>
      <c r="I159" s="43"/>
      <c r="J159" s="19">
        <v>11</v>
      </c>
      <c r="K159" s="38"/>
      <c r="L159" s="20"/>
      <c r="M159" s="20"/>
      <c r="N159" s="20"/>
      <c r="O159" s="20"/>
      <c r="P159" s="20"/>
      <c r="Q159" s="20"/>
      <c r="R159" s="20"/>
      <c r="S159" s="20"/>
      <c r="T159" s="20"/>
      <c r="U159" s="20"/>
      <c r="V159" s="20"/>
      <c r="W159" s="20"/>
      <c r="X159" s="20"/>
      <c r="Y159" s="20"/>
    </row>
    <row r="160" spans="1:25" ht="15">
      <c r="A160" s="15"/>
      <c r="B160" s="39"/>
      <c r="C160" s="42" t="s">
        <v>150</v>
      </c>
      <c r="D160" s="43"/>
      <c r="E160" s="19">
        <v>13</v>
      </c>
      <c r="F160" s="39"/>
      <c r="G160" s="39"/>
      <c r="H160" s="42" t="s">
        <v>151</v>
      </c>
      <c r="I160" s="43"/>
      <c r="J160" s="19">
        <v>19</v>
      </c>
      <c r="K160" s="39"/>
      <c r="L160" s="20"/>
      <c r="M160" s="20"/>
      <c r="N160" s="20"/>
      <c r="O160" s="20"/>
      <c r="P160" s="20"/>
      <c r="Q160" s="20"/>
      <c r="R160" s="20"/>
      <c r="S160" s="20"/>
      <c r="T160" s="20"/>
      <c r="U160" s="20"/>
      <c r="V160" s="20"/>
      <c r="W160" s="20"/>
      <c r="X160" s="20"/>
      <c r="Y160" s="20"/>
    </row>
    <row r="161" spans="1:25" ht="15">
      <c r="A161" s="15"/>
      <c r="B161" s="41">
        <v>4</v>
      </c>
      <c r="C161" s="42" t="s">
        <v>44</v>
      </c>
      <c r="D161" s="43"/>
      <c r="E161" s="19">
        <v>17</v>
      </c>
      <c r="F161" s="38" t="s">
        <v>33</v>
      </c>
      <c r="G161" s="40">
        <v>4</v>
      </c>
      <c r="H161" s="42" t="s">
        <v>73</v>
      </c>
      <c r="I161" s="43"/>
      <c r="J161" s="19">
        <v>16</v>
      </c>
      <c r="K161" s="38"/>
      <c r="L161" s="20"/>
      <c r="M161" s="20"/>
      <c r="N161" s="20"/>
      <c r="O161" s="20"/>
      <c r="P161" s="20"/>
      <c r="Q161" s="20"/>
      <c r="R161" s="20"/>
      <c r="S161" s="20"/>
      <c r="T161" s="20"/>
      <c r="U161" s="20"/>
      <c r="V161" s="20"/>
      <c r="W161" s="20"/>
      <c r="X161" s="20"/>
      <c r="Y161" s="20"/>
    </row>
    <row r="162" spans="1:25" ht="15">
      <c r="A162" s="15"/>
      <c r="B162" s="39"/>
      <c r="C162" s="42" t="s">
        <v>46</v>
      </c>
      <c r="D162" s="43"/>
      <c r="E162" s="19">
        <v>17</v>
      </c>
      <c r="F162" s="39"/>
      <c r="G162" s="39"/>
      <c r="H162" s="42" t="s">
        <v>61</v>
      </c>
      <c r="I162" s="43"/>
      <c r="J162" s="19">
        <v>15</v>
      </c>
      <c r="K162" s="39"/>
      <c r="L162" s="20"/>
      <c r="M162" s="20"/>
      <c r="N162" s="20"/>
      <c r="O162" s="20"/>
      <c r="P162" s="20"/>
      <c r="Q162" s="20"/>
      <c r="R162" s="20"/>
      <c r="S162" s="20"/>
      <c r="T162" s="20"/>
      <c r="U162" s="20"/>
      <c r="V162" s="20"/>
      <c r="W162" s="20"/>
      <c r="X162" s="20"/>
      <c r="Y162" s="20"/>
    </row>
    <row r="163" spans="1:25" ht="15">
      <c r="A163" s="15"/>
      <c r="B163" s="41">
        <v>5</v>
      </c>
      <c r="C163" s="42" t="s">
        <v>152</v>
      </c>
      <c r="D163" s="43"/>
      <c r="E163" s="19">
        <v>15</v>
      </c>
      <c r="F163" s="38" t="s">
        <v>84</v>
      </c>
      <c r="G163" s="40">
        <v>5</v>
      </c>
      <c r="H163" s="42" t="s">
        <v>153</v>
      </c>
      <c r="I163" s="43"/>
      <c r="J163" s="19">
        <v>14</v>
      </c>
      <c r="K163" s="38"/>
      <c r="L163" s="20"/>
      <c r="M163" s="20"/>
      <c r="N163" s="20"/>
      <c r="O163" s="20"/>
      <c r="P163" s="20"/>
      <c r="Q163" s="20"/>
      <c r="R163" s="20"/>
      <c r="S163" s="20"/>
      <c r="T163" s="20"/>
      <c r="U163" s="20"/>
      <c r="V163" s="20"/>
      <c r="W163" s="20"/>
      <c r="X163" s="20"/>
      <c r="Y163" s="20"/>
    </row>
    <row r="164" spans="1:25" ht="15">
      <c r="A164" s="22"/>
      <c r="B164" s="39"/>
      <c r="C164" s="42" t="s">
        <v>124</v>
      </c>
      <c r="D164" s="43"/>
      <c r="E164" s="19">
        <v>15</v>
      </c>
      <c r="F164" s="39"/>
      <c r="G164" s="39"/>
      <c r="H164" s="42" t="s">
        <v>66</v>
      </c>
      <c r="I164" s="43"/>
      <c r="J164" s="19">
        <v>20</v>
      </c>
      <c r="K164" s="39"/>
      <c r="L164" s="20"/>
      <c r="M164" s="20"/>
      <c r="N164" s="20"/>
      <c r="O164" s="20"/>
      <c r="P164" s="20"/>
      <c r="Q164" s="20"/>
      <c r="R164" s="20"/>
      <c r="S164" s="20"/>
      <c r="T164" s="20"/>
      <c r="U164" s="20"/>
      <c r="V164" s="20"/>
      <c r="W164" s="20"/>
      <c r="X164" s="20"/>
      <c r="Y164" s="20"/>
    </row>
    <row r="165" spans="1:25" ht="15.75">
      <c r="A165" s="25"/>
      <c r="B165" s="44" t="str">
        <f>"TOTAL MATCHES WON BY : "&amp;C151</f>
        <v>TOTAL MATCHES WON BY : COTTESLOE</v>
      </c>
      <c r="C165" s="45"/>
      <c r="D165" s="45"/>
      <c r="E165" s="43"/>
      <c r="F165" s="19">
        <f>COUNTA(F155:F164)-0.5*COUNTIF(F155:F164,"Sq*")-COUNTIF(F155:F164,"TBA")</f>
        <v>3</v>
      </c>
      <c r="G165" s="55" t="str">
        <f>"TOTAL MATCHES WON BY : "&amp;H151</f>
        <v>TOTAL MATCHES WON BY : WAGC</v>
      </c>
      <c r="H165" s="45"/>
      <c r="I165" s="45"/>
      <c r="J165" s="43"/>
      <c r="K165" s="19">
        <f>COUNTA(K155:K164)-0.5*COUNTIF(K155:K164,"Sq*")-COUNTIF(K155:K164,"TBA")</f>
        <v>2</v>
      </c>
      <c r="L165" s="23"/>
      <c r="M165" s="23"/>
      <c r="N165" s="23" t="str">
        <f>IF(F165+K165=0,"",C151)</f>
        <v>COTTESLOE</v>
      </c>
      <c r="O165" s="24">
        <f>F165</f>
        <v>3</v>
      </c>
      <c r="P165" s="23" t="str">
        <f>IF(F165+K165=0,"",H151)</f>
        <v>WAGC</v>
      </c>
      <c r="Q165" s="24">
        <f>K165</f>
        <v>2</v>
      </c>
      <c r="R165" s="23" t="str">
        <f>G166</f>
        <v>COTTESLOE</v>
      </c>
      <c r="S165" s="23" t="str">
        <f>IF(R165="HALVED",C151,"")</f>
        <v/>
      </c>
      <c r="T165" s="23" t="str">
        <f>IF(R165="HALVED",H151,"")</f>
        <v/>
      </c>
      <c r="U165" s="23"/>
      <c r="V165" s="23"/>
      <c r="W165" s="23"/>
      <c r="X165" s="23"/>
      <c r="Y165" s="23"/>
    </row>
    <row r="166" spans="1:25" ht="15">
      <c r="A166" s="25"/>
      <c r="B166" s="46" t="s">
        <v>52</v>
      </c>
      <c r="C166" s="45"/>
      <c r="D166" s="45"/>
      <c r="E166" s="45"/>
      <c r="F166" s="43"/>
      <c r="G166" s="56" t="str">
        <f>IF(F165+K165&lt;4,"",IF(F165=K165,"HALVED",IF(F165&gt;K165,C151,H151)))</f>
        <v>COTTESLOE</v>
      </c>
      <c r="H166" s="45"/>
      <c r="I166" s="45"/>
      <c r="J166" s="45"/>
      <c r="K166" s="43"/>
      <c r="L166" s="14"/>
      <c r="M166" s="14"/>
      <c r="N166" s="14"/>
      <c r="O166" s="14"/>
      <c r="P166" s="14"/>
      <c r="Q166" s="14"/>
      <c r="R166" s="14"/>
      <c r="S166" s="14"/>
      <c r="T166" s="14"/>
      <c r="U166" s="14"/>
      <c r="V166" s="14"/>
      <c r="W166" s="14"/>
      <c r="X166" s="14"/>
      <c r="Y166" s="14"/>
    </row>
    <row r="167" spans="1:25" ht="15">
      <c r="A167" s="25"/>
      <c r="B167" s="26"/>
      <c r="C167" s="26"/>
      <c r="D167" s="26"/>
      <c r="E167" s="26"/>
      <c r="F167" s="26"/>
      <c r="G167" s="27"/>
      <c r="H167" s="27"/>
      <c r="I167" s="27"/>
      <c r="J167" s="27"/>
      <c r="K167" s="27"/>
      <c r="L167" s="14"/>
      <c r="M167" s="14"/>
      <c r="N167" s="14"/>
      <c r="O167" s="14"/>
      <c r="P167" s="14"/>
      <c r="Q167" s="14"/>
      <c r="R167" s="14"/>
      <c r="S167" s="14"/>
      <c r="T167" s="14"/>
      <c r="U167" s="14"/>
      <c r="V167" s="14"/>
      <c r="W167" s="14"/>
      <c r="X167" s="14"/>
      <c r="Y167" s="14"/>
    </row>
    <row r="168" spans="1:25" ht="15">
      <c r="A168" s="25"/>
      <c r="B168" s="16" t="s">
        <v>22</v>
      </c>
      <c r="C168" s="58" t="s">
        <v>19</v>
      </c>
      <c r="D168" s="45"/>
      <c r="E168" s="45"/>
      <c r="F168" s="43"/>
      <c r="G168" s="17" t="s">
        <v>22</v>
      </c>
      <c r="H168" s="48" t="s">
        <v>18</v>
      </c>
      <c r="I168" s="45"/>
      <c r="J168" s="45"/>
      <c r="K168" s="43"/>
      <c r="L168" s="14"/>
      <c r="M168" s="14"/>
      <c r="N168" s="14"/>
      <c r="O168" s="14"/>
      <c r="P168" s="14"/>
      <c r="Q168" s="14"/>
      <c r="R168" s="14"/>
      <c r="S168" s="14"/>
      <c r="T168" s="14"/>
      <c r="U168" s="14"/>
      <c r="V168" s="14"/>
      <c r="W168" s="14"/>
      <c r="X168" s="14"/>
      <c r="Y168" s="14"/>
    </row>
    <row r="169" spans="1:25" ht="15">
      <c r="A169" s="25"/>
      <c r="B169" s="41" t="s">
        <v>23</v>
      </c>
      <c r="C169" s="59" t="s">
        <v>24</v>
      </c>
      <c r="D169" s="50"/>
      <c r="E169" s="41" t="s">
        <v>25</v>
      </c>
      <c r="F169" s="41" t="s">
        <v>26</v>
      </c>
      <c r="G169" s="40" t="s">
        <v>23</v>
      </c>
      <c r="H169" s="49" t="s">
        <v>24</v>
      </c>
      <c r="I169" s="50"/>
      <c r="J169" s="40" t="s">
        <v>25</v>
      </c>
      <c r="K169" s="40" t="s">
        <v>26</v>
      </c>
      <c r="L169" s="14"/>
      <c r="M169" s="14"/>
      <c r="N169" s="14"/>
      <c r="O169" s="14"/>
      <c r="P169" s="14"/>
      <c r="Q169" s="14"/>
      <c r="R169" s="14"/>
      <c r="S169" s="14"/>
      <c r="T169" s="14"/>
      <c r="U169" s="14"/>
      <c r="V169" s="14"/>
      <c r="W169" s="14"/>
      <c r="X169" s="14"/>
      <c r="Y169" s="14"/>
    </row>
    <row r="170" spans="1:25" ht="15">
      <c r="A170" s="25"/>
      <c r="B170" s="47"/>
      <c r="C170" s="51"/>
      <c r="D170" s="52"/>
      <c r="E170" s="47"/>
      <c r="F170" s="47"/>
      <c r="G170" s="47"/>
      <c r="H170" s="51"/>
      <c r="I170" s="52"/>
      <c r="J170" s="47"/>
      <c r="K170" s="47"/>
      <c r="L170" s="14"/>
      <c r="M170" s="14"/>
      <c r="N170" s="14"/>
      <c r="O170" s="14"/>
      <c r="P170" s="14"/>
      <c r="Q170" s="14"/>
      <c r="R170" s="14"/>
      <c r="S170" s="14"/>
      <c r="T170" s="14"/>
      <c r="U170" s="14"/>
      <c r="V170" s="14"/>
      <c r="W170" s="14"/>
      <c r="X170" s="14"/>
      <c r="Y170" s="14"/>
    </row>
    <row r="171" spans="1:25" ht="15">
      <c r="A171" s="25"/>
      <c r="B171" s="39"/>
      <c r="C171" s="53"/>
      <c r="D171" s="54"/>
      <c r="E171" s="39"/>
      <c r="F171" s="39"/>
      <c r="G171" s="39"/>
      <c r="H171" s="53"/>
      <c r="I171" s="54"/>
      <c r="J171" s="39"/>
      <c r="K171" s="39"/>
      <c r="L171" s="14"/>
      <c r="M171" s="14"/>
      <c r="N171" s="14"/>
      <c r="O171" s="14"/>
      <c r="P171" s="14"/>
      <c r="Q171" s="14"/>
      <c r="R171" s="14"/>
      <c r="S171" s="14"/>
      <c r="T171" s="14"/>
      <c r="U171" s="14"/>
      <c r="V171" s="14"/>
      <c r="W171" s="14"/>
      <c r="X171" s="14"/>
      <c r="Y171" s="14"/>
    </row>
    <row r="172" spans="1:25" ht="15.75">
      <c r="A172" s="25"/>
      <c r="B172" s="41">
        <v>1</v>
      </c>
      <c r="C172" s="42" t="s">
        <v>42</v>
      </c>
      <c r="D172" s="43"/>
      <c r="E172" s="19">
        <v>7</v>
      </c>
      <c r="F172" s="38" t="s">
        <v>28</v>
      </c>
      <c r="G172" s="40">
        <v>1</v>
      </c>
      <c r="H172" s="42" t="s">
        <v>118</v>
      </c>
      <c r="I172" s="43"/>
      <c r="J172" s="19">
        <v>6</v>
      </c>
      <c r="K172" s="38"/>
      <c r="L172" s="20"/>
      <c r="M172" s="20"/>
      <c r="N172" s="20"/>
      <c r="O172" s="20"/>
      <c r="P172" s="20"/>
      <c r="Q172" s="20"/>
      <c r="R172" s="20"/>
      <c r="S172" s="20"/>
      <c r="T172" s="20"/>
      <c r="U172" s="20"/>
      <c r="V172" s="20"/>
      <c r="W172" s="20"/>
      <c r="X172" s="20"/>
      <c r="Y172" s="20"/>
    </row>
    <row r="173" spans="1:25" ht="15.75">
      <c r="A173" s="25"/>
      <c r="B173" s="39"/>
      <c r="C173" s="42" t="s">
        <v>116</v>
      </c>
      <c r="D173" s="43"/>
      <c r="E173" s="19">
        <v>17</v>
      </c>
      <c r="F173" s="39"/>
      <c r="G173" s="39"/>
      <c r="H173" s="42" t="s">
        <v>120</v>
      </c>
      <c r="I173" s="43"/>
      <c r="J173" s="19">
        <v>18</v>
      </c>
      <c r="K173" s="39"/>
      <c r="L173" s="20"/>
      <c r="M173" s="20"/>
      <c r="N173" s="20"/>
      <c r="O173" s="20"/>
      <c r="P173" s="20"/>
      <c r="Q173" s="20"/>
      <c r="R173" s="20"/>
      <c r="S173" s="20"/>
      <c r="T173" s="20"/>
      <c r="U173" s="20"/>
      <c r="V173" s="20"/>
      <c r="W173" s="20"/>
      <c r="X173" s="20"/>
      <c r="Y173" s="20"/>
    </row>
    <row r="174" spans="1:25" ht="15.75">
      <c r="A174" s="25"/>
      <c r="B174" s="41">
        <v>2</v>
      </c>
      <c r="C174" s="42" t="s">
        <v>47</v>
      </c>
      <c r="D174" s="43"/>
      <c r="E174" s="19">
        <v>7</v>
      </c>
      <c r="F174" s="38" t="s">
        <v>154</v>
      </c>
      <c r="G174" s="40">
        <v>2</v>
      </c>
      <c r="H174" s="42" t="s">
        <v>122</v>
      </c>
      <c r="I174" s="43"/>
      <c r="J174" s="19">
        <v>4</v>
      </c>
      <c r="K174" s="38"/>
      <c r="L174" s="20"/>
      <c r="M174" s="20"/>
      <c r="N174" s="20"/>
      <c r="O174" s="20"/>
      <c r="P174" s="20"/>
      <c r="Q174" s="20"/>
      <c r="R174" s="20"/>
      <c r="S174" s="20"/>
      <c r="T174" s="20"/>
      <c r="U174" s="20"/>
      <c r="V174" s="20"/>
      <c r="W174" s="20"/>
      <c r="X174" s="20"/>
      <c r="Y174" s="20"/>
    </row>
    <row r="175" spans="1:25" ht="15.75">
      <c r="A175" s="25"/>
      <c r="B175" s="39"/>
      <c r="C175" s="42" t="s">
        <v>155</v>
      </c>
      <c r="D175" s="43"/>
      <c r="E175" s="19">
        <v>17</v>
      </c>
      <c r="F175" s="39"/>
      <c r="G175" s="39"/>
      <c r="H175" s="42" t="s">
        <v>58</v>
      </c>
      <c r="I175" s="43"/>
      <c r="J175" s="19">
        <v>19</v>
      </c>
      <c r="K175" s="39"/>
      <c r="L175" s="20"/>
      <c r="M175" s="20"/>
      <c r="N175" s="20"/>
      <c r="O175" s="20"/>
      <c r="P175" s="20"/>
      <c r="Q175" s="20"/>
      <c r="R175" s="20"/>
      <c r="S175" s="20"/>
      <c r="T175" s="20"/>
      <c r="U175" s="20"/>
      <c r="V175" s="20"/>
      <c r="W175" s="20"/>
      <c r="X175" s="20"/>
      <c r="Y175" s="20"/>
    </row>
    <row r="176" spans="1:25" ht="15.75">
      <c r="A176" s="25"/>
      <c r="B176" s="41">
        <v>3</v>
      </c>
      <c r="C176" s="42" t="s">
        <v>27</v>
      </c>
      <c r="D176" s="43"/>
      <c r="E176" s="19">
        <v>11</v>
      </c>
      <c r="F176" s="38" t="s">
        <v>38</v>
      </c>
      <c r="G176" s="40">
        <v>3</v>
      </c>
      <c r="H176" s="42" t="s">
        <v>156</v>
      </c>
      <c r="I176" s="43"/>
      <c r="J176" s="19">
        <v>14</v>
      </c>
      <c r="K176" s="38"/>
      <c r="L176" s="20"/>
      <c r="M176" s="20"/>
      <c r="N176" s="20"/>
      <c r="O176" s="20"/>
      <c r="P176" s="20"/>
      <c r="Q176" s="20"/>
      <c r="R176" s="20"/>
      <c r="S176" s="20"/>
      <c r="T176" s="20"/>
      <c r="U176" s="20"/>
      <c r="V176" s="20"/>
      <c r="W176" s="20"/>
      <c r="X176" s="20"/>
      <c r="Y176" s="20"/>
    </row>
    <row r="177" spans="1:25" ht="15.75">
      <c r="A177" s="25"/>
      <c r="B177" s="39"/>
      <c r="C177" s="42" t="s">
        <v>85</v>
      </c>
      <c r="D177" s="43"/>
      <c r="E177" s="19">
        <v>16</v>
      </c>
      <c r="F177" s="39"/>
      <c r="G177" s="39"/>
      <c r="H177" s="42" t="s">
        <v>65</v>
      </c>
      <c r="I177" s="43"/>
      <c r="J177" s="19">
        <v>18</v>
      </c>
      <c r="K177" s="39"/>
      <c r="L177" s="20"/>
      <c r="M177" s="20"/>
      <c r="N177" s="20"/>
      <c r="O177" s="20"/>
      <c r="P177" s="20"/>
      <c r="Q177" s="20"/>
      <c r="R177" s="20"/>
      <c r="S177" s="20"/>
      <c r="T177" s="20"/>
      <c r="U177" s="20"/>
      <c r="V177" s="20"/>
      <c r="W177" s="20"/>
      <c r="X177" s="20"/>
      <c r="Y177" s="20"/>
    </row>
    <row r="178" spans="1:25" ht="15.75">
      <c r="A178" s="25"/>
      <c r="B178" s="41">
        <v>4</v>
      </c>
      <c r="C178" s="42" t="s">
        <v>32</v>
      </c>
      <c r="D178" s="43"/>
      <c r="E178" s="19">
        <v>12</v>
      </c>
      <c r="F178" s="38" t="s">
        <v>102</v>
      </c>
      <c r="G178" s="40">
        <v>4</v>
      </c>
      <c r="H178" s="42" t="s">
        <v>67</v>
      </c>
      <c r="I178" s="43"/>
      <c r="J178" s="19">
        <v>8</v>
      </c>
      <c r="K178" s="38"/>
      <c r="L178" s="20"/>
      <c r="M178" s="20"/>
      <c r="N178" s="20"/>
      <c r="O178" s="20"/>
      <c r="P178" s="20"/>
      <c r="Q178" s="20"/>
      <c r="R178" s="20"/>
      <c r="S178" s="20"/>
      <c r="T178" s="20"/>
      <c r="U178" s="20"/>
      <c r="V178" s="20"/>
      <c r="W178" s="20"/>
      <c r="X178" s="20"/>
      <c r="Y178" s="20"/>
    </row>
    <row r="179" spans="1:25" ht="15.75">
      <c r="A179" s="25"/>
      <c r="B179" s="39"/>
      <c r="C179" s="42" t="s">
        <v>35</v>
      </c>
      <c r="D179" s="43"/>
      <c r="E179" s="19">
        <v>16</v>
      </c>
      <c r="F179" s="39"/>
      <c r="G179" s="39"/>
      <c r="H179" s="42" t="s">
        <v>70</v>
      </c>
      <c r="I179" s="43"/>
      <c r="J179" s="19">
        <v>21</v>
      </c>
      <c r="K179" s="39"/>
      <c r="L179" s="20"/>
      <c r="M179" s="20"/>
      <c r="N179" s="20"/>
      <c r="O179" s="20"/>
      <c r="P179" s="20"/>
      <c r="Q179" s="20"/>
      <c r="R179" s="20"/>
      <c r="S179" s="20"/>
      <c r="T179" s="20"/>
      <c r="U179" s="20"/>
      <c r="V179" s="20"/>
      <c r="W179" s="20"/>
      <c r="X179" s="20"/>
      <c r="Y179" s="20"/>
    </row>
    <row r="180" spans="1:25" ht="15.75">
      <c r="A180" s="25"/>
      <c r="B180" s="41">
        <v>5</v>
      </c>
      <c r="C180" s="42" t="s">
        <v>37</v>
      </c>
      <c r="D180" s="43"/>
      <c r="E180" s="19">
        <v>11</v>
      </c>
      <c r="F180" s="38" t="s">
        <v>102</v>
      </c>
      <c r="G180" s="40">
        <v>5</v>
      </c>
      <c r="H180" s="42" t="s">
        <v>146</v>
      </c>
      <c r="I180" s="43"/>
      <c r="J180" s="19">
        <v>23</v>
      </c>
      <c r="K180" s="38"/>
      <c r="L180" s="20"/>
      <c r="M180" s="20"/>
      <c r="N180" s="20"/>
      <c r="O180" s="20"/>
      <c r="P180" s="20"/>
      <c r="Q180" s="20"/>
      <c r="R180" s="20"/>
      <c r="S180" s="20"/>
      <c r="T180" s="20"/>
      <c r="U180" s="20"/>
      <c r="V180" s="20"/>
      <c r="W180" s="20"/>
      <c r="X180" s="20"/>
      <c r="Y180" s="20"/>
    </row>
    <row r="181" spans="1:25" ht="15.75">
      <c r="A181" s="25"/>
      <c r="B181" s="39"/>
      <c r="C181" s="42" t="s">
        <v>40</v>
      </c>
      <c r="D181" s="43"/>
      <c r="E181" s="19">
        <v>17</v>
      </c>
      <c r="F181" s="39"/>
      <c r="G181" s="39"/>
      <c r="H181" s="42" t="s">
        <v>74</v>
      </c>
      <c r="I181" s="43"/>
      <c r="J181" s="19">
        <v>25</v>
      </c>
      <c r="K181" s="39"/>
      <c r="L181" s="20"/>
      <c r="M181" s="20"/>
      <c r="N181" s="20"/>
      <c r="O181" s="20"/>
      <c r="P181" s="20"/>
      <c r="Q181" s="20"/>
      <c r="R181" s="20"/>
      <c r="S181" s="20"/>
      <c r="T181" s="20"/>
      <c r="U181" s="20"/>
      <c r="V181" s="20"/>
      <c r="W181" s="20"/>
      <c r="X181" s="20"/>
      <c r="Y181" s="20"/>
    </row>
    <row r="182" spans="1:25" ht="15.75">
      <c r="A182" s="25"/>
      <c r="B182" s="44" t="str">
        <f>"TOTAL MATCHES WON BY : "&amp;C168</f>
        <v>TOTAL MATCHES WON BY : MOSMAN PARK</v>
      </c>
      <c r="C182" s="45"/>
      <c r="D182" s="45"/>
      <c r="E182" s="43"/>
      <c r="F182" s="19">
        <f>COUNTA(F172:F181)-0.5*COUNTIF(F172:F181,"Sq*")-COUNTIF(F172:F181,"TBA")</f>
        <v>5</v>
      </c>
      <c r="G182" s="55" t="str">
        <f>"TOTAL MATCHES WON BY : "&amp;H168</f>
        <v>TOTAL MATCHES WON BY : THE VINES</v>
      </c>
      <c r="H182" s="45"/>
      <c r="I182" s="45"/>
      <c r="J182" s="43"/>
      <c r="K182" s="19">
        <f>COUNTA(K172:K181)-0.5*COUNTIF(K172:K181,"Sq*")-COUNTIF(K172:K181,"TBA")</f>
        <v>0</v>
      </c>
      <c r="L182" s="23"/>
      <c r="M182" s="23"/>
      <c r="N182" s="23" t="str">
        <f>IF(F182+K182=0,"",C168)</f>
        <v>MOSMAN PARK</v>
      </c>
      <c r="O182" s="24">
        <f>F182</f>
        <v>5</v>
      </c>
      <c r="P182" s="23" t="str">
        <f>IF(F182+K182=0,"",H168)</f>
        <v>THE VINES</v>
      </c>
      <c r="Q182" s="24">
        <f>K182</f>
        <v>0</v>
      </c>
      <c r="R182" s="23" t="str">
        <f>G183</f>
        <v>MOSMAN PARK</v>
      </c>
      <c r="S182" s="23" t="str">
        <f>IF(R182="HALVED",C168,"")</f>
        <v/>
      </c>
      <c r="T182" s="23" t="str">
        <f>IF(R182="HALVED",H168,"")</f>
        <v/>
      </c>
      <c r="U182" s="23"/>
      <c r="V182" s="23"/>
      <c r="W182" s="23"/>
      <c r="X182" s="23"/>
      <c r="Y182" s="23"/>
    </row>
    <row r="183" spans="1:25" ht="15">
      <c r="A183" s="25"/>
      <c r="B183" s="46" t="s">
        <v>52</v>
      </c>
      <c r="C183" s="45"/>
      <c r="D183" s="45"/>
      <c r="E183" s="45"/>
      <c r="F183" s="43"/>
      <c r="G183" s="56" t="str">
        <f>IF(F182+K182&lt;4,"",IF(F182=K182,"HALVED",IF(F182&gt;K182,C168,H168)))</f>
        <v>MOSMAN PARK</v>
      </c>
      <c r="H183" s="45"/>
      <c r="I183" s="45"/>
      <c r="J183" s="45"/>
      <c r="K183" s="43"/>
      <c r="L183" s="14"/>
      <c r="M183" s="14"/>
      <c r="N183" s="14"/>
      <c r="O183" s="14"/>
      <c r="P183" s="14"/>
      <c r="Q183" s="14"/>
      <c r="R183" s="14"/>
      <c r="S183" s="14"/>
      <c r="T183" s="14"/>
      <c r="U183" s="14"/>
      <c r="V183" s="14"/>
      <c r="W183" s="14"/>
      <c r="X183" s="14"/>
      <c r="Y183" s="14"/>
    </row>
    <row r="184" spans="1:25" ht="15">
      <c r="A184" s="25"/>
      <c r="B184" s="25"/>
      <c r="C184" s="25"/>
      <c r="D184" s="25"/>
      <c r="E184" s="25"/>
      <c r="F184" s="25"/>
      <c r="G184" s="33"/>
      <c r="H184" s="33"/>
      <c r="I184" s="33"/>
      <c r="J184" s="33"/>
      <c r="K184" s="33"/>
      <c r="L184" s="14"/>
      <c r="M184" s="14"/>
      <c r="N184" s="14"/>
      <c r="O184" s="14"/>
      <c r="P184" s="14"/>
      <c r="Q184" s="14"/>
      <c r="R184" s="14"/>
      <c r="S184" s="14"/>
      <c r="T184" s="14"/>
      <c r="U184" s="14"/>
      <c r="V184" s="14"/>
      <c r="W184" s="14"/>
      <c r="X184" s="14"/>
      <c r="Y184" s="14"/>
    </row>
    <row r="185" spans="1:25" ht="19.5" customHeight="1">
      <c r="A185" s="25"/>
      <c r="B185" s="57" t="s">
        <v>157</v>
      </c>
      <c r="C185" s="45"/>
      <c r="D185" s="45"/>
      <c r="E185" s="45"/>
      <c r="F185" s="45"/>
      <c r="G185" s="45"/>
      <c r="H185" s="45"/>
      <c r="I185" s="45"/>
      <c r="J185" s="45"/>
      <c r="K185" s="43"/>
      <c r="L185" s="14"/>
      <c r="M185" s="14"/>
      <c r="N185" s="14"/>
      <c r="O185" s="14"/>
      <c r="P185" s="14"/>
      <c r="Q185" s="14"/>
      <c r="R185" s="14"/>
      <c r="S185" s="14"/>
      <c r="T185" s="14"/>
      <c r="U185" s="14"/>
      <c r="V185" s="14"/>
      <c r="W185" s="14"/>
      <c r="X185" s="14"/>
      <c r="Y185" s="14"/>
    </row>
    <row r="186" spans="1:25" ht="15">
      <c r="A186" s="25"/>
      <c r="B186" s="16" t="s">
        <v>22</v>
      </c>
      <c r="C186" s="58" t="s">
        <v>16</v>
      </c>
      <c r="D186" s="45"/>
      <c r="E186" s="45"/>
      <c r="F186" s="43"/>
      <c r="G186" s="17" t="s">
        <v>22</v>
      </c>
      <c r="H186" s="48" t="s">
        <v>17</v>
      </c>
      <c r="I186" s="45"/>
      <c r="J186" s="45"/>
      <c r="K186" s="43"/>
      <c r="L186" s="14"/>
      <c r="M186" s="14"/>
      <c r="N186" s="14"/>
      <c r="O186" s="14"/>
      <c r="P186" s="14"/>
      <c r="Q186" s="14"/>
      <c r="R186" s="14"/>
      <c r="S186" s="14"/>
      <c r="T186" s="14"/>
      <c r="U186" s="14"/>
      <c r="V186" s="14"/>
      <c r="W186" s="14"/>
      <c r="X186" s="14"/>
      <c r="Y186" s="14"/>
    </row>
    <row r="187" spans="1:25" ht="15">
      <c r="A187" s="25"/>
      <c r="B187" s="41" t="s">
        <v>23</v>
      </c>
      <c r="C187" s="59" t="s">
        <v>24</v>
      </c>
      <c r="D187" s="50"/>
      <c r="E187" s="41" t="s">
        <v>25</v>
      </c>
      <c r="F187" s="41" t="s">
        <v>26</v>
      </c>
      <c r="G187" s="40" t="s">
        <v>23</v>
      </c>
      <c r="H187" s="49" t="s">
        <v>24</v>
      </c>
      <c r="I187" s="50"/>
      <c r="J187" s="40" t="s">
        <v>25</v>
      </c>
      <c r="K187" s="40" t="s">
        <v>26</v>
      </c>
      <c r="L187" s="14"/>
      <c r="M187" s="14"/>
      <c r="N187" s="14"/>
      <c r="O187" s="14"/>
      <c r="P187" s="14"/>
      <c r="Q187" s="14"/>
      <c r="R187" s="14"/>
      <c r="S187" s="14"/>
      <c r="T187" s="14"/>
      <c r="U187" s="14"/>
      <c r="V187" s="14"/>
      <c r="W187" s="14"/>
      <c r="X187" s="14"/>
      <c r="Y187" s="14"/>
    </row>
    <row r="188" spans="1:25" ht="15">
      <c r="A188" s="25"/>
      <c r="B188" s="47"/>
      <c r="C188" s="51"/>
      <c r="D188" s="52"/>
      <c r="E188" s="47"/>
      <c r="F188" s="47"/>
      <c r="G188" s="47"/>
      <c r="H188" s="51"/>
      <c r="I188" s="52"/>
      <c r="J188" s="47"/>
      <c r="K188" s="47"/>
      <c r="L188" s="14"/>
      <c r="M188" s="14"/>
      <c r="N188" s="14"/>
      <c r="O188" s="14"/>
      <c r="P188" s="14"/>
      <c r="Q188" s="14"/>
      <c r="R188" s="14"/>
      <c r="S188" s="14"/>
      <c r="T188" s="14"/>
      <c r="U188" s="14"/>
      <c r="V188" s="14"/>
      <c r="W188" s="14"/>
      <c r="X188" s="14"/>
      <c r="Y188" s="14"/>
    </row>
    <row r="189" spans="1:25" ht="15">
      <c r="A189" s="25"/>
      <c r="B189" s="39"/>
      <c r="C189" s="53"/>
      <c r="D189" s="54"/>
      <c r="E189" s="39"/>
      <c r="F189" s="39"/>
      <c r="G189" s="39"/>
      <c r="H189" s="53"/>
      <c r="I189" s="54"/>
      <c r="J189" s="39"/>
      <c r="K189" s="39"/>
      <c r="L189" s="14"/>
      <c r="M189" s="14"/>
      <c r="N189" s="14"/>
      <c r="O189" s="14"/>
      <c r="P189" s="14"/>
      <c r="Q189" s="14"/>
      <c r="R189" s="14"/>
      <c r="S189" s="14"/>
      <c r="T189" s="14"/>
      <c r="U189" s="14"/>
      <c r="V189" s="14"/>
      <c r="W189" s="14"/>
      <c r="X189" s="14"/>
      <c r="Y189" s="14"/>
    </row>
    <row r="190" spans="1:25" ht="15.75">
      <c r="A190" s="25"/>
      <c r="B190" s="41">
        <v>1</v>
      </c>
      <c r="C190" s="42" t="s">
        <v>69</v>
      </c>
      <c r="D190" s="43"/>
      <c r="E190" s="19">
        <v>10</v>
      </c>
      <c r="F190" s="38" t="s">
        <v>33</v>
      </c>
      <c r="G190" s="40">
        <v>1</v>
      </c>
      <c r="H190" s="42" t="s">
        <v>29</v>
      </c>
      <c r="I190" s="43"/>
      <c r="J190" s="19">
        <v>19</v>
      </c>
      <c r="K190" s="38"/>
      <c r="L190" s="20"/>
      <c r="M190" s="20"/>
      <c r="N190" s="20"/>
      <c r="O190" s="20"/>
      <c r="P190" s="20"/>
      <c r="Q190" s="20"/>
      <c r="R190" s="20"/>
      <c r="S190" s="20"/>
      <c r="T190" s="20"/>
      <c r="U190" s="20"/>
      <c r="V190" s="20"/>
      <c r="W190" s="20"/>
      <c r="X190" s="20"/>
      <c r="Y190" s="20"/>
    </row>
    <row r="191" spans="1:25" ht="15.75">
      <c r="A191" s="25"/>
      <c r="B191" s="39"/>
      <c r="C191" s="42" t="s">
        <v>59</v>
      </c>
      <c r="D191" s="43"/>
      <c r="E191" s="19">
        <v>19</v>
      </c>
      <c r="F191" s="39"/>
      <c r="G191" s="39"/>
      <c r="H191" s="42" t="s">
        <v>150</v>
      </c>
      <c r="I191" s="43"/>
      <c r="J191" s="19">
        <v>12</v>
      </c>
      <c r="K191" s="39"/>
      <c r="L191" s="20"/>
      <c r="M191" s="20"/>
      <c r="N191" s="20"/>
      <c r="O191" s="20"/>
      <c r="P191" s="20"/>
      <c r="Q191" s="20"/>
      <c r="R191" s="20"/>
      <c r="S191" s="20"/>
      <c r="T191" s="20"/>
      <c r="U191" s="20"/>
      <c r="V191" s="20"/>
      <c r="W191" s="20"/>
      <c r="X191" s="20"/>
      <c r="Y191" s="20"/>
    </row>
    <row r="192" spans="1:25" ht="15.75">
      <c r="A192" s="25"/>
      <c r="B192" s="41">
        <v>2</v>
      </c>
      <c r="C192" s="42" t="s">
        <v>80</v>
      </c>
      <c r="D192" s="43"/>
      <c r="E192" s="19">
        <v>13</v>
      </c>
      <c r="F192" s="38" t="s">
        <v>38</v>
      </c>
      <c r="G192" s="40">
        <v>2</v>
      </c>
      <c r="H192" s="42" t="s">
        <v>34</v>
      </c>
      <c r="I192" s="43"/>
      <c r="J192" s="19">
        <v>14</v>
      </c>
      <c r="K192" s="38"/>
      <c r="L192" s="20"/>
      <c r="M192" s="20"/>
      <c r="N192" s="20"/>
      <c r="O192" s="20"/>
      <c r="P192" s="20"/>
      <c r="Q192" s="20"/>
      <c r="R192" s="20"/>
      <c r="S192" s="20"/>
      <c r="T192" s="20"/>
      <c r="U192" s="20"/>
      <c r="V192" s="20"/>
      <c r="W192" s="20"/>
      <c r="X192" s="20"/>
      <c r="Y192" s="20"/>
    </row>
    <row r="193" spans="1:25" ht="15.75">
      <c r="A193" s="25"/>
      <c r="B193" s="39"/>
      <c r="C193" s="42" t="s">
        <v>63</v>
      </c>
      <c r="D193" s="43"/>
      <c r="E193" s="19">
        <v>15</v>
      </c>
      <c r="F193" s="39"/>
      <c r="G193" s="39"/>
      <c r="H193" s="42" t="s">
        <v>39</v>
      </c>
      <c r="I193" s="43"/>
      <c r="J193" s="19">
        <v>6</v>
      </c>
      <c r="K193" s="39"/>
      <c r="L193" s="20"/>
      <c r="M193" s="20"/>
      <c r="N193" s="20"/>
      <c r="O193" s="20"/>
      <c r="P193" s="20"/>
      <c r="Q193" s="20"/>
      <c r="R193" s="20"/>
      <c r="S193" s="20"/>
      <c r="T193" s="20"/>
      <c r="U193" s="20"/>
      <c r="V193" s="20"/>
      <c r="W193" s="20"/>
      <c r="X193" s="20"/>
      <c r="Y193" s="20"/>
    </row>
    <row r="194" spans="1:25" ht="15.75">
      <c r="A194" s="25"/>
      <c r="B194" s="41">
        <v>3</v>
      </c>
      <c r="C194" s="42" t="s">
        <v>54</v>
      </c>
      <c r="D194" s="43"/>
      <c r="E194" s="19">
        <v>13</v>
      </c>
      <c r="F194" s="38" t="s">
        <v>68</v>
      </c>
      <c r="G194" s="40">
        <v>3</v>
      </c>
      <c r="H194" s="42" t="s">
        <v>44</v>
      </c>
      <c r="I194" s="43"/>
      <c r="J194" s="19">
        <v>16</v>
      </c>
      <c r="K194" s="38"/>
      <c r="L194" s="20"/>
      <c r="M194" s="20"/>
      <c r="N194" s="20"/>
      <c r="O194" s="20"/>
      <c r="P194" s="20"/>
      <c r="Q194" s="20"/>
      <c r="R194" s="20"/>
      <c r="S194" s="20"/>
      <c r="T194" s="20"/>
      <c r="U194" s="20"/>
      <c r="V194" s="20"/>
      <c r="W194" s="20"/>
      <c r="X194" s="20"/>
      <c r="Y194" s="20"/>
    </row>
    <row r="195" spans="1:25" ht="15.75">
      <c r="A195" s="25"/>
      <c r="B195" s="39"/>
      <c r="C195" s="42" t="s">
        <v>81</v>
      </c>
      <c r="D195" s="43"/>
      <c r="E195" s="19">
        <v>15</v>
      </c>
      <c r="F195" s="39"/>
      <c r="G195" s="39"/>
      <c r="H195" s="42" t="s">
        <v>46</v>
      </c>
      <c r="I195" s="43"/>
      <c r="J195" s="19">
        <v>16</v>
      </c>
      <c r="K195" s="39"/>
      <c r="L195" s="20"/>
      <c r="M195" s="20"/>
      <c r="N195" s="20"/>
      <c r="O195" s="20"/>
      <c r="P195" s="20"/>
      <c r="Q195" s="20"/>
      <c r="R195" s="20"/>
      <c r="S195" s="20"/>
      <c r="T195" s="20"/>
      <c r="U195" s="20"/>
      <c r="V195" s="20"/>
      <c r="W195" s="20"/>
      <c r="X195" s="20"/>
      <c r="Y195" s="20"/>
    </row>
    <row r="196" spans="1:25" ht="15.75">
      <c r="A196" s="25"/>
      <c r="B196" s="41">
        <v>4</v>
      </c>
      <c r="C196" s="42" t="s">
        <v>114</v>
      </c>
      <c r="D196" s="43"/>
      <c r="E196" s="19">
        <v>10</v>
      </c>
      <c r="F196" s="38" t="s">
        <v>64</v>
      </c>
      <c r="G196" s="40">
        <v>4</v>
      </c>
      <c r="H196" s="42" t="s">
        <v>148</v>
      </c>
      <c r="I196" s="43"/>
      <c r="J196" s="19">
        <v>6</v>
      </c>
      <c r="K196" s="38"/>
      <c r="L196" s="20"/>
      <c r="M196" s="20"/>
      <c r="N196" s="20"/>
      <c r="O196" s="20"/>
      <c r="P196" s="20"/>
      <c r="Q196" s="20"/>
      <c r="R196" s="20"/>
      <c r="S196" s="20"/>
      <c r="T196" s="20"/>
      <c r="U196" s="20"/>
      <c r="V196" s="20"/>
      <c r="W196" s="20"/>
      <c r="X196" s="20"/>
      <c r="Y196" s="20"/>
    </row>
    <row r="197" spans="1:25" ht="15.75">
      <c r="A197" s="25"/>
      <c r="B197" s="39"/>
      <c r="C197" s="42" t="s">
        <v>144</v>
      </c>
      <c r="D197" s="43"/>
      <c r="E197" s="19">
        <v>17</v>
      </c>
      <c r="F197" s="39"/>
      <c r="G197" s="39"/>
      <c r="H197" s="42" t="s">
        <v>158</v>
      </c>
      <c r="I197" s="43"/>
      <c r="J197" s="19">
        <v>17</v>
      </c>
      <c r="K197" s="39"/>
      <c r="L197" s="20"/>
      <c r="M197" s="20"/>
      <c r="N197" s="20"/>
      <c r="O197" s="20"/>
      <c r="P197" s="20"/>
      <c r="Q197" s="20"/>
      <c r="R197" s="20"/>
      <c r="S197" s="20"/>
      <c r="T197" s="20"/>
      <c r="U197" s="20"/>
      <c r="V197" s="20"/>
      <c r="W197" s="20"/>
      <c r="X197" s="20"/>
      <c r="Y197" s="20"/>
    </row>
    <row r="198" spans="1:25" ht="15.75">
      <c r="A198" s="25"/>
      <c r="B198" s="41">
        <v>5</v>
      </c>
      <c r="C198" s="42" t="s">
        <v>73</v>
      </c>
      <c r="D198" s="43"/>
      <c r="E198" s="19">
        <v>15</v>
      </c>
      <c r="F198" s="38"/>
      <c r="G198" s="40">
        <v>5</v>
      </c>
      <c r="H198" s="42" t="s">
        <v>159</v>
      </c>
      <c r="I198" s="43"/>
      <c r="J198" s="19">
        <v>14</v>
      </c>
      <c r="K198" s="38" t="s">
        <v>55</v>
      </c>
      <c r="L198" s="20"/>
      <c r="M198" s="20"/>
      <c r="N198" s="20"/>
      <c r="O198" s="20"/>
      <c r="P198" s="20"/>
      <c r="Q198" s="20"/>
      <c r="R198" s="20"/>
      <c r="S198" s="20"/>
      <c r="T198" s="20"/>
      <c r="U198" s="20"/>
      <c r="V198" s="20"/>
      <c r="W198" s="20"/>
      <c r="X198" s="20"/>
      <c r="Y198" s="20"/>
    </row>
    <row r="199" spans="1:25" ht="15.75">
      <c r="A199" s="25"/>
      <c r="B199" s="39"/>
      <c r="C199" s="42" t="s">
        <v>61</v>
      </c>
      <c r="D199" s="43"/>
      <c r="E199" s="19">
        <v>15</v>
      </c>
      <c r="F199" s="39"/>
      <c r="G199" s="39"/>
      <c r="H199" s="42" t="s">
        <v>160</v>
      </c>
      <c r="I199" s="43"/>
      <c r="J199" s="19">
        <v>14</v>
      </c>
      <c r="K199" s="39"/>
      <c r="L199" s="20"/>
      <c r="M199" s="20"/>
      <c r="N199" s="20"/>
      <c r="O199" s="20"/>
      <c r="P199" s="20"/>
      <c r="Q199" s="20"/>
      <c r="R199" s="20"/>
      <c r="S199" s="20"/>
      <c r="T199" s="20"/>
      <c r="U199" s="20"/>
      <c r="V199" s="20"/>
      <c r="W199" s="20"/>
      <c r="X199" s="20"/>
      <c r="Y199" s="20"/>
    </row>
    <row r="200" spans="1:25" ht="15.75">
      <c r="A200" s="25"/>
      <c r="B200" s="44" t="str">
        <f>"TOTAL MATCHES WON BY : "&amp;C186</f>
        <v>TOTAL MATCHES WON BY : WAGC</v>
      </c>
      <c r="C200" s="45"/>
      <c r="D200" s="45"/>
      <c r="E200" s="43"/>
      <c r="F200" s="19">
        <f>COUNTA(F190:F199)-0.5*COUNTIF(F190:F199,"Sq*")-COUNTIF(F190:F199,"TBA")</f>
        <v>4</v>
      </c>
      <c r="G200" s="55" t="str">
        <f>"TOTAL MATCHES WON BY : "&amp;H186</f>
        <v>TOTAL MATCHES WON BY : COTTESLOE</v>
      </c>
      <c r="H200" s="45"/>
      <c r="I200" s="45"/>
      <c r="J200" s="43"/>
      <c r="K200" s="19">
        <f>COUNTA(K190:K199)-0.5*COUNTIF(K190:K199,"Sq*")-COUNTIF(K190:K199,"TBA")</f>
        <v>1</v>
      </c>
      <c r="L200" s="23"/>
      <c r="M200" s="23"/>
      <c r="N200" s="23" t="str">
        <f>IF(F200+K200=0,"",C186)</f>
        <v>WAGC</v>
      </c>
      <c r="O200" s="24">
        <f>F200</f>
        <v>4</v>
      </c>
      <c r="P200" s="23" t="str">
        <f>IF(F200+K200=0,"",H186)</f>
        <v>COTTESLOE</v>
      </c>
      <c r="Q200" s="24">
        <f>K200</f>
        <v>1</v>
      </c>
      <c r="R200" s="23" t="str">
        <f>G201</f>
        <v>WAGC</v>
      </c>
      <c r="S200" s="23" t="str">
        <f>IF(R200="HALVED",C186,"")</f>
        <v/>
      </c>
      <c r="T200" s="23" t="str">
        <f>IF(R200="HALVED",H186,"")</f>
        <v/>
      </c>
      <c r="U200" s="23"/>
      <c r="V200" s="23"/>
      <c r="W200" s="23"/>
      <c r="X200" s="23"/>
      <c r="Y200" s="23"/>
    </row>
    <row r="201" spans="1:25" ht="15">
      <c r="A201" s="25"/>
      <c r="B201" s="46" t="s">
        <v>52</v>
      </c>
      <c r="C201" s="45"/>
      <c r="D201" s="45"/>
      <c r="E201" s="45"/>
      <c r="F201" s="43"/>
      <c r="G201" s="56" t="str">
        <f>IF(F200+K200&lt;4,"",IF(F200=K200,"HALVED",IF(F200&gt;K200,C186,H186)))</f>
        <v>WAGC</v>
      </c>
      <c r="H201" s="45"/>
      <c r="I201" s="45"/>
      <c r="J201" s="45"/>
      <c r="K201" s="43"/>
      <c r="L201" s="14"/>
      <c r="M201" s="14"/>
      <c r="N201" s="14"/>
      <c r="O201" s="14"/>
      <c r="P201" s="14"/>
      <c r="Q201" s="14"/>
      <c r="R201" s="14"/>
      <c r="S201" s="14"/>
      <c r="T201" s="14"/>
      <c r="U201" s="14"/>
      <c r="V201" s="14"/>
      <c r="W201" s="14"/>
      <c r="X201" s="14"/>
      <c r="Y201" s="14"/>
    </row>
    <row r="202" spans="1:25" ht="11.25" customHeight="1">
      <c r="A202" s="25"/>
      <c r="B202" s="67"/>
      <c r="C202" s="45"/>
      <c r="D202" s="45"/>
      <c r="E202" s="45"/>
      <c r="F202" s="45"/>
      <c r="G202" s="45"/>
      <c r="H202" s="45"/>
      <c r="I202" s="45"/>
      <c r="J202" s="45"/>
      <c r="K202" s="43"/>
      <c r="L202" s="14"/>
      <c r="M202" s="14"/>
      <c r="N202" s="14"/>
      <c r="O202" s="14"/>
      <c r="P202" s="14"/>
      <c r="Q202" s="14"/>
      <c r="R202" s="14"/>
      <c r="S202" s="14"/>
      <c r="T202" s="14"/>
      <c r="U202" s="14"/>
      <c r="V202" s="14"/>
      <c r="W202" s="14"/>
      <c r="X202" s="14"/>
      <c r="Y202" s="14"/>
    </row>
    <row r="203" spans="1:25" ht="15">
      <c r="A203" s="25"/>
      <c r="B203" s="16" t="s">
        <v>22</v>
      </c>
      <c r="C203" s="58" t="s">
        <v>18</v>
      </c>
      <c r="D203" s="45"/>
      <c r="E203" s="45"/>
      <c r="F203" s="43"/>
      <c r="G203" s="17" t="s">
        <v>22</v>
      </c>
      <c r="H203" s="48" t="s">
        <v>19</v>
      </c>
      <c r="I203" s="45"/>
      <c r="J203" s="45"/>
      <c r="K203" s="43"/>
      <c r="L203" s="14"/>
      <c r="M203" s="14"/>
      <c r="N203" s="14"/>
      <c r="O203" s="14"/>
      <c r="P203" s="14"/>
      <c r="Q203" s="14"/>
      <c r="R203" s="14"/>
      <c r="S203" s="14"/>
      <c r="T203" s="14"/>
      <c r="U203" s="14"/>
      <c r="V203" s="14"/>
      <c r="W203" s="14"/>
      <c r="X203" s="14"/>
      <c r="Y203" s="14"/>
    </row>
    <row r="204" spans="1:25" ht="15">
      <c r="A204" s="25"/>
      <c r="B204" s="41" t="s">
        <v>23</v>
      </c>
      <c r="C204" s="59" t="s">
        <v>24</v>
      </c>
      <c r="D204" s="50"/>
      <c r="E204" s="41" t="s">
        <v>25</v>
      </c>
      <c r="F204" s="41" t="s">
        <v>26</v>
      </c>
      <c r="G204" s="40" t="s">
        <v>23</v>
      </c>
      <c r="H204" s="49" t="s">
        <v>24</v>
      </c>
      <c r="I204" s="50"/>
      <c r="J204" s="40" t="s">
        <v>25</v>
      </c>
      <c r="K204" s="40" t="s">
        <v>26</v>
      </c>
      <c r="L204" s="14"/>
      <c r="M204" s="14"/>
      <c r="N204" s="14"/>
      <c r="O204" s="14"/>
      <c r="P204" s="14"/>
      <c r="Q204" s="14"/>
      <c r="R204" s="14"/>
      <c r="S204" s="14"/>
      <c r="T204" s="14"/>
      <c r="U204" s="14"/>
      <c r="V204" s="14"/>
      <c r="W204" s="14"/>
      <c r="X204" s="14"/>
      <c r="Y204" s="14"/>
    </row>
    <row r="205" spans="1:25" ht="15">
      <c r="A205" s="25"/>
      <c r="B205" s="47"/>
      <c r="C205" s="51"/>
      <c r="D205" s="52"/>
      <c r="E205" s="47"/>
      <c r="F205" s="47"/>
      <c r="G205" s="47"/>
      <c r="H205" s="51"/>
      <c r="I205" s="52"/>
      <c r="J205" s="47"/>
      <c r="K205" s="47"/>
      <c r="L205" s="14"/>
      <c r="M205" s="14"/>
      <c r="N205" s="14"/>
      <c r="O205" s="14"/>
      <c r="P205" s="14"/>
      <c r="Q205" s="14"/>
      <c r="R205" s="14"/>
      <c r="S205" s="14"/>
      <c r="T205" s="14"/>
      <c r="U205" s="14"/>
      <c r="V205" s="14"/>
      <c r="W205" s="14"/>
      <c r="X205" s="14"/>
      <c r="Y205" s="14"/>
    </row>
    <row r="206" spans="1:25" ht="15">
      <c r="A206" s="25"/>
      <c r="B206" s="39"/>
      <c r="C206" s="53"/>
      <c r="D206" s="54"/>
      <c r="E206" s="39"/>
      <c r="F206" s="39"/>
      <c r="G206" s="39"/>
      <c r="H206" s="53"/>
      <c r="I206" s="54"/>
      <c r="J206" s="39"/>
      <c r="K206" s="39"/>
      <c r="L206" s="14"/>
      <c r="M206" s="14"/>
      <c r="N206" s="14"/>
      <c r="O206" s="14"/>
      <c r="P206" s="14"/>
      <c r="Q206" s="14"/>
      <c r="R206" s="14"/>
      <c r="S206" s="14"/>
      <c r="T206" s="14"/>
      <c r="U206" s="14"/>
      <c r="V206" s="14"/>
      <c r="W206" s="14"/>
      <c r="X206" s="14"/>
      <c r="Y206" s="14"/>
    </row>
    <row r="207" spans="1:25" ht="15.75">
      <c r="A207" s="25"/>
      <c r="B207" s="41">
        <v>1</v>
      </c>
      <c r="C207" s="42" t="s">
        <v>118</v>
      </c>
      <c r="D207" s="43"/>
      <c r="E207" s="19">
        <v>8</v>
      </c>
      <c r="F207" s="38" t="s">
        <v>38</v>
      </c>
      <c r="G207" s="40">
        <v>1</v>
      </c>
      <c r="H207" s="42" t="s">
        <v>47</v>
      </c>
      <c r="I207" s="43"/>
      <c r="J207" s="19">
        <v>9</v>
      </c>
      <c r="K207" s="38"/>
      <c r="L207" s="20"/>
      <c r="M207" s="20"/>
      <c r="N207" s="20"/>
      <c r="O207" s="20"/>
      <c r="P207" s="20"/>
      <c r="Q207" s="20"/>
      <c r="R207" s="20"/>
      <c r="S207" s="20"/>
      <c r="T207" s="20"/>
      <c r="U207" s="20"/>
      <c r="V207" s="20"/>
      <c r="W207" s="20"/>
      <c r="X207" s="20"/>
      <c r="Y207" s="20"/>
    </row>
    <row r="208" spans="1:25" ht="15.75">
      <c r="A208" s="25"/>
      <c r="B208" s="39"/>
      <c r="C208" s="42" t="s">
        <v>120</v>
      </c>
      <c r="D208" s="43"/>
      <c r="E208" s="19">
        <v>22</v>
      </c>
      <c r="F208" s="39"/>
      <c r="G208" s="39"/>
      <c r="H208" s="42" t="s">
        <v>161</v>
      </c>
      <c r="I208" s="43"/>
      <c r="J208" s="19">
        <v>25</v>
      </c>
      <c r="K208" s="39"/>
      <c r="L208" s="20"/>
      <c r="M208" s="20"/>
      <c r="N208" s="20"/>
      <c r="O208" s="20"/>
      <c r="P208" s="20"/>
      <c r="Q208" s="20"/>
      <c r="R208" s="20"/>
      <c r="S208" s="20"/>
      <c r="T208" s="20"/>
      <c r="U208" s="20"/>
      <c r="V208" s="20"/>
      <c r="W208" s="20"/>
      <c r="X208" s="20"/>
      <c r="Y208" s="20"/>
    </row>
    <row r="209" spans="1:25" ht="15.75">
      <c r="A209" s="25"/>
      <c r="B209" s="41">
        <v>2</v>
      </c>
      <c r="C209" s="42" t="s">
        <v>53</v>
      </c>
      <c r="D209" s="43"/>
      <c r="E209" s="19">
        <v>19</v>
      </c>
      <c r="F209" s="38"/>
      <c r="G209" s="40">
        <v>2</v>
      </c>
      <c r="H209" s="42" t="s">
        <v>27</v>
      </c>
      <c r="I209" s="43"/>
      <c r="J209" s="19">
        <v>12</v>
      </c>
      <c r="K209" s="38" t="s">
        <v>28</v>
      </c>
      <c r="L209" s="20"/>
      <c r="M209" s="20"/>
      <c r="N209" s="20"/>
      <c r="O209" s="20"/>
      <c r="P209" s="20"/>
      <c r="Q209" s="20"/>
      <c r="R209" s="20"/>
      <c r="S209" s="20"/>
      <c r="T209" s="20"/>
      <c r="U209" s="20"/>
      <c r="V209" s="20"/>
      <c r="W209" s="20"/>
      <c r="X209" s="20"/>
      <c r="Y209" s="20"/>
    </row>
    <row r="210" spans="1:25" ht="15.75">
      <c r="A210" s="25"/>
      <c r="B210" s="39"/>
      <c r="C210" s="34" t="s">
        <v>126</v>
      </c>
      <c r="E210" s="19">
        <v>19</v>
      </c>
      <c r="F210" s="39"/>
      <c r="G210" s="39"/>
      <c r="H210" s="42" t="s">
        <v>85</v>
      </c>
      <c r="I210" s="43"/>
      <c r="J210" s="19">
        <v>19</v>
      </c>
      <c r="K210" s="39"/>
      <c r="L210" s="20"/>
      <c r="M210" s="20"/>
      <c r="N210" s="20"/>
      <c r="O210" s="20"/>
      <c r="P210" s="20"/>
      <c r="Q210" s="20"/>
      <c r="R210" s="20"/>
      <c r="S210" s="20"/>
      <c r="T210" s="20"/>
      <c r="U210" s="20"/>
      <c r="V210" s="20"/>
      <c r="W210" s="20"/>
      <c r="X210" s="20"/>
      <c r="Y210" s="20"/>
    </row>
    <row r="211" spans="1:25" ht="15.75">
      <c r="A211" s="25"/>
      <c r="B211" s="41">
        <v>3</v>
      </c>
      <c r="C211" s="42" t="s">
        <v>122</v>
      </c>
      <c r="D211" s="43"/>
      <c r="E211" s="19">
        <v>6</v>
      </c>
      <c r="F211" s="38"/>
      <c r="G211" s="40">
        <v>3</v>
      </c>
      <c r="H211" s="42" t="s">
        <v>37</v>
      </c>
      <c r="I211" s="43"/>
      <c r="J211" s="19">
        <v>13</v>
      </c>
      <c r="K211" s="38" t="s">
        <v>33</v>
      </c>
      <c r="L211" s="20"/>
      <c r="M211" s="20"/>
      <c r="N211" s="20"/>
      <c r="O211" s="20"/>
      <c r="P211" s="20"/>
      <c r="Q211" s="20"/>
      <c r="R211" s="20"/>
      <c r="S211" s="20"/>
      <c r="T211" s="20"/>
      <c r="U211" s="20"/>
      <c r="V211" s="20"/>
      <c r="W211" s="20"/>
      <c r="X211" s="20"/>
      <c r="Y211" s="20"/>
    </row>
    <row r="212" spans="1:25" ht="15.75">
      <c r="A212" s="25"/>
      <c r="B212" s="39"/>
      <c r="C212" s="42" t="s">
        <v>58</v>
      </c>
      <c r="D212" s="43"/>
      <c r="E212" s="19">
        <v>22</v>
      </c>
      <c r="F212" s="39"/>
      <c r="G212" s="39"/>
      <c r="H212" s="42" t="s">
        <v>40</v>
      </c>
      <c r="I212" s="43"/>
      <c r="J212" s="19">
        <v>20</v>
      </c>
      <c r="K212" s="39"/>
      <c r="L212" s="20"/>
      <c r="M212" s="20"/>
      <c r="N212" s="20"/>
      <c r="O212" s="20"/>
      <c r="P212" s="20"/>
      <c r="Q212" s="20"/>
      <c r="R212" s="20"/>
      <c r="S212" s="20"/>
      <c r="T212" s="20"/>
      <c r="U212" s="20"/>
      <c r="V212" s="20"/>
      <c r="W212" s="20"/>
      <c r="X212" s="20"/>
      <c r="Y212" s="20"/>
    </row>
    <row r="213" spans="1:25" ht="15.75">
      <c r="A213" s="25"/>
      <c r="B213" s="41">
        <v>4</v>
      </c>
      <c r="C213" s="42" t="s">
        <v>62</v>
      </c>
      <c r="D213" s="43"/>
      <c r="E213" s="19">
        <v>17</v>
      </c>
      <c r="F213" s="38"/>
      <c r="G213" s="40">
        <v>4</v>
      </c>
      <c r="H213" s="42" t="s">
        <v>32</v>
      </c>
      <c r="I213" s="43"/>
      <c r="J213" s="19">
        <v>15</v>
      </c>
      <c r="K213" s="38" t="s">
        <v>68</v>
      </c>
      <c r="L213" s="20"/>
      <c r="M213" s="20"/>
      <c r="N213" s="20"/>
      <c r="O213" s="20"/>
      <c r="P213" s="20"/>
      <c r="Q213" s="20"/>
      <c r="R213" s="20"/>
      <c r="S213" s="20"/>
      <c r="T213" s="20"/>
      <c r="U213" s="20"/>
      <c r="V213" s="20"/>
      <c r="W213" s="20"/>
      <c r="X213" s="20"/>
      <c r="Y213" s="20"/>
    </row>
    <row r="214" spans="1:25" ht="15.75">
      <c r="A214" s="25"/>
      <c r="B214" s="39"/>
      <c r="C214" s="42" t="s">
        <v>65</v>
      </c>
      <c r="D214" s="43"/>
      <c r="E214" s="19">
        <v>20</v>
      </c>
      <c r="F214" s="39"/>
      <c r="G214" s="39"/>
      <c r="H214" s="42" t="s">
        <v>35</v>
      </c>
      <c r="I214" s="43"/>
      <c r="J214" s="19">
        <v>19</v>
      </c>
      <c r="K214" s="39"/>
      <c r="L214" s="20"/>
      <c r="M214" s="20"/>
      <c r="N214" s="20"/>
      <c r="O214" s="20"/>
      <c r="P214" s="20"/>
      <c r="Q214" s="20"/>
      <c r="R214" s="20"/>
      <c r="S214" s="20"/>
      <c r="T214" s="20"/>
      <c r="U214" s="20"/>
      <c r="V214" s="20"/>
      <c r="W214" s="20"/>
      <c r="X214" s="20"/>
      <c r="Y214" s="20"/>
    </row>
    <row r="215" spans="1:25" ht="15.75">
      <c r="A215" s="25"/>
      <c r="B215" s="41">
        <v>5</v>
      </c>
      <c r="C215" s="42" t="s">
        <v>67</v>
      </c>
      <c r="D215" s="43"/>
      <c r="E215" s="19">
        <v>10</v>
      </c>
      <c r="F215" s="38" t="s">
        <v>87</v>
      </c>
      <c r="G215" s="40">
        <v>5</v>
      </c>
      <c r="H215" s="42" t="s">
        <v>42</v>
      </c>
      <c r="I215" s="43"/>
      <c r="J215" s="19">
        <v>9</v>
      </c>
      <c r="K215" s="38"/>
      <c r="L215" s="20"/>
      <c r="M215" s="20"/>
      <c r="N215" s="20"/>
      <c r="O215" s="20"/>
      <c r="P215" s="20"/>
      <c r="Q215" s="20"/>
      <c r="R215" s="20"/>
      <c r="S215" s="20"/>
      <c r="T215" s="20"/>
      <c r="U215" s="20"/>
      <c r="V215" s="20"/>
      <c r="W215" s="20"/>
      <c r="X215" s="20"/>
      <c r="Y215" s="20"/>
    </row>
    <row r="216" spans="1:25" ht="15.75">
      <c r="A216" s="25"/>
      <c r="B216" s="39"/>
      <c r="C216" s="42" t="s">
        <v>70</v>
      </c>
      <c r="D216" s="43"/>
      <c r="E216" s="19">
        <v>25</v>
      </c>
      <c r="F216" s="39"/>
      <c r="G216" s="39"/>
      <c r="H216" s="42" t="s">
        <v>116</v>
      </c>
      <c r="I216" s="43"/>
      <c r="J216" s="19">
        <v>20</v>
      </c>
      <c r="K216" s="39"/>
      <c r="L216" s="20"/>
      <c r="M216" s="20"/>
      <c r="N216" s="20"/>
      <c r="O216" s="20"/>
      <c r="P216" s="20"/>
      <c r="Q216" s="20"/>
      <c r="R216" s="20"/>
      <c r="S216" s="20"/>
      <c r="T216" s="20"/>
      <c r="U216" s="20"/>
      <c r="V216" s="20"/>
      <c r="W216" s="20"/>
      <c r="X216" s="20"/>
      <c r="Y216" s="20"/>
    </row>
    <row r="217" spans="1:25" ht="15.75">
      <c r="A217" s="25"/>
      <c r="B217" s="44" t="str">
        <f>"TOTAL MATCHES WON BY : "&amp;C203</f>
        <v>TOTAL MATCHES WON BY : THE VINES</v>
      </c>
      <c r="C217" s="45"/>
      <c r="D217" s="45"/>
      <c r="E217" s="43"/>
      <c r="F217" s="19">
        <f>COUNTA(F207:F216)-0.5*COUNTIF(F207:F216,"Sq*")-COUNTIF(F207:F216,"TBA")</f>
        <v>2</v>
      </c>
      <c r="G217" s="55" t="str">
        <f>"TOTAL MATCHES WON BY : "&amp;H203</f>
        <v>TOTAL MATCHES WON BY : MOSMAN PARK</v>
      </c>
      <c r="H217" s="45"/>
      <c r="I217" s="45"/>
      <c r="J217" s="43"/>
      <c r="K217" s="19">
        <f>COUNTA(K207:K216)-0.5*COUNTIF(K207:K216,"Sq*")-COUNTIF(K207:K216,"TBA")</f>
        <v>3</v>
      </c>
      <c r="L217" s="23"/>
      <c r="M217" s="23"/>
      <c r="N217" s="23" t="str">
        <f>IF(F217+K217=0,"",C203)</f>
        <v>THE VINES</v>
      </c>
      <c r="O217" s="24">
        <f>F217</f>
        <v>2</v>
      </c>
      <c r="P217" s="23" t="str">
        <f>IF(F217+K217=0,"",H203)</f>
        <v>MOSMAN PARK</v>
      </c>
      <c r="Q217" s="24">
        <f>K217</f>
        <v>3</v>
      </c>
      <c r="R217" s="23" t="str">
        <f>G218</f>
        <v>MOSMAN PARK</v>
      </c>
      <c r="S217" s="23" t="str">
        <f>IF(R217="HALVED",C203,"")</f>
        <v/>
      </c>
      <c r="T217" s="23" t="str">
        <f>IF(R217="HALVED",H203,"")</f>
        <v/>
      </c>
      <c r="U217" s="23"/>
      <c r="V217" s="23"/>
      <c r="W217" s="23"/>
      <c r="X217" s="23"/>
      <c r="Y217" s="23"/>
    </row>
    <row r="218" spans="1:25" ht="15">
      <c r="A218" s="25"/>
      <c r="B218" s="46" t="s">
        <v>52</v>
      </c>
      <c r="C218" s="45"/>
      <c r="D218" s="45"/>
      <c r="E218" s="45"/>
      <c r="F218" s="43"/>
      <c r="G218" s="56" t="str">
        <f>IF(F217+K217&lt;4,"",IF(F217=K217,"HALVED",IF(F217&gt;K217,C203,H203)))</f>
        <v>MOSMAN PARK</v>
      </c>
      <c r="H218" s="45"/>
      <c r="I218" s="45"/>
      <c r="J218" s="45"/>
      <c r="K218" s="43"/>
      <c r="L218" s="14"/>
      <c r="M218" s="14"/>
      <c r="N218" s="14"/>
      <c r="O218" s="14"/>
      <c r="P218" s="14"/>
      <c r="Q218" s="14"/>
      <c r="R218" s="14"/>
      <c r="S218" s="14"/>
      <c r="T218" s="14"/>
      <c r="U218" s="14"/>
      <c r="V218" s="14"/>
      <c r="W218" s="14"/>
      <c r="X218" s="14"/>
      <c r="Y218" s="14"/>
    </row>
    <row r="219" spans="1:25" ht="15">
      <c r="A219" s="25"/>
      <c r="B219" s="25"/>
      <c r="C219" s="25"/>
      <c r="D219" s="25"/>
      <c r="E219" s="25"/>
      <c r="F219" s="25"/>
      <c r="G219" s="33"/>
      <c r="H219" s="33"/>
      <c r="I219" s="33"/>
      <c r="J219" s="33"/>
      <c r="K219" s="33"/>
      <c r="L219" s="14"/>
      <c r="M219" s="14"/>
      <c r="N219" s="14"/>
      <c r="O219" s="14"/>
      <c r="P219" s="14"/>
      <c r="Q219" s="14"/>
      <c r="R219" s="14"/>
      <c r="S219" s="14"/>
      <c r="T219" s="14"/>
      <c r="U219" s="14"/>
      <c r="V219" s="14"/>
      <c r="W219" s="14"/>
      <c r="X219" s="14"/>
      <c r="Y219" s="14"/>
    </row>
    <row r="220" spans="1:25" ht="15">
      <c r="A220" s="25"/>
      <c r="B220" s="25"/>
      <c r="C220" s="25"/>
      <c r="D220" s="25"/>
      <c r="E220" s="25"/>
      <c r="F220" s="25"/>
      <c r="G220" s="33"/>
      <c r="H220" s="33"/>
      <c r="I220" s="33"/>
      <c r="J220" s="33"/>
      <c r="K220" s="33"/>
      <c r="L220" s="14"/>
      <c r="M220" s="14"/>
      <c r="N220" s="14"/>
      <c r="O220" s="14"/>
      <c r="P220" s="14"/>
      <c r="Q220" s="14"/>
      <c r="R220" s="14"/>
      <c r="S220" s="14"/>
      <c r="T220" s="14"/>
      <c r="U220" s="14"/>
      <c r="V220" s="14"/>
      <c r="W220" s="14"/>
      <c r="X220" s="14"/>
      <c r="Y220" s="14"/>
    </row>
    <row r="221" spans="1:25" ht="15">
      <c r="A221" s="25"/>
      <c r="B221" s="25"/>
      <c r="C221" s="25"/>
      <c r="D221" s="25"/>
      <c r="E221" s="25"/>
      <c r="F221" s="25"/>
      <c r="G221" s="33"/>
      <c r="H221" s="33"/>
      <c r="I221" s="33"/>
      <c r="J221" s="33"/>
      <c r="K221" s="33"/>
      <c r="L221" s="14"/>
      <c r="M221" s="14"/>
      <c r="N221" s="14"/>
      <c r="O221" s="14"/>
      <c r="P221" s="14"/>
      <c r="Q221" s="14"/>
      <c r="R221" s="14"/>
      <c r="S221" s="14"/>
      <c r="T221" s="14"/>
      <c r="U221" s="14"/>
      <c r="V221" s="14"/>
      <c r="W221" s="14"/>
      <c r="X221" s="14"/>
      <c r="Y221" s="14"/>
    </row>
    <row r="222" spans="1:25" ht="15">
      <c r="A222" s="25"/>
      <c r="B222" s="25"/>
      <c r="C222" s="25"/>
      <c r="D222" s="25"/>
      <c r="E222" s="25"/>
      <c r="F222" s="25"/>
      <c r="G222" s="33"/>
      <c r="H222" s="33"/>
      <c r="I222" s="33"/>
      <c r="J222" s="33"/>
      <c r="K222" s="33"/>
      <c r="L222" s="14"/>
      <c r="M222" s="14"/>
      <c r="N222" s="14"/>
      <c r="O222" s="14"/>
      <c r="P222" s="14"/>
      <c r="Q222" s="14"/>
      <c r="R222" s="14"/>
      <c r="S222" s="14"/>
      <c r="T222" s="14"/>
      <c r="U222" s="14"/>
      <c r="V222" s="14"/>
      <c r="W222" s="14"/>
      <c r="X222" s="14"/>
      <c r="Y222" s="14"/>
    </row>
    <row r="223" spans="1:25" ht="15">
      <c r="A223" s="25"/>
      <c r="B223" s="25"/>
      <c r="C223" s="25"/>
      <c r="D223" s="25"/>
      <c r="E223" s="25"/>
      <c r="F223" s="25"/>
      <c r="G223" s="33"/>
      <c r="H223" s="33"/>
      <c r="I223" s="33"/>
      <c r="J223" s="33"/>
      <c r="K223" s="33"/>
      <c r="L223" s="14"/>
      <c r="M223" s="14"/>
      <c r="N223" s="14"/>
      <c r="O223" s="14"/>
      <c r="P223" s="14"/>
      <c r="Q223" s="14"/>
      <c r="R223" s="14"/>
      <c r="S223" s="14"/>
      <c r="T223" s="14"/>
      <c r="U223" s="14"/>
      <c r="V223" s="14"/>
      <c r="W223" s="14"/>
      <c r="X223" s="14"/>
      <c r="Y223" s="14"/>
    </row>
    <row r="224" spans="1:25" ht="15">
      <c r="A224" s="25"/>
      <c r="B224" s="25"/>
      <c r="C224" s="25"/>
      <c r="D224" s="25"/>
      <c r="E224" s="25"/>
      <c r="F224" s="25"/>
      <c r="G224" s="33"/>
      <c r="H224" s="33"/>
      <c r="I224" s="33"/>
      <c r="J224" s="33"/>
      <c r="K224" s="33"/>
      <c r="L224" s="14"/>
      <c r="M224" s="14"/>
      <c r="N224" s="14"/>
      <c r="O224" s="14"/>
      <c r="P224" s="14"/>
      <c r="Q224" s="14"/>
      <c r="R224" s="14"/>
      <c r="S224" s="14"/>
      <c r="T224" s="14"/>
      <c r="U224" s="14"/>
      <c r="V224" s="14"/>
      <c r="W224" s="14"/>
      <c r="X224" s="14"/>
      <c r="Y224" s="14"/>
    </row>
    <row r="225" spans="1:25" ht="15">
      <c r="A225" s="25"/>
      <c r="B225" s="25"/>
      <c r="C225" s="25"/>
      <c r="D225" s="25"/>
      <c r="E225" s="25"/>
      <c r="F225" s="25"/>
      <c r="G225" s="33"/>
      <c r="H225" s="33"/>
      <c r="I225" s="33"/>
      <c r="J225" s="33"/>
      <c r="K225" s="33"/>
      <c r="L225" s="33"/>
      <c r="M225" s="33"/>
      <c r="N225" s="33"/>
      <c r="O225" s="33"/>
      <c r="P225" s="33"/>
      <c r="Q225" s="33"/>
      <c r="R225" s="33"/>
      <c r="S225" s="33"/>
      <c r="T225" s="33"/>
      <c r="U225" s="33"/>
      <c r="V225" s="33"/>
      <c r="W225" s="33"/>
      <c r="X225" s="33"/>
      <c r="Y225" s="33"/>
    </row>
    <row r="226" spans="1:25" ht="15">
      <c r="A226" s="25"/>
      <c r="B226" s="25"/>
      <c r="C226" s="25"/>
      <c r="D226" s="25"/>
      <c r="E226" s="25"/>
      <c r="F226" s="25"/>
      <c r="G226" s="33"/>
      <c r="H226" s="33"/>
      <c r="I226" s="33"/>
      <c r="J226" s="33"/>
      <c r="K226" s="33"/>
      <c r="L226" s="33"/>
      <c r="M226" s="33"/>
      <c r="N226" s="33"/>
      <c r="O226" s="33"/>
      <c r="P226" s="33"/>
      <c r="Q226" s="33"/>
      <c r="R226" s="33"/>
      <c r="S226" s="33"/>
      <c r="T226" s="33"/>
      <c r="U226" s="33"/>
      <c r="V226" s="33"/>
      <c r="W226" s="33"/>
      <c r="X226" s="33"/>
      <c r="Y226" s="33"/>
    </row>
    <row r="227" spans="1:25" ht="15">
      <c r="A227" s="25"/>
      <c r="B227" s="25"/>
      <c r="C227" s="25"/>
      <c r="D227" s="25"/>
      <c r="E227" s="25"/>
      <c r="F227" s="25"/>
      <c r="G227" s="33"/>
      <c r="H227" s="33"/>
      <c r="I227" s="33"/>
      <c r="J227" s="33"/>
      <c r="K227" s="33"/>
      <c r="L227" s="33"/>
      <c r="M227" s="33"/>
      <c r="N227" s="33"/>
      <c r="O227" s="33"/>
      <c r="P227" s="33"/>
      <c r="Q227" s="33"/>
      <c r="R227" s="33"/>
      <c r="S227" s="33"/>
      <c r="T227" s="33"/>
      <c r="U227" s="33"/>
      <c r="V227" s="33"/>
      <c r="W227" s="33"/>
      <c r="X227" s="33"/>
      <c r="Y227" s="33"/>
    </row>
    <row r="228" spans="1:25" ht="15">
      <c r="A228" s="25"/>
      <c r="B228" s="25"/>
      <c r="C228" s="25"/>
      <c r="D228" s="25"/>
      <c r="E228" s="25"/>
      <c r="F228" s="25"/>
      <c r="G228" s="33"/>
      <c r="H228" s="33"/>
      <c r="I228" s="33"/>
      <c r="J228" s="33"/>
      <c r="K228" s="33"/>
      <c r="L228" s="33"/>
      <c r="M228" s="33"/>
      <c r="N228" s="33"/>
      <c r="O228" s="33"/>
      <c r="P228" s="33"/>
      <c r="Q228" s="33"/>
      <c r="R228" s="33"/>
      <c r="S228" s="33"/>
      <c r="T228" s="33"/>
      <c r="U228" s="33"/>
      <c r="V228" s="33"/>
      <c r="W228" s="33"/>
      <c r="X228" s="33"/>
      <c r="Y228" s="33"/>
    </row>
    <row r="229" spans="1:25" ht="15">
      <c r="A229" s="25"/>
      <c r="B229" s="25"/>
      <c r="C229" s="25"/>
      <c r="D229" s="25"/>
      <c r="E229" s="25"/>
      <c r="F229" s="25"/>
      <c r="G229" s="33"/>
      <c r="H229" s="33"/>
      <c r="I229" s="33"/>
      <c r="J229" s="33"/>
      <c r="K229" s="33"/>
      <c r="L229" s="33"/>
      <c r="M229" s="33"/>
      <c r="N229" s="33"/>
      <c r="O229" s="33"/>
      <c r="P229" s="33"/>
      <c r="Q229" s="33"/>
      <c r="R229" s="33"/>
      <c r="S229" s="33"/>
      <c r="T229" s="33"/>
      <c r="U229" s="33"/>
      <c r="V229" s="33"/>
      <c r="W229" s="33"/>
      <c r="X229" s="33"/>
      <c r="Y229" s="33"/>
    </row>
    <row r="230" spans="1:25" ht="15">
      <c r="A230" s="25"/>
      <c r="B230" s="25"/>
      <c r="C230" s="25"/>
      <c r="D230" s="25"/>
      <c r="E230" s="25"/>
      <c r="F230" s="25"/>
      <c r="G230" s="33"/>
      <c r="H230" s="33"/>
      <c r="I230" s="33"/>
      <c r="J230" s="33"/>
      <c r="K230" s="33"/>
      <c r="L230" s="33"/>
      <c r="M230" s="33"/>
      <c r="N230" s="33"/>
      <c r="O230" s="33"/>
      <c r="P230" s="33"/>
      <c r="Q230" s="33"/>
      <c r="R230" s="33"/>
      <c r="S230" s="33"/>
      <c r="T230" s="33"/>
      <c r="U230" s="33"/>
      <c r="V230" s="33"/>
      <c r="W230" s="33"/>
      <c r="X230" s="33"/>
      <c r="Y230" s="33"/>
    </row>
    <row r="231" spans="1:25" ht="15">
      <c r="A231" s="25"/>
      <c r="B231" s="25"/>
      <c r="C231" s="25"/>
      <c r="D231" s="25"/>
      <c r="E231" s="25"/>
      <c r="F231" s="25"/>
      <c r="G231" s="33"/>
      <c r="H231" s="33"/>
      <c r="I231" s="33"/>
      <c r="J231" s="33"/>
      <c r="K231" s="33"/>
      <c r="L231" s="33"/>
      <c r="M231" s="33"/>
      <c r="N231" s="33"/>
      <c r="O231" s="33"/>
      <c r="P231" s="33"/>
      <c r="Q231" s="33"/>
      <c r="R231" s="33"/>
      <c r="S231" s="33"/>
      <c r="T231" s="33"/>
      <c r="U231" s="33"/>
      <c r="V231" s="33"/>
      <c r="W231" s="33"/>
      <c r="X231" s="33"/>
      <c r="Y231" s="33"/>
    </row>
    <row r="232" spans="1:25" ht="15">
      <c r="A232" s="25"/>
      <c r="B232" s="25"/>
      <c r="C232" s="25"/>
      <c r="D232" s="25"/>
      <c r="E232" s="25"/>
      <c r="F232" s="25"/>
      <c r="G232" s="33"/>
      <c r="H232" s="33"/>
      <c r="I232" s="33"/>
      <c r="J232" s="33"/>
      <c r="K232" s="33"/>
      <c r="L232" s="33"/>
      <c r="M232" s="33"/>
      <c r="N232" s="33"/>
      <c r="O232" s="33"/>
      <c r="P232" s="33"/>
      <c r="Q232" s="33"/>
      <c r="R232" s="33"/>
      <c r="S232" s="33"/>
      <c r="T232" s="33"/>
      <c r="U232" s="33"/>
      <c r="V232" s="33"/>
      <c r="W232" s="33"/>
      <c r="X232" s="33"/>
      <c r="Y232" s="33"/>
    </row>
    <row r="233" spans="1:25" ht="15">
      <c r="A233" s="25"/>
      <c r="B233" s="25"/>
      <c r="C233" s="25"/>
      <c r="D233" s="25"/>
      <c r="E233" s="25"/>
      <c r="F233" s="25"/>
      <c r="G233" s="33"/>
      <c r="H233" s="33"/>
      <c r="I233" s="33"/>
      <c r="J233" s="33"/>
      <c r="K233" s="33"/>
      <c r="L233" s="33"/>
      <c r="M233" s="33"/>
      <c r="N233" s="33"/>
      <c r="O233" s="33"/>
      <c r="P233" s="33"/>
      <c r="Q233" s="33"/>
      <c r="R233" s="33"/>
      <c r="S233" s="33"/>
      <c r="T233" s="33"/>
      <c r="U233" s="33"/>
      <c r="V233" s="33"/>
      <c r="W233" s="33"/>
      <c r="X233" s="33"/>
      <c r="Y233" s="33"/>
    </row>
    <row r="234" spans="1:25" ht="15">
      <c r="A234" s="25"/>
      <c r="B234" s="25"/>
      <c r="C234" s="25"/>
      <c r="D234" s="25"/>
      <c r="E234" s="25"/>
      <c r="F234" s="25"/>
      <c r="G234" s="33"/>
      <c r="H234" s="33"/>
      <c r="I234" s="33"/>
      <c r="J234" s="33"/>
      <c r="K234" s="33"/>
      <c r="L234" s="33"/>
      <c r="M234" s="33"/>
      <c r="N234" s="33"/>
      <c r="O234" s="33"/>
      <c r="P234" s="33"/>
      <c r="Q234" s="33"/>
      <c r="R234" s="33"/>
      <c r="S234" s="33"/>
      <c r="T234" s="33"/>
      <c r="U234" s="33"/>
      <c r="V234" s="33"/>
      <c r="W234" s="33"/>
      <c r="X234" s="33"/>
      <c r="Y234" s="33"/>
    </row>
    <row r="235" spans="1:25" ht="15">
      <c r="A235" s="25"/>
      <c r="B235" s="25"/>
      <c r="C235" s="25"/>
      <c r="D235" s="25"/>
      <c r="E235" s="25"/>
      <c r="F235" s="25"/>
      <c r="G235" s="33"/>
      <c r="H235" s="33"/>
      <c r="I235" s="33"/>
      <c r="J235" s="33"/>
      <c r="K235" s="33"/>
      <c r="L235" s="33"/>
      <c r="M235" s="33"/>
      <c r="N235" s="33"/>
      <c r="O235" s="33"/>
      <c r="P235" s="33"/>
      <c r="Q235" s="33"/>
      <c r="R235" s="33"/>
      <c r="S235" s="33"/>
      <c r="T235" s="33"/>
      <c r="U235" s="33"/>
      <c r="V235" s="33"/>
      <c r="W235" s="33"/>
      <c r="X235" s="33"/>
      <c r="Y235" s="33"/>
    </row>
    <row r="236" spans="1:25" ht="15">
      <c r="A236" s="25"/>
      <c r="B236" s="25"/>
      <c r="C236" s="25"/>
      <c r="D236" s="25"/>
      <c r="E236" s="25"/>
      <c r="F236" s="25"/>
      <c r="G236" s="33"/>
      <c r="H236" s="33"/>
      <c r="I236" s="33"/>
      <c r="J236" s="33"/>
      <c r="K236" s="33"/>
      <c r="L236" s="33"/>
      <c r="M236" s="33"/>
      <c r="N236" s="33"/>
      <c r="O236" s="33"/>
      <c r="P236" s="33"/>
      <c r="Q236" s="33"/>
      <c r="R236" s="33"/>
      <c r="S236" s="33"/>
      <c r="T236" s="33"/>
      <c r="U236" s="33"/>
      <c r="V236" s="33"/>
      <c r="W236" s="33"/>
      <c r="X236" s="33"/>
      <c r="Y236" s="33"/>
    </row>
    <row r="237" spans="1:25" ht="15">
      <c r="A237" s="25"/>
      <c r="B237" s="25"/>
      <c r="C237" s="25"/>
      <c r="D237" s="25"/>
      <c r="E237" s="25"/>
      <c r="F237" s="25"/>
      <c r="G237" s="33"/>
      <c r="H237" s="33"/>
      <c r="I237" s="33"/>
      <c r="J237" s="33"/>
      <c r="K237" s="33"/>
      <c r="L237" s="33"/>
      <c r="M237" s="33"/>
      <c r="N237" s="33"/>
      <c r="O237" s="33"/>
      <c r="P237" s="33"/>
      <c r="Q237" s="33"/>
      <c r="R237" s="33"/>
      <c r="S237" s="33"/>
      <c r="T237" s="33"/>
      <c r="U237" s="33"/>
      <c r="V237" s="33"/>
      <c r="W237" s="33"/>
      <c r="X237" s="33"/>
      <c r="Y237" s="33"/>
    </row>
    <row r="238" spans="1:25" ht="15">
      <c r="A238" s="25"/>
      <c r="B238" s="25"/>
      <c r="C238" s="25"/>
      <c r="D238" s="25"/>
      <c r="E238" s="25"/>
      <c r="F238" s="25"/>
      <c r="G238" s="33"/>
      <c r="H238" s="33"/>
      <c r="I238" s="33"/>
      <c r="J238" s="33"/>
      <c r="K238" s="33"/>
      <c r="L238" s="33"/>
      <c r="M238" s="33"/>
      <c r="N238" s="33"/>
      <c r="O238" s="33"/>
      <c r="P238" s="33"/>
      <c r="Q238" s="33"/>
      <c r="R238" s="33"/>
      <c r="S238" s="33"/>
      <c r="T238" s="33"/>
      <c r="U238" s="33"/>
      <c r="V238" s="33"/>
      <c r="W238" s="33"/>
      <c r="X238" s="33"/>
      <c r="Y238" s="33"/>
    </row>
    <row r="239" spans="1:25" ht="15" hidden="1">
      <c r="A239" s="25"/>
      <c r="B239" s="25"/>
      <c r="C239" s="25"/>
      <c r="D239" s="25"/>
      <c r="E239" s="25"/>
      <c r="F239" s="25"/>
      <c r="G239" s="33"/>
      <c r="H239" s="33"/>
      <c r="I239" s="35"/>
      <c r="J239" s="35"/>
      <c r="K239" s="35"/>
      <c r="L239" s="33"/>
      <c r="M239" s="33"/>
      <c r="N239" s="33"/>
      <c r="O239" s="33"/>
      <c r="P239" s="33"/>
      <c r="Q239" s="33"/>
      <c r="R239" s="33"/>
      <c r="S239" s="33"/>
      <c r="T239" s="33"/>
      <c r="U239" s="33"/>
      <c r="V239" s="33"/>
      <c r="W239" s="33"/>
      <c r="X239" s="33"/>
      <c r="Y239" s="33"/>
    </row>
    <row r="240" spans="1:25" ht="15" hidden="1">
      <c r="A240" s="25"/>
      <c r="B240" s="25"/>
      <c r="C240" s="25" t="s">
        <v>119</v>
      </c>
      <c r="D240" s="25"/>
      <c r="E240" s="25"/>
      <c r="F240" s="25"/>
      <c r="G240" s="33"/>
      <c r="H240" s="33"/>
      <c r="I240" s="35"/>
      <c r="J240" s="35"/>
      <c r="K240" s="35"/>
      <c r="L240" s="33"/>
      <c r="M240" s="33"/>
      <c r="N240" s="33"/>
      <c r="O240" s="33"/>
      <c r="P240" s="33"/>
      <c r="Q240" s="33"/>
      <c r="R240" s="33"/>
      <c r="S240" s="33"/>
      <c r="T240" s="33"/>
      <c r="U240" s="33"/>
      <c r="V240" s="33"/>
      <c r="W240" s="33"/>
      <c r="X240" s="33"/>
      <c r="Y240" s="33"/>
    </row>
    <row r="241" spans="1:25" ht="15" hidden="1">
      <c r="A241" s="25"/>
      <c r="B241" s="25"/>
      <c r="C241" s="36" t="s">
        <v>68</v>
      </c>
      <c r="D241" s="25"/>
      <c r="E241" s="25"/>
      <c r="F241" s="25"/>
      <c r="G241" s="33"/>
      <c r="H241" s="33"/>
      <c r="I241" s="35"/>
      <c r="J241" s="35"/>
      <c r="K241" s="35"/>
      <c r="L241" s="33"/>
      <c r="M241" s="33"/>
      <c r="N241" s="33"/>
      <c r="O241" s="33"/>
      <c r="P241" s="33"/>
      <c r="Q241" s="33"/>
      <c r="R241" s="33"/>
      <c r="S241" s="33"/>
      <c r="T241" s="33"/>
      <c r="U241" s="33"/>
      <c r="V241" s="33"/>
      <c r="W241" s="33"/>
      <c r="X241" s="33"/>
      <c r="Y241" s="33"/>
    </row>
    <row r="242" spans="1:25" ht="15" hidden="1">
      <c r="A242" s="25"/>
      <c r="B242" s="25"/>
      <c r="C242" s="36" t="s">
        <v>55</v>
      </c>
      <c r="D242" s="25"/>
      <c r="E242" s="25"/>
      <c r="F242" s="25"/>
      <c r="G242" s="33"/>
      <c r="H242" s="33"/>
      <c r="I242" s="35"/>
      <c r="J242" s="35"/>
      <c r="K242" s="35"/>
      <c r="L242" s="33"/>
      <c r="M242" s="33"/>
      <c r="N242" s="33"/>
      <c r="O242" s="33"/>
      <c r="P242" s="33"/>
      <c r="Q242" s="33"/>
      <c r="R242" s="33"/>
      <c r="S242" s="33"/>
      <c r="T242" s="33"/>
      <c r="U242" s="33"/>
      <c r="V242" s="33"/>
      <c r="W242" s="33"/>
      <c r="X242" s="33"/>
      <c r="Y242" s="33"/>
    </row>
    <row r="243" spans="1:25" ht="15" hidden="1">
      <c r="A243" s="25"/>
      <c r="B243" s="25"/>
      <c r="C243" s="36" t="s">
        <v>33</v>
      </c>
      <c r="D243" s="25"/>
      <c r="E243" s="25"/>
      <c r="F243" s="25"/>
      <c r="G243" s="33"/>
      <c r="H243" s="33"/>
      <c r="I243" s="35"/>
      <c r="J243" s="35"/>
      <c r="K243" s="35"/>
      <c r="L243" s="33"/>
      <c r="M243" s="33"/>
      <c r="N243" s="33"/>
      <c r="O243" s="33"/>
      <c r="P243" s="33"/>
      <c r="Q243" s="33"/>
      <c r="R243" s="33"/>
      <c r="S243" s="33"/>
      <c r="T243" s="33"/>
      <c r="U243" s="33"/>
      <c r="V243" s="33"/>
      <c r="W243" s="33"/>
      <c r="X243" s="33"/>
      <c r="Y243" s="33"/>
    </row>
    <row r="244" spans="1:25" ht="15" hidden="1">
      <c r="A244" s="25"/>
      <c r="B244" s="25"/>
      <c r="C244" s="36" t="s">
        <v>38</v>
      </c>
      <c r="D244" s="25"/>
      <c r="E244" s="25"/>
      <c r="F244" s="25"/>
      <c r="G244" s="33"/>
      <c r="H244" s="33"/>
      <c r="I244" s="35"/>
      <c r="J244" s="35"/>
      <c r="K244" s="35"/>
      <c r="L244" s="33"/>
      <c r="M244" s="33"/>
      <c r="N244" s="33"/>
      <c r="O244" s="33"/>
      <c r="P244" s="33"/>
      <c r="Q244" s="33"/>
      <c r="R244" s="33"/>
      <c r="S244" s="33"/>
      <c r="T244" s="33"/>
      <c r="U244" s="33"/>
      <c r="V244" s="33"/>
      <c r="W244" s="33"/>
      <c r="X244" s="33"/>
      <c r="Y244" s="33"/>
    </row>
    <row r="245" spans="1:25" ht="15" hidden="1">
      <c r="A245" s="25"/>
      <c r="B245" s="25"/>
      <c r="C245" s="37" t="s">
        <v>87</v>
      </c>
      <c r="D245" s="25"/>
      <c r="E245" s="25"/>
      <c r="F245" s="25"/>
      <c r="G245" s="33"/>
      <c r="H245" s="33"/>
      <c r="I245" s="35"/>
      <c r="J245" s="35"/>
      <c r="K245" s="35"/>
      <c r="L245" s="33"/>
      <c r="M245" s="33"/>
      <c r="N245" s="33"/>
      <c r="O245" s="33"/>
      <c r="P245" s="33"/>
      <c r="Q245" s="33"/>
      <c r="R245" s="33"/>
      <c r="S245" s="33"/>
      <c r="T245" s="33"/>
      <c r="U245" s="33"/>
      <c r="V245" s="33"/>
      <c r="W245" s="33"/>
      <c r="X245" s="33"/>
      <c r="Y245" s="33"/>
    </row>
    <row r="246" spans="1:25" ht="15" hidden="1">
      <c r="A246" s="25"/>
      <c r="B246" s="25"/>
      <c r="C246" s="36" t="s">
        <v>43</v>
      </c>
      <c r="D246" s="25"/>
      <c r="E246" s="25"/>
      <c r="F246" s="25"/>
      <c r="G246" s="33"/>
      <c r="H246" s="33"/>
      <c r="I246" s="35"/>
      <c r="J246" s="35"/>
      <c r="K246" s="35"/>
      <c r="L246" s="33"/>
      <c r="M246" s="33"/>
      <c r="N246" s="33"/>
      <c r="O246" s="33"/>
      <c r="P246" s="33"/>
      <c r="Q246" s="33"/>
      <c r="R246" s="33"/>
      <c r="S246" s="33"/>
      <c r="T246" s="33"/>
      <c r="U246" s="33"/>
      <c r="V246" s="33"/>
      <c r="W246" s="33"/>
      <c r="X246" s="33"/>
      <c r="Y246" s="33"/>
    </row>
    <row r="247" spans="1:25" ht="15" hidden="1">
      <c r="A247" s="25"/>
      <c r="B247" s="25"/>
      <c r="C247" s="36" t="s">
        <v>102</v>
      </c>
      <c r="D247" s="25"/>
      <c r="E247" s="25"/>
      <c r="F247" s="25"/>
      <c r="G247" s="33"/>
      <c r="H247" s="33"/>
      <c r="I247" s="35"/>
      <c r="J247" s="35"/>
      <c r="K247" s="35"/>
      <c r="L247" s="33"/>
      <c r="M247" s="33"/>
      <c r="N247" s="33"/>
      <c r="O247" s="33"/>
      <c r="P247" s="33"/>
      <c r="Q247" s="33"/>
      <c r="R247" s="33"/>
      <c r="S247" s="33"/>
      <c r="T247" s="33"/>
      <c r="U247" s="33"/>
      <c r="V247" s="33"/>
      <c r="W247" s="33"/>
      <c r="X247" s="33"/>
      <c r="Y247" s="33"/>
    </row>
    <row r="248" spans="1:25" ht="15" hidden="1">
      <c r="A248" s="25"/>
      <c r="B248" s="25"/>
      <c r="C248" s="36" t="s">
        <v>84</v>
      </c>
      <c r="D248" s="25"/>
      <c r="E248" s="25"/>
      <c r="F248" s="25"/>
      <c r="G248" s="33"/>
      <c r="H248" s="33"/>
      <c r="I248" s="35"/>
      <c r="J248" s="35"/>
      <c r="K248" s="35"/>
      <c r="L248" s="33"/>
      <c r="M248" s="33"/>
      <c r="N248" s="33"/>
      <c r="O248" s="33"/>
      <c r="P248" s="33"/>
      <c r="Q248" s="33"/>
      <c r="R248" s="33"/>
      <c r="S248" s="33"/>
      <c r="T248" s="33"/>
      <c r="U248" s="33"/>
      <c r="V248" s="33"/>
      <c r="W248" s="33"/>
      <c r="X248" s="33"/>
      <c r="Y248" s="33"/>
    </row>
    <row r="249" spans="1:25" ht="15" hidden="1">
      <c r="A249" s="25"/>
      <c r="B249" s="25"/>
      <c r="C249" s="36" t="s">
        <v>64</v>
      </c>
      <c r="D249" s="25"/>
      <c r="E249" s="25"/>
      <c r="F249" s="25"/>
      <c r="G249" s="33"/>
      <c r="H249" s="33"/>
      <c r="I249" s="35"/>
      <c r="J249" s="35"/>
      <c r="K249" s="35"/>
      <c r="L249" s="33"/>
      <c r="M249" s="33"/>
      <c r="N249" s="33"/>
      <c r="O249" s="33"/>
      <c r="P249" s="33"/>
      <c r="Q249" s="33"/>
      <c r="R249" s="33"/>
      <c r="S249" s="33"/>
      <c r="T249" s="33"/>
      <c r="U249" s="33"/>
      <c r="V249" s="33"/>
      <c r="W249" s="33"/>
      <c r="X249" s="33"/>
      <c r="Y249" s="33"/>
    </row>
    <row r="250" spans="1:25" ht="15" hidden="1">
      <c r="A250" s="25"/>
      <c r="B250" s="25"/>
      <c r="C250" s="36" t="s">
        <v>28</v>
      </c>
      <c r="D250" s="25"/>
      <c r="E250" s="25"/>
      <c r="F250" s="25"/>
      <c r="G250" s="33"/>
      <c r="H250" s="33"/>
      <c r="I250" s="35"/>
      <c r="J250" s="35"/>
      <c r="K250" s="35"/>
      <c r="L250" s="33"/>
      <c r="M250" s="33"/>
      <c r="N250" s="33"/>
      <c r="O250" s="33"/>
      <c r="P250" s="33"/>
      <c r="Q250" s="33"/>
      <c r="R250" s="33"/>
      <c r="S250" s="33"/>
      <c r="T250" s="33"/>
      <c r="U250" s="33"/>
      <c r="V250" s="33"/>
      <c r="W250" s="33"/>
      <c r="X250" s="33"/>
      <c r="Y250" s="33"/>
    </row>
    <row r="251" spans="1:25" ht="15" hidden="1">
      <c r="A251" s="25"/>
      <c r="B251" s="25"/>
      <c r="C251" s="36" t="s">
        <v>48</v>
      </c>
      <c r="D251" s="25"/>
      <c r="E251" s="25"/>
      <c r="F251" s="25"/>
      <c r="G251" s="33"/>
      <c r="H251" s="33"/>
      <c r="I251" s="35"/>
      <c r="J251" s="35"/>
      <c r="K251" s="35"/>
      <c r="L251" s="33"/>
      <c r="M251" s="33"/>
      <c r="N251" s="33"/>
      <c r="O251" s="33"/>
      <c r="P251" s="33"/>
      <c r="Q251" s="33"/>
      <c r="R251" s="33"/>
      <c r="S251" s="33"/>
      <c r="T251" s="33"/>
      <c r="U251" s="33"/>
      <c r="V251" s="33"/>
      <c r="W251" s="33"/>
      <c r="X251" s="33"/>
      <c r="Y251" s="33"/>
    </row>
    <row r="252" spans="1:25" ht="15" hidden="1">
      <c r="A252" s="25"/>
      <c r="B252" s="25"/>
      <c r="C252" s="36" t="s">
        <v>77</v>
      </c>
      <c r="D252" s="25"/>
      <c r="E252" s="25"/>
      <c r="F252" s="25"/>
      <c r="G252" s="33"/>
      <c r="H252" s="33"/>
      <c r="I252" s="35"/>
      <c r="J252" s="35"/>
      <c r="K252" s="35"/>
      <c r="L252" s="33"/>
      <c r="M252" s="33"/>
      <c r="N252" s="33"/>
      <c r="O252" s="33"/>
      <c r="P252" s="33"/>
      <c r="Q252" s="33"/>
      <c r="R252" s="33"/>
      <c r="S252" s="33"/>
      <c r="T252" s="33"/>
      <c r="U252" s="33"/>
      <c r="V252" s="33"/>
      <c r="W252" s="33"/>
      <c r="X252" s="33"/>
      <c r="Y252" s="33"/>
    </row>
    <row r="253" spans="1:25" ht="15" hidden="1">
      <c r="A253" s="25"/>
      <c r="B253" s="25"/>
      <c r="C253" s="36" t="s">
        <v>162</v>
      </c>
      <c r="D253" s="25"/>
      <c r="E253" s="25"/>
      <c r="F253" s="25"/>
      <c r="G253" s="33"/>
      <c r="H253" s="33"/>
      <c r="I253" s="35"/>
      <c r="J253" s="35"/>
      <c r="K253" s="35"/>
      <c r="L253" s="33"/>
      <c r="M253" s="33"/>
      <c r="N253" s="33"/>
      <c r="O253" s="33"/>
      <c r="P253" s="33"/>
      <c r="Q253" s="33"/>
      <c r="R253" s="33"/>
      <c r="S253" s="33"/>
      <c r="T253" s="33"/>
      <c r="U253" s="33"/>
      <c r="V253" s="33"/>
      <c r="W253" s="33"/>
      <c r="X253" s="33"/>
      <c r="Y253" s="33"/>
    </row>
    <row r="254" spans="1:25" ht="15" hidden="1">
      <c r="A254" s="25"/>
      <c r="B254" s="25"/>
      <c r="C254" s="36" t="s">
        <v>154</v>
      </c>
      <c r="D254" s="25"/>
      <c r="E254" s="25"/>
      <c r="F254" s="25"/>
      <c r="G254" s="33"/>
      <c r="H254" s="33"/>
      <c r="I254" s="35"/>
      <c r="J254" s="35"/>
      <c r="K254" s="35"/>
      <c r="L254" s="33"/>
      <c r="M254" s="33"/>
      <c r="N254" s="33"/>
      <c r="O254" s="33"/>
      <c r="P254" s="33"/>
      <c r="Q254" s="33"/>
      <c r="R254" s="33"/>
      <c r="S254" s="33"/>
      <c r="T254" s="33"/>
      <c r="U254" s="33"/>
      <c r="V254" s="33"/>
      <c r="W254" s="33"/>
      <c r="X254" s="33"/>
      <c r="Y254" s="33"/>
    </row>
    <row r="255" spans="1:25" ht="15" hidden="1">
      <c r="A255" s="25"/>
      <c r="B255" s="25"/>
      <c r="C255" s="36" t="s">
        <v>163</v>
      </c>
      <c r="D255" s="25"/>
      <c r="E255" s="25"/>
      <c r="F255" s="25"/>
      <c r="G255" s="33"/>
      <c r="H255" s="33"/>
      <c r="I255" s="35"/>
      <c r="J255" s="35"/>
      <c r="K255" s="35"/>
      <c r="L255" s="33"/>
      <c r="M255" s="33"/>
      <c r="N255" s="33"/>
      <c r="O255" s="33"/>
      <c r="P255" s="33"/>
      <c r="Q255" s="33"/>
      <c r="R255" s="33"/>
      <c r="S255" s="33"/>
      <c r="T255" s="33"/>
      <c r="U255" s="33"/>
      <c r="V255" s="33"/>
      <c r="W255" s="33"/>
      <c r="X255" s="33"/>
      <c r="Y255" s="33"/>
    </row>
    <row r="256" spans="1:25" ht="15" hidden="1">
      <c r="A256" s="25"/>
      <c r="B256" s="25"/>
      <c r="C256" s="36" t="s">
        <v>96</v>
      </c>
      <c r="D256" s="25"/>
      <c r="E256" s="25"/>
      <c r="F256" s="25"/>
      <c r="G256" s="33"/>
      <c r="H256" s="33"/>
      <c r="I256" s="35"/>
      <c r="J256" s="35"/>
      <c r="K256" s="35"/>
      <c r="L256" s="33"/>
      <c r="M256" s="33"/>
      <c r="N256" s="33"/>
      <c r="O256" s="33"/>
      <c r="P256" s="33"/>
      <c r="Q256" s="33"/>
      <c r="R256" s="33"/>
      <c r="S256" s="33"/>
      <c r="T256" s="33"/>
      <c r="U256" s="33"/>
      <c r="V256" s="33"/>
      <c r="W256" s="33"/>
      <c r="X256" s="33"/>
      <c r="Y256" s="33"/>
    </row>
    <row r="257" spans="1:25" ht="15" hidden="1">
      <c r="A257" s="25"/>
      <c r="B257" s="25"/>
      <c r="C257" s="36" t="s">
        <v>164</v>
      </c>
      <c r="D257" s="25"/>
      <c r="E257" s="25"/>
      <c r="F257" s="25"/>
      <c r="G257" s="33"/>
      <c r="H257" s="33"/>
      <c r="I257" s="35"/>
      <c r="J257" s="35"/>
      <c r="K257" s="35"/>
      <c r="L257" s="33"/>
      <c r="M257" s="33"/>
      <c r="N257" s="33"/>
      <c r="O257" s="33"/>
      <c r="P257" s="33"/>
      <c r="Q257" s="33"/>
      <c r="R257" s="33"/>
      <c r="S257" s="33"/>
      <c r="T257" s="33"/>
      <c r="U257" s="33"/>
      <c r="V257" s="33"/>
      <c r="W257" s="33"/>
      <c r="X257" s="33"/>
      <c r="Y257" s="33"/>
    </row>
    <row r="258" spans="1:25" ht="15" hidden="1">
      <c r="A258" s="25"/>
      <c r="B258" s="25"/>
      <c r="C258" s="36" t="s">
        <v>165</v>
      </c>
      <c r="D258" s="25"/>
      <c r="E258" s="25"/>
      <c r="F258" s="25"/>
      <c r="G258" s="33"/>
      <c r="H258" s="33"/>
      <c r="I258" s="35"/>
      <c r="J258" s="35"/>
      <c r="K258" s="35"/>
      <c r="L258" s="33"/>
      <c r="M258" s="33"/>
      <c r="N258" s="33"/>
      <c r="O258" s="33"/>
      <c r="P258" s="33"/>
      <c r="Q258" s="33"/>
      <c r="R258" s="33"/>
      <c r="S258" s="33"/>
      <c r="T258" s="33"/>
      <c r="U258" s="33"/>
      <c r="V258" s="33"/>
      <c r="W258" s="33"/>
      <c r="X258" s="33"/>
      <c r="Y258" s="33"/>
    </row>
    <row r="259" spans="1:25" ht="15" hidden="1">
      <c r="A259" s="25"/>
      <c r="B259" s="25"/>
      <c r="C259" s="36" t="s">
        <v>166</v>
      </c>
      <c r="D259" s="25"/>
      <c r="E259" s="25"/>
      <c r="F259" s="25"/>
      <c r="G259" s="33"/>
      <c r="H259" s="33"/>
      <c r="I259" s="35"/>
      <c r="J259" s="35"/>
      <c r="K259" s="35"/>
      <c r="L259" s="33"/>
      <c r="M259" s="33"/>
      <c r="N259" s="33"/>
      <c r="O259" s="33"/>
      <c r="P259" s="33"/>
      <c r="Q259" s="33"/>
      <c r="R259" s="33"/>
      <c r="S259" s="33"/>
      <c r="T259" s="33"/>
      <c r="U259" s="33"/>
      <c r="V259" s="33"/>
      <c r="W259" s="33"/>
      <c r="X259" s="33"/>
      <c r="Y259" s="33"/>
    </row>
    <row r="260" spans="1:25" ht="15" hidden="1">
      <c r="A260" s="25"/>
      <c r="B260" s="25"/>
      <c r="C260" s="36" t="s">
        <v>167</v>
      </c>
      <c r="D260" s="25"/>
      <c r="E260" s="25"/>
      <c r="F260" s="25"/>
      <c r="G260" s="33"/>
      <c r="H260" s="33"/>
      <c r="I260" s="35"/>
      <c r="J260" s="35"/>
      <c r="K260" s="35"/>
      <c r="L260" s="33"/>
      <c r="M260" s="33"/>
      <c r="N260" s="33"/>
      <c r="O260" s="33"/>
      <c r="P260" s="33"/>
      <c r="Q260" s="33"/>
      <c r="R260" s="33"/>
      <c r="S260" s="33"/>
      <c r="T260" s="33"/>
      <c r="U260" s="33"/>
      <c r="V260" s="33"/>
      <c r="W260" s="33"/>
      <c r="X260" s="33"/>
      <c r="Y260" s="33"/>
    </row>
    <row r="261" spans="1:25" ht="15" hidden="1">
      <c r="A261" s="25"/>
      <c r="B261" s="25"/>
      <c r="D261" s="25"/>
      <c r="E261" s="25"/>
      <c r="F261" s="25"/>
      <c r="G261" s="33"/>
      <c r="H261" s="33"/>
      <c r="I261" s="35"/>
      <c r="J261" s="35"/>
      <c r="K261" s="35"/>
      <c r="L261" s="33"/>
      <c r="M261" s="33"/>
      <c r="N261" s="33"/>
      <c r="O261" s="33"/>
      <c r="P261" s="33"/>
      <c r="Q261" s="33"/>
      <c r="R261" s="33"/>
      <c r="S261" s="33"/>
      <c r="T261" s="33"/>
      <c r="U261" s="33"/>
      <c r="V261" s="33"/>
      <c r="W261" s="33"/>
      <c r="X261" s="33"/>
      <c r="Y261" s="33"/>
    </row>
    <row r="262" spans="1:25" ht="15" hidden="1">
      <c r="A262" s="25"/>
      <c r="B262" s="25"/>
      <c r="C262" s="36"/>
      <c r="D262" s="25"/>
      <c r="E262" s="25"/>
      <c r="F262" s="25"/>
      <c r="G262" s="33"/>
      <c r="H262" s="33"/>
      <c r="I262" s="35"/>
      <c r="J262" s="35"/>
      <c r="K262" s="35"/>
      <c r="L262" s="33"/>
      <c r="M262" s="33"/>
      <c r="N262" s="33"/>
      <c r="O262" s="33"/>
      <c r="P262" s="33"/>
      <c r="Q262" s="33"/>
      <c r="R262" s="33"/>
      <c r="S262" s="33"/>
      <c r="T262" s="33"/>
      <c r="U262" s="33"/>
      <c r="V262" s="33"/>
      <c r="W262" s="33"/>
      <c r="X262" s="33"/>
      <c r="Y262" s="33"/>
    </row>
    <row r="263" spans="1:25" ht="15" hidden="1">
      <c r="A263" s="25"/>
      <c r="B263" s="25"/>
      <c r="C263" s="36"/>
      <c r="D263" s="25"/>
      <c r="E263" s="25"/>
      <c r="F263" s="25"/>
      <c r="G263" s="33"/>
      <c r="H263" s="33"/>
      <c r="I263" s="35"/>
      <c r="J263" s="35"/>
      <c r="K263" s="35"/>
      <c r="L263" s="33"/>
      <c r="M263" s="33"/>
      <c r="N263" s="33"/>
      <c r="O263" s="33"/>
      <c r="P263" s="33"/>
      <c r="Q263" s="33"/>
      <c r="R263" s="33"/>
      <c r="S263" s="33"/>
      <c r="T263" s="33"/>
      <c r="U263" s="33"/>
      <c r="V263" s="33"/>
      <c r="W263" s="33"/>
      <c r="X263" s="33"/>
      <c r="Y263" s="33"/>
    </row>
    <row r="264" spans="1:25" ht="15">
      <c r="A264" s="25"/>
      <c r="B264" s="25"/>
      <c r="C264" s="36"/>
      <c r="D264" s="25"/>
      <c r="E264" s="25"/>
      <c r="F264" s="25"/>
      <c r="G264" s="33"/>
      <c r="H264" s="33"/>
      <c r="I264" s="35"/>
      <c r="J264" s="35"/>
      <c r="K264" s="35"/>
      <c r="L264" s="33"/>
      <c r="M264" s="33"/>
      <c r="N264" s="33"/>
      <c r="O264" s="33"/>
      <c r="P264" s="33"/>
      <c r="Q264" s="33"/>
      <c r="R264" s="33"/>
      <c r="S264" s="33"/>
      <c r="T264" s="33"/>
      <c r="U264" s="33"/>
      <c r="V264" s="33"/>
      <c r="W264" s="33"/>
      <c r="X264" s="33"/>
      <c r="Y264" s="33"/>
    </row>
    <row r="265" spans="1:25" ht="15">
      <c r="A265" s="25"/>
      <c r="B265" s="25"/>
      <c r="C265" s="36"/>
      <c r="D265" s="25"/>
      <c r="E265" s="25"/>
      <c r="F265" s="25"/>
      <c r="G265" s="33"/>
      <c r="H265" s="33"/>
      <c r="I265" s="35"/>
      <c r="J265" s="35"/>
      <c r="K265" s="35"/>
      <c r="L265" s="33"/>
      <c r="M265" s="33"/>
      <c r="N265" s="33"/>
      <c r="O265" s="33"/>
      <c r="P265" s="33"/>
      <c r="Q265" s="33"/>
      <c r="R265" s="33"/>
      <c r="S265" s="33"/>
      <c r="T265" s="33"/>
      <c r="U265" s="33"/>
      <c r="V265" s="33"/>
      <c r="W265" s="33"/>
      <c r="X265" s="33"/>
      <c r="Y265" s="33"/>
    </row>
    <row r="266" spans="1:25" ht="15">
      <c r="A266" s="25"/>
      <c r="B266" s="25"/>
      <c r="C266" s="36"/>
      <c r="D266" s="25"/>
      <c r="E266" s="25"/>
      <c r="F266" s="25"/>
      <c r="G266" s="33"/>
      <c r="H266" s="33"/>
      <c r="I266" s="35"/>
      <c r="J266" s="35"/>
      <c r="K266" s="35"/>
      <c r="L266" s="33"/>
      <c r="M266" s="33"/>
      <c r="N266" s="33"/>
      <c r="O266" s="33"/>
      <c r="P266" s="33"/>
      <c r="Q266" s="33"/>
      <c r="R266" s="33"/>
      <c r="S266" s="33"/>
      <c r="T266" s="33"/>
      <c r="U266" s="33"/>
      <c r="V266" s="33"/>
      <c r="W266" s="33"/>
      <c r="X266" s="33"/>
      <c r="Y266" s="33"/>
    </row>
    <row r="267" spans="1:25" ht="15">
      <c r="A267" s="25"/>
      <c r="B267" s="25"/>
      <c r="C267" s="36"/>
      <c r="D267" s="25"/>
      <c r="E267" s="25"/>
      <c r="F267" s="25"/>
      <c r="G267" s="33"/>
      <c r="H267" s="33"/>
      <c r="I267" s="35"/>
      <c r="J267" s="35"/>
      <c r="K267" s="35"/>
      <c r="L267" s="33"/>
      <c r="M267" s="33"/>
      <c r="N267" s="33"/>
      <c r="O267" s="33"/>
      <c r="P267" s="33"/>
      <c r="Q267" s="33"/>
      <c r="R267" s="33"/>
      <c r="S267" s="33"/>
      <c r="T267" s="33"/>
      <c r="U267" s="33"/>
      <c r="V267" s="33"/>
      <c r="W267" s="33"/>
      <c r="X267" s="33"/>
      <c r="Y267" s="33"/>
    </row>
    <row r="268" spans="1:25" ht="15">
      <c r="A268" s="25"/>
      <c r="B268" s="25"/>
      <c r="C268" s="36"/>
      <c r="D268" s="25"/>
      <c r="E268" s="25"/>
      <c r="F268" s="25"/>
      <c r="G268" s="33"/>
      <c r="H268" s="33"/>
      <c r="I268" s="35"/>
      <c r="J268" s="35"/>
      <c r="K268" s="35"/>
      <c r="L268" s="33"/>
      <c r="M268" s="33"/>
      <c r="N268" s="33"/>
      <c r="O268" s="33"/>
      <c r="P268" s="33"/>
      <c r="Q268" s="33"/>
      <c r="R268" s="33"/>
      <c r="S268" s="33"/>
      <c r="T268" s="33"/>
      <c r="U268" s="33"/>
      <c r="V268" s="33"/>
      <c r="W268" s="33"/>
      <c r="X268" s="33"/>
      <c r="Y268" s="33"/>
    </row>
    <row r="269" spans="1:25" ht="15">
      <c r="A269" s="25"/>
      <c r="B269" s="25"/>
      <c r="C269" s="36"/>
      <c r="D269" s="25"/>
      <c r="E269" s="25"/>
      <c r="F269" s="25"/>
      <c r="G269" s="33"/>
      <c r="H269" s="33"/>
      <c r="I269" s="35"/>
      <c r="J269" s="35"/>
      <c r="K269" s="35"/>
      <c r="L269" s="33"/>
      <c r="M269" s="33"/>
      <c r="N269" s="33"/>
      <c r="O269" s="33"/>
      <c r="P269" s="33"/>
      <c r="Q269" s="33"/>
      <c r="R269" s="33"/>
      <c r="S269" s="33"/>
      <c r="T269" s="33"/>
      <c r="U269" s="33"/>
      <c r="V269" s="33"/>
      <c r="W269" s="33"/>
      <c r="X269" s="33"/>
      <c r="Y269" s="33"/>
    </row>
    <row r="270" spans="1:25" ht="15">
      <c r="A270" s="25"/>
      <c r="B270" s="25"/>
      <c r="C270" s="36"/>
      <c r="D270" s="25"/>
      <c r="E270" s="25"/>
      <c r="F270" s="25"/>
      <c r="G270" s="33"/>
      <c r="H270" s="33"/>
      <c r="I270" s="35"/>
      <c r="J270" s="35"/>
      <c r="K270" s="35"/>
      <c r="L270" s="33"/>
      <c r="M270" s="33"/>
      <c r="N270" s="33"/>
      <c r="O270" s="33"/>
      <c r="P270" s="33"/>
      <c r="Q270" s="33"/>
      <c r="R270" s="33"/>
      <c r="S270" s="33"/>
      <c r="T270" s="33"/>
      <c r="U270" s="33"/>
      <c r="V270" s="33"/>
      <c r="W270" s="33"/>
      <c r="X270" s="33"/>
      <c r="Y270" s="33"/>
    </row>
    <row r="271" spans="1:25" ht="15">
      <c r="A271" s="25"/>
      <c r="B271" s="25"/>
      <c r="C271" s="36"/>
      <c r="D271" s="25"/>
      <c r="E271" s="25"/>
      <c r="F271" s="25"/>
      <c r="G271" s="33"/>
      <c r="H271" s="33"/>
      <c r="I271" s="35"/>
      <c r="J271" s="35"/>
      <c r="K271" s="35"/>
      <c r="L271" s="33"/>
      <c r="M271" s="33"/>
      <c r="N271" s="33"/>
      <c r="O271" s="33"/>
      <c r="P271" s="33"/>
      <c r="Q271" s="33"/>
      <c r="R271" s="33"/>
      <c r="S271" s="33"/>
      <c r="T271" s="33"/>
      <c r="U271" s="33"/>
      <c r="V271" s="33"/>
      <c r="W271" s="33"/>
      <c r="X271" s="33"/>
      <c r="Y271" s="33"/>
    </row>
    <row r="272" spans="1:25" ht="15">
      <c r="A272" s="25"/>
      <c r="B272" s="25"/>
      <c r="C272" s="36"/>
      <c r="D272" s="25"/>
      <c r="E272" s="25"/>
      <c r="F272" s="25"/>
      <c r="G272" s="33"/>
      <c r="H272" s="33"/>
      <c r="I272" s="35"/>
      <c r="J272" s="35"/>
      <c r="K272" s="35"/>
      <c r="L272" s="33"/>
      <c r="M272" s="33"/>
      <c r="N272" s="33"/>
      <c r="O272" s="33"/>
      <c r="P272" s="33"/>
      <c r="Q272" s="33"/>
      <c r="R272" s="33"/>
      <c r="S272" s="33"/>
      <c r="T272" s="33"/>
      <c r="U272" s="33"/>
      <c r="V272" s="33"/>
      <c r="W272" s="33"/>
      <c r="X272" s="33"/>
      <c r="Y272" s="33"/>
    </row>
    <row r="273" spans="1:25" ht="15">
      <c r="A273" s="25"/>
      <c r="B273" s="25"/>
      <c r="C273" s="25"/>
      <c r="D273" s="25"/>
      <c r="E273" s="25"/>
      <c r="F273" s="25"/>
      <c r="G273" s="33"/>
      <c r="H273" s="33"/>
      <c r="I273" s="35"/>
      <c r="J273" s="35"/>
      <c r="K273" s="35"/>
      <c r="L273" s="33"/>
      <c r="M273" s="33"/>
      <c r="N273" s="33"/>
      <c r="O273" s="33"/>
      <c r="P273" s="33"/>
      <c r="Q273" s="33"/>
      <c r="R273" s="33"/>
      <c r="S273" s="33"/>
      <c r="T273" s="33"/>
      <c r="U273" s="33"/>
      <c r="V273" s="33"/>
      <c r="W273" s="33"/>
      <c r="X273" s="33"/>
      <c r="Y273" s="33"/>
    </row>
    <row r="274" spans="1:25" ht="15">
      <c r="A274" s="25"/>
      <c r="B274" s="25"/>
      <c r="C274" s="25"/>
      <c r="D274" s="25"/>
      <c r="E274" s="25"/>
      <c r="F274" s="25"/>
      <c r="G274" s="33"/>
      <c r="H274" s="33"/>
      <c r="I274" s="35"/>
      <c r="J274" s="35"/>
      <c r="K274" s="35"/>
      <c r="L274" s="33"/>
      <c r="M274" s="33"/>
      <c r="N274" s="33"/>
      <c r="O274" s="33"/>
      <c r="P274" s="33"/>
      <c r="Q274" s="33"/>
      <c r="R274" s="33"/>
      <c r="S274" s="33"/>
      <c r="T274" s="33"/>
      <c r="U274" s="33"/>
      <c r="V274" s="33"/>
      <c r="W274" s="33"/>
      <c r="X274" s="33"/>
      <c r="Y274" s="33"/>
    </row>
    <row r="275" spans="1:25" ht="15">
      <c r="A275" s="25"/>
      <c r="B275" s="25"/>
      <c r="C275" s="25"/>
      <c r="D275" s="25"/>
      <c r="E275" s="25"/>
      <c r="F275" s="25"/>
      <c r="G275" s="33"/>
      <c r="H275" s="33"/>
      <c r="I275" s="35"/>
      <c r="J275" s="35"/>
      <c r="K275" s="35"/>
      <c r="L275" s="33"/>
      <c r="M275" s="33"/>
      <c r="N275" s="33"/>
      <c r="O275" s="33"/>
      <c r="P275" s="33"/>
      <c r="Q275" s="33"/>
      <c r="R275" s="33"/>
      <c r="S275" s="33"/>
      <c r="T275" s="33"/>
      <c r="U275" s="33"/>
      <c r="V275" s="33"/>
      <c r="W275" s="33"/>
      <c r="X275" s="33"/>
      <c r="Y275" s="33"/>
    </row>
    <row r="276" spans="1:25" ht="15">
      <c r="A276" s="25"/>
      <c r="B276" s="25"/>
      <c r="C276" s="25"/>
      <c r="D276" s="25"/>
      <c r="E276" s="25"/>
      <c r="F276" s="25"/>
      <c r="G276" s="33"/>
      <c r="H276" s="33"/>
      <c r="I276" s="35"/>
      <c r="J276" s="35"/>
      <c r="K276" s="35"/>
      <c r="L276" s="33"/>
      <c r="M276" s="33"/>
      <c r="N276" s="33"/>
      <c r="O276" s="33"/>
      <c r="P276" s="33"/>
      <c r="Q276" s="33"/>
      <c r="R276" s="33"/>
      <c r="S276" s="33"/>
      <c r="T276" s="33"/>
      <c r="U276" s="33"/>
      <c r="V276" s="33"/>
      <c r="W276" s="33"/>
      <c r="X276" s="33"/>
      <c r="Y276" s="33"/>
    </row>
    <row r="277" spans="1:25" ht="15">
      <c r="A277" s="25"/>
      <c r="B277" s="25"/>
      <c r="C277" s="25"/>
      <c r="D277" s="25"/>
      <c r="E277" s="25"/>
      <c r="F277" s="25"/>
      <c r="G277" s="33"/>
      <c r="H277" s="33"/>
      <c r="I277" s="35"/>
      <c r="J277" s="35"/>
      <c r="K277" s="35"/>
      <c r="L277" s="33"/>
      <c r="M277" s="33"/>
      <c r="N277" s="33"/>
      <c r="O277" s="33"/>
      <c r="P277" s="33"/>
      <c r="Q277" s="33"/>
      <c r="R277" s="33"/>
      <c r="S277" s="33"/>
      <c r="T277" s="33"/>
      <c r="U277" s="33"/>
      <c r="V277" s="33"/>
      <c r="W277" s="33"/>
      <c r="X277" s="33"/>
      <c r="Y277" s="33"/>
    </row>
    <row r="278" spans="1:25" ht="15">
      <c r="A278" s="25"/>
      <c r="B278" s="25"/>
      <c r="C278" s="25"/>
      <c r="D278" s="25"/>
      <c r="E278" s="25"/>
      <c r="F278" s="25"/>
      <c r="G278" s="33"/>
      <c r="H278" s="33"/>
      <c r="I278" s="35"/>
      <c r="J278" s="35"/>
      <c r="K278" s="35"/>
      <c r="L278" s="33"/>
      <c r="M278" s="33"/>
      <c r="N278" s="33"/>
      <c r="O278" s="33"/>
      <c r="P278" s="33"/>
      <c r="Q278" s="33"/>
      <c r="R278" s="33"/>
      <c r="S278" s="33"/>
      <c r="T278" s="33"/>
      <c r="U278" s="33"/>
      <c r="V278" s="33"/>
      <c r="W278" s="33"/>
      <c r="X278" s="33"/>
      <c r="Y278" s="33"/>
    </row>
    <row r="279" spans="1:25" ht="15">
      <c r="A279" s="25"/>
      <c r="B279" s="25"/>
      <c r="C279" s="25"/>
      <c r="D279" s="25"/>
      <c r="E279" s="25"/>
      <c r="F279" s="25"/>
      <c r="G279" s="33"/>
      <c r="H279" s="33"/>
      <c r="I279" s="35"/>
      <c r="J279" s="35"/>
      <c r="K279" s="35"/>
      <c r="L279" s="33"/>
      <c r="M279" s="33"/>
      <c r="N279" s="33"/>
      <c r="O279" s="33"/>
      <c r="P279" s="33"/>
      <c r="Q279" s="33"/>
      <c r="R279" s="33"/>
      <c r="S279" s="33"/>
      <c r="T279" s="33"/>
      <c r="U279" s="33"/>
      <c r="V279" s="33"/>
      <c r="W279" s="33"/>
      <c r="X279" s="33"/>
      <c r="Y279" s="33"/>
    </row>
    <row r="280" spans="1:25" ht="15">
      <c r="A280" s="25"/>
      <c r="B280" s="25"/>
      <c r="C280" s="25"/>
      <c r="D280" s="25"/>
      <c r="E280" s="25"/>
      <c r="F280" s="25"/>
      <c r="G280" s="33"/>
      <c r="H280" s="33"/>
      <c r="I280" s="35"/>
      <c r="J280" s="35"/>
      <c r="K280" s="35"/>
      <c r="L280" s="33"/>
      <c r="M280" s="33"/>
      <c r="N280" s="33"/>
      <c r="O280" s="33"/>
      <c r="P280" s="33"/>
      <c r="Q280" s="33"/>
      <c r="R280" s="33"/>
      <c r="S280" s="33"/>
      <c r="T280" s="33"/>
      <c r="U280" s="33"/>
      <c r="V280" s="33"/>
      <c r="W280" s="33"/>
      <c r="X280" s="33"/>
      <c r="Y280" s="33"/>
    </row>
    <row r="281" spans="1:25" ht="15">
      <c r="A281" s="25"/>
      <c r="B281" s="25"/>
      <c r="C281" s="25"/>
      <c r="D281" s="25"/>
      <c r="E281" s="25"/>
      <c r="F281" s="25"/>
      <c r="G281" s="33"/>
      <c r="H281" s="33"/>
      <c r="I281" s="35"/>
      <c r="J281" s="35"/>
      <c r="K281" s="35"/>
      <c r="L281" s="33"/>
      <c r="M281" s="33"/>
      <c r="N281" s="33"/>
      <c r="O281" s="33"/>
      <c r="P281" s="33"/>
      <c r="Q281" s="33"/>
      <c r="R281" s="33"/>
      <c r="S281" s="33"/>
      <c r="T281" s="33"/>
      <c r="U281" s="33"/>
      <c r="V281" s="33"/>
      <c r="W281" s="33"/>
      <c r="X281" s="33"/>
      <c r="Y281" s="33"/>
    </row>
    <row r="282" spans="1:25" ht="15">
      <c r="A282" s="25"/>
      <c r="B282" s="25"/>
      <c r="C282" s="25"/>
      <c r="D282" s="25"/>
      <c r="E282" s="25"/>
      <c r="F282" s="25"/>
      <c r="G282" s="33"/>
      <c r="H282" s="33"/>
      <c r="I282" s="35"/>
      <c r="J282" s="35"/>
      <c r="K282" s="35"/>
      <c r="L282" s="33"/>
      <c r="M282" s="33"/>
      <c r="N282" s="33"/>
      <c r="O282" s="33"/>
      <c r="P282" s="33"/>
      <c r="Q282" s="33"/>
      <c r="R282" s="33"/>
      <c r="S282" s="33"/>
      <c r="T282" s="33"/>
      <c r="U282" s="33"/>
      <c r="V282" s="33"/>
      <c r="W282" s="33"/>
      <c r="X282" s="33"/>
      <c r="Y282" s="33"/>
    </row>
    <row r="283" spans="1:25" ht="15">
      <c r="A283" s="25"/>
      <c r="B283" s="25"/>
      <c r="C283" s="25"/>
      <c r="D283" s="25"/>
      <c r="E283" s="25"/>
      <c r="F283" s="25"/>
      <c r="G283" s="33"/>
      <c r="H283" s="33"/>
      <c r="I283" s="35"/>
      <c r="J283" s="35"/>
      <c r="K283" s="35"/>
      <c r="L283" s="33"/>
      <c r="M283" s="33"/>
      <c r="N283" s="33"/>
      <c r="O283" s="33"/>
      <c r="P283" s="33"/>
      <c r="Q283" s="33"/>
      <c r="R283" s="33"/>
      <c r="S283" s="33"/>
      <c r="T283" s="33"/>
      <c r="U283" s="33"/>
      <c r="V283" s="33"/>
      <c r="W283" s="33"/>
      <c r="X283" s="33"/>
      <c r="Y283" s="33"/>
    </row>
    <row r="284" spans="1:25" ht="15">
      <c r="A284" s="25"/>
      <c r="B284" s="25"/>
      <c r="C284" s="25"/>
      <c r="D284" s="25"/>
      <c r="E284" s="25"/>
      <c r="F284" s="25"/>
      <c r="G284" s="33"/>
      <c r="H284" s="33"/>
      <c r="I284" s="35"/>
      <c r="J284" s="35"/>
      <c r="K284" s="35"/>
      <c r="L284" s="33"/>
      <c r="M284" s="33"/>
      <c r="N284" s="33"/>
      <c r="O284" s="33"/>
      <c r="P284" s="33"/>
      <c r="Q284" s="33"/>
      <c r="R284" s="33"/>
      <c r="S284" s="33"/>
      <c r="T284" s="33"/>
      <c r="U284" s="33"/>
      <c r="V284" s="33"/>
      <c r="W284" s="33"/>
      <c r="X284" s="33"/>
      <c r="Y284" s="33"/>
    </row>
    <row r="285" spans="1:25" ht="15">
      <c r="A285" s="25"/>
      <c r="B285" s="25"/>
      <c r="C285" s="25"/>
      <c r="D285" s="25"/>
      <c r="E285" s="25"/>
      <c r="F285" s="25"/>
      <c r="G285" s="33"/>
      <c r="H285" s="33"/>
      <c r="I285" s="35"/>
      <c r="J285" s="35"/>
      <c r="K285" s="35"/>
      <c r="L285" s="33"/>
      <c r="M285" s="33"/>
      <c r="N285" s="33"/>
      <c r="O285" s="33"/>
      <c r="P285" s="33"/>
      <c r="Q285" s="33"/>
      <c r="R285" s="33"/>
      <c r="S285" s="33"/>
      <c r="T285" s="33"/>
      <c r="U285" s="33"/>
      <c r="V285" s="33"/>
      <c r="W285" s="33"/>
      <c r="X285" s="33"/>
      <c r="Y285" s="33"/>
    </row>
    <row r="286" spans="1:25" ht="15">
      <c r="A286" s="25"/>
      <c r="B286" s="25"/>
      <c r="C286" s="25"/>
      <c r="D286" s="25"/>
      <c r="E286" s="25"/>
      <c r="F286" s="25"/>
      <c r="G286" s="33"/>
      <c r="H286" s="33"/>
      <c r="I286" s="35"/>
      <c r="J286" s="35"/>
      <c r="K286" s="35"/>
      <c r="L286" s="33"/>
      <c r="M286" s="33"/>
      <c r="N286" s="33"/>
      <c r="O286" s="33"/>
      <c r="P286" s="33"/>
      <c r="Q286" s="33"/>
      <c r="R286" s="33"/>
      <c r="S286" s="33"/>
      <c r="T286" s="33"/>
      <c r="U286" s="33"/>
      <c r="V286" s="33"/>
      <c r="W286" s="33"/>
      <c r="X286" s="33"/>
      <c r="Y286" s="33"/>
    </row>
    <row r="287" spans="1:25" ht="15">
      <c r="A287" s="25"/>
      <c r="B287" s="25"/>
      <c r="C287" s="25"/>
      <c r="D287" s="25"/>
      <c r="E287" s="25"/>
      <c r="F287" s="25"/>
      <c r="G287" s="33"/>
      <c r="H287" s="33"/>
      <c r="I287" s="35"/>
      <c r="J287" s="35"/>
      <c r="K287" s="35"/>
      <c r="L287" s="33"/>
      <c r="M287" s="33"/>
      <c r="N287" s="33"/>
      <c r="O287" s="33"/>
      <c r="P287" s="33"/>
      <c r="Q287" s="33"/>
      <c r="R287" s="33"/>
      <c r="S287" s="33"/>
      <c r="T287" s="33"/>
      <c r="U287" s="33"/>
      <c r="V287" s="33"/>
      <c r="W287" s="33"/>
      <c r="X287" s="33"/>
      <c r="Y287" s="33"/>
    </row>
    <row r="288" spans="1:25" ht="15">
      <c r="A288" s="25"/>
      <c r="B288" s="25"/>
      <c r="C288" s="25"/>
      <c r="D288" s="25"/>
      <c r="E288" s="25"/>
      <c r="F288" s="25"/>
      <c r="G288" s="33"/>
      <c r="H288" s="33"/>
      <c r="I288" s="35"/>
      <c r="J288" s="35"/>
      <c r="K288" s="35"/>
      <c r="L288" s="33"/>
      <c r="M288" s="33"/>
      <c r="N288" s="33"/>
      <c r="O288" s="33"/>
      <c r="P288" s="33"/>
      <c r="Q288" s="33"/>
      <c r="R288" s="33"/>
      <c r="S288" s="33"/>
      <c r="T288" s="33"/>
      <c r="U288" s="33"/>
      <c r="V288" s="33"/>
      <c r="W288" s="33"/>
      <c r="X288" s="33"/>
      <c r="Y288" s="33"/>
    </row>
    <row r="289" spans="1:25" ht="15">
      <c r="A289" s="25"/>
      <c r="B289" s="25"/>
      <c r="C289" s="25"/>
      <c r="D289" s="25"/>
      <c r="E289" s="25"/>
      <c r="F289" s="25"/>
      <c r="G289" s="33"/>
      <c r="H289" s="33"/>
      <c r="I289" s="35"/>
      <c r="J289" s="35"/>
      <c r="K289" s="35"/>
      <c r="L289" s="33"/>
      <c r="M289" s="33"/>
      <c r="N289" s="33"/>
      <c r="O289" s="33"/>
      <c r="P289" s="33"/>
      <c r="Q289" s="33"/>
      <c r="R289" s="33"/>
      <c r="S289" s="33"/>
      <c r="T289" s="33"/>
      <c r="U289" s="33"/>
      <c r="V289" s="33"/>
      <c r="W289" s="33"/>
      <c r="X289" s="33"/>
      <c r="Y289" s="33"/>
    </row>
    <row r="290" spans="1:25" ht="15">
      <c r="A290" s="25"/>
      <c r="B290" s="25"/>
      <c r="C290" s="25"/>
      <c r="D290" s="25"/>
      <c r="E290" s="25"/>
      <c r="F290" s="25"/>
      <c r="G290" s="33"/>
      <c r="H290" s="33"/>
      <c r="I290" s="35"/>
      <c r="J290" s="35"/>
      <c r="K290" s="35"/>
      <c r="L290" s="33"/>
      <c r="M290" s="33"/>
      <c r="N290" s="33"/>
      <c r="O290" s="33"/>
      <c r="P290" s="33"/>
      <c r="Q290" s="33"/>
      <c r="R290" s="33"/>
      <c r="S290" s="33"/>
      <c r="T290" s="33"/>
      <c r="U290" s="33"/>
      <c r="V290" s="33"/>
      <c r="W290" s="33"/>
      <c r="X290" s="33"/>
      <c r="Y290" s="33"/>
    </row>
    <row r="291" spans="1:25" ht="15">
      <c r="A291" s="25"/>
      <c r="B291" s="25"/>
      <c r="C291" s="25"/>
      <c r="D291" s="25"/>
      <c r="E291" s="25"/>
      <c r="F291" s="25"/>
      <c r="G291" s="33"/>
      <c r="H291" s="33"/>
      <c r="I291" s="35"/>
      <c r="J291" s="35"/>
      <c r="K291" s="35"/>
      <c r="L291" s="33"/>
      <c r="M291" s="33"/>
      <c r="N291" s="33"/>
      <c r="O291" s="33"/>
      <c r="P291" s="33"/>
      <c r="Q291" s="33"/>
      <c r="R291" s="33"/>
      <c r="S291" s="33"/>
      <c r="T291" s="33"/>
      <c r="U291" s="33"/>
      <c r="V291" s="33"/>
      <c r="W291" s="33"/>
      <c r="X291" s="33"/>
      <c r="Y291" s="33"/>
    </row>
    <row r="292" spans="1:25" ht="15">
      <c r="A292" s="25"/>
      <c r="B292" s="25"/>
      <c r="C292" s="25"/>
      <c r="D292" s="25"/>
      <c r="E292" s="25"/>
      <c r="F292" s="25"/>
      <c r="G292" s="33"/>
      <c r="H292" s="33"/>
      <c r="I292" s="35"/>
      <c r="J292" s="35"/>
      <c r="K292" s="35"/>
      <c r="L292" s="33"/>
      <c r="M292" s="33"/>
      <c r="N292" s="33"/>
      <c r="O292" s="33"/>
      <c r="P292" s="33"/>
      <c r="Q292" s="33"/>
      <c r="R292" s="33"/>
      <c r="S292" s="33"/>
      <c r="T292" s="33"/>
      <c r="U292" s="33"/>
      <c r="V292" s="33"/>
      <c r="W292" s="33"/>
      <c r="X292" s="33"/>
      <c r="Y292" s="33"/>
    </row>
    <row r="293" spans="1:25" ht="15">
      <c r="A293" s="25"/>
      <c r="B293" s="25"/>
      <c r="C293" s="25"/>
      <c r="D293" s="25"/>
      <c r="E293" s="25"/>
      <c r="F293" s="25"/>
      <c r="G293" s="33"/>
      <c r="H293" s="33"/>
      <c r="I293" s="35"/>
      <c r="J293" s="35"/>
      <c r="K293" s="35"/>
      <c r="L293" s="33"/>
      <c r="M293" s="33"/>
      <c r="N293" s="33"/>
      <c r="O293" s="33"/>
      <c r="P293" s="33"/>
      <c r="Q293" s="33"/>
      <c r="R293" s="33"/>
      <c r="S293" s="33"/>
      <c r="T293" s="33"/>
      <c r="U293" s="33"/>
      <c r="V293" s="33"/>
      <c r="W293" s="33"/>
      <c r="X293" s="33"/>
      <c r="Y293" s="33"/>
    </row>
    <row r="294" spans="1:25" ht="15">
      <c r="A294" s="25"/>
      <c r="B294" s="25"/>
      <c r="C294" s="25"/>
      <c r="D294" s="25"/>
      <c r="E294" s="25"/>
      <c r="F294" s="25"/>
      <c r="G294" s="33"/>
      <c r="H294" s="33"/>
      <c r="I294" s="35"/>
      <c r="J294" s="35"/>
      <c r="K294" s="35"/>
      <c r="L294" s="33"/>
      <c r="M294" s="33"/>
      <c r="N294" s="33"/>
      <c r="O294" s="33"/>
      <c r="P294" s="33"/>
      <c r="Q294" s="33"/>
      <c r="R294" s="33"/>
      <c r="S294" s="33"/>
      <c r="T294" s="33"/>
      <c r="U294" s="33"/>
      <c r="V294" s="33"/>
      <c r="W294" s="33"/>
      <c r="X294" s="33"/>
      <c r="Y294" s="33"/>
    </row>
    <row r="295" spans="1:25" ht="15">
      <c r="A295" s="25"/>
      <c r="B295" s="25"/>
      <c r="C295" s="25"/>
      <c r="D295" s="25"/>
      <c r="E295" s="25"/>
      <c r="F295" s="25"/>
      <c r="G295" s="33"/>
      <c r="H295" s="33"/>
      <c r="I295" s="35"/>
      <c r="J295" s="35"/>
      <c r="K295" s="35"/>
      <c r="L295" s="33"/>
      <c r="M295" s="33"/>
      <c r="N295" s="33"/>
      <c r="O295" s="33"/>
      <c r="P295" s="33"/>
      <c r="Q295" s="33"/>
      <c r="R295" s="33"/>
      <c r="S295" s="33"/>
      <c r="T295" s="33"/>
      <c r="U295" s="33"/>
      <c r="V295" s="33"/>
      <c r="W295" s="33"/>
      <c r="X295" s="33"/>
      <c r="Y295" s="33"/>
    </row>
    <row r="296" spans="1:25" ht="15">
      <c r="A296" s="25"/>
      <c r="B296" s="25"/>
      <c r="C296" s="25"/>
      <c r="D296" s="25"/>
      <c r="E296" s="25"/>
      <c r="F296" s="25"/>
      <c r="G296" s="33"/>
      <c r="H296" s="33"/>
      <c r="I296" s="35"/>
      <c r="J296" s="35"/>
      <c r="K296" s="35"/>
      <c r="L296" s="33"/>
      <c r="M296" s="33"/>
      <c r="N296" s="33"/>
      <c r="O296" s="33"/>
      <c r="P296" s="33"/>
      <c r="Q296" s="33"/>
      <c r="R296" s="33"/>
      <c r="S296" s="33"/>
      <c r="T296" s="33"/>
      <c r="U296" s="33"/>
      <c r="V296" s="33"/>
      <c r="W296" s="33"/>
      <c r="X296" s="33"/>
      <c r="Y296" s="33"/>
    </row>
    <row r="297" spans="1:25" ht="15">
      <c r="A297" s="25"/>
      <c r="B297" s="25"/>
      <c r="C297" s="25"/>
      <c r="D297" s="25"/>
      <c r="E297" s="25"/>
      <c r="F297" s="25"/>
      <c r="G297" s="33"/>
      <c r="H297" s="33"/>
      <c r="I297" s="35"/>
      <c r="J297" s="35"/>
      <c r="K297" s="35"/>
      <c r="L297" s="33"/>
      <c r="M297" s="33"/>
      <c r="N297" s="33"/>
      <c r="O297" s="33"/>
      <c r="P297" s="33"/>
      <c r="Q297" s="33"/>
      <c r="R297" s="33"/>
      <c r="S297" s="33"/>
      <c r="T297" s="33"/>
      <c r="U297" s="33"/>
      <c r="V297" s="33"/>
      <c r="W297" s="33"/>
      <c r="X297" s="33"/>
      <c r="Y297" s="33"/>
    </row>
    <row r="298" spans="1:25" ht="15">
      <c r="A298" s="25"/>
      <c r="B298" s="25"/>
      <c r="C298" s="25"/>
      <c r="D298" s="25"/>
      <c r="E298" s="25"/>
      <c r="F298" s="25"/>
      <c r="G298" s="33"/>
      <c r="H298" s="33"/>
      <c r="I298" s="35"/>
      <c r="J298" s="35"/>
      <c r="K298" s="35"/>
      <c r="L298" s="33"/>
      <c r="M298" s="33"/>
      <c r="N298" s="33"/>
      <c r="O298" s="33"/>
      <c r="P298" s="33"/>
      <c r="Q298" s="33"/>
      <c r="R298" s="33"/>
      <c r="S298" s="33"/>
      <c r="T298" s="33"/>
      <c r="U298" s="33"/>
      <c r="V298" s="33"/>
      <c r="W298" s="33"/>
      <c r="X298" s="33"/>
      <c r="Y298" s="33"/>
    </row>
    <row r="299" spans="1:25" ht="15">
      <c r="A299" s="25"/>
      <c r="B299" s="25"/>
      <c r="C299" s="25"/>
      <c r="D299" s="25"/>
      <c r="E299" s="25"/>
      <c r="F299" s="25"/>
      <c r="G299" s="33"/>
      <c r="H299" s="33"/>
      <c r="I299" s="35"/>
      <c r="J299" s="35"/>
      <c r="K299" s="35"/>
      <c r="L299" s="33"/>
      <c r="M299" s="33"/>
      <c r="N299" s="33"/>
      <c r="O299" s="33"/>
      <c r="P299" s="33"/>
      <c r="Q299" s="33"/>
      <c r="R299" s="33"/>
      <c r="S299" s="33"/>
      <c r="T299" s="33"/>
      <c r="U299" s="33"/>
      <c r="V299" s="33"/>
      <c r="W299" s="33"/>
      <c r="X299" s="33"/>
      <c r="Y299" s="33"/>
    </row>
    <row r="300" spans="1:25" ht="15">
      <c r="A300" s="25"/>
      <c r="B300" s="25"/>
      <c r="C300" s="25"/>
      <c r="D300" s="25"/>
      <c r="E300" s="25"/>
      <c r="F300" s="25"/>
      <c r="G300" s="33"/>
      <c r="H300" s="33"/>
      <c r="I300" s="35"/>
      <c r="J300" s="35"/>
      <c r="K300" s="35"/>
      <c r="L300" s="33"/>
      <c r="M300" s="33"/>
      <c r="N300" s="33"/>
      <c r="O300" s="33"/>
      <c r="P300" s="33"/>
      <c r="Q300" s="33"/>
      <c r="R300" s="33"/>
      <c r="S300" s="33"/>
      <c r="T300" s="33"/>
      <c r="U300" s="33"/>
      <c r="V300" s="33"/>
      <c r="W300" s="33"/>
      <c r="X300" s="33"/>
      <c r="Y300" s="33"/>
    </row>
    <row r="301" spans="1:25" ht="15">
      <c r="A301" s="25"/>
      <c r="B301" s="25"/>
      <c r="C301" s="25"/>
      <c r="D301" s="25"/>
      <c r="E301" s="25"/>
      <c r="F301" s="25"/>
      <c r="G301" s="33"/>
      <c r="H301" s="33"/>
      <c r="I301" s="35"/>
      <c r="J301" s="35"/>
      <c r="K301" s="35"/>
      <c r="L301" s="33"/>
      <c r="M301" s="33"/>
      <c r="N301" s="33"/>
      <c r="O301" s="33"/>
      <c r="P301" s="33"/>
      <c r="Q301" s="33"/>
      <c r="R301" s="33"/>
      <c r="S301" s="33"/>
      <c r="T301" s="33"/>
      <c r="U301" s="33"/>
      <c r="V301" s="33"/>
      <c r="W301" s="33"/>
      <c r="X301" s="33"/>
      <c r="Y301" s="33"/>
    </row>
    <row r="302" spans="1:25" ht="15">
      <c r="A302" s="25"/>
      <c r="B302" s="25"/>
      <c r="C302" s="25"/>
      <c r="D302" s="25"/>
      <c r="E302" s="25"/>
      <c r="F302" s="25"/>
      <c r="G302" s="33"/>
      <c r="H302" s="33"/>
      <c r="I302" s="35"/>
      <c r="J302" s="35"/>
      <c r="K302" s="35"/>
      <c r="L302" s="33"/>
      <c r="M302" s="33"/>
      <c r="N302" s="33"/>
      <c r="O302" s="33"/>
      <c r="P302" s="33"/>
      <c r="Q302" s="33"/>
      <c r="R302" s="33"/>
      <c r="S302" s="33"/>
      <c r="T302" s="33"/>
      <c r="U302" s="33"/>
      <c r="V302" s="33"/>
      <c r="W302" s="33"/>
      <c r="X302" s="33"/>
      <c r="Y302" s="33"/>
    </row>
    <row r="303" spans="1:25" ht="15">
      <c r="A303" s="25"/>
      <c r="B303" s="25"/>
      <c r="C303" s="25"/>
      <c r="D303" s="25"/>
      <c r="E303" s="25"/>
      <c r="F303" s="25"/>
      <c r="G303" s="33"/>
      <c r="H303" s="33"/>
      <c r="I303" s="35"/>
      <c r="J303" s="35"/>
      <c r="K303" s="35"/>
      <c r="L303" s="33"/>
      <c r="M303" s="33"/>
      <c r="N303" s="33"/>
      <c r="O303" s="33"/>
      <c r="P303" s="33"/>
      <c r="Q303" s="33"/>
      <c r="R303" s="33"/>
      <c r="S303" s="33"/>
      <c r="T303" s="33"/>
      <c r="U303" s="33"/>
      <c r="V303" s="33"/>
      <c r="W303" s="33"/>
      <c r="X303" s="33"/>
      <c r="Y303" s="33"/>
    </row>
    <row r="304" spans="1:25" ht="15">
      <c r="A304" s="25"/>
      <c r="B304" s="25"/>
      <c r="C304" s="25"/>
      <c r="D304" s="25"/>
      <c r="E304" s="25"/>
      <c r="F304" s="25"/>
      <c r="G304" s="33"/>
      <c r="H304" s="33"/>
      <c r="I304" s="35"/>
      <c r="J304" s="35"/>
      <c r="K304" s="35"/>
      <c r="L304" s="33"/>
      <c r="M304" s="33"/>
      <c r="N304" s="33"/>
      <c r="O304" s="33"/>
      <c r="P304" s="33"/>
      <c r="Q304" s="33"/>
      <c r="R304" s="33"/>
      <c r="S304" s="33"/>
      <c r="T304" s="33"/>
      <c r="U304" s="33"/>
      <c r="V304" s="33"/>
      <c r="W304" s="33"/>
      <c r="X304" s="33"/>
      <c r="Y304" s="33"/>
    </row>
    <row r="305" spans="1:25" ht="15">
      <c r="A305" s="25"/>
      <c r="B305" s="25"/>
      <c r="C305" s="25"/>
      <c r="D305" s="25"/>
      <c r="E305" s="25"/>
      <c r="F305" s="25"/>
      <c r="G305" s="33"/>
      <c r="H305" s="33"/>
      <c r="I305" s="35"/>
      <c r="J305" s="35"/>
      <c r="K305" s="35"/>
      <c r="L305" s="33"/>
      <c r="M305" s="33"/>
      <c r="N305" s="33"/>
      <c r="O305" s="33"/>
      <c r="P305" s="33"/>
      <c r="Q305" s="33"/>
      <c r="R305" s="33"/>
      <c r="S305" s="33"/>
      <c r="T305" s="33"/>
      <c r="U305" s="33"/>
      <c r="V305" s="33"/>
      <c r="W305" s="33"/>
      <c r="X305" s="33"/>
      <c r="Y305" s="33"/>
    </row>
    <row r="306" spans="1:25" ht="15">
      <c r="A306" s="25"/>
      <c r="B306" s="25"/>
      <c r="C306" s="25"/>
      <c r="D306" s="25"/>
      <c r="E306" s="25"/>
      <c r="F306" s="25"/>
      <c r="G306" s="33"/>
      <c r="H306" s="33"/>
      <c r="I306" s="35"/>
      <c r="J306" s="35"/>
      <c r="K306" s="35"/>
      <c r="L306" s="33"/>
      <c r="M306" s="33"/>
      <c r="N306" s="33"/>
      <c r="O306" s="33"/>
      <c r="P306" s="33"/>
      <c r="Q306" s="33"/>
      <c r="R306" s="33"/>
      <c r="S306" s="33"/>
      <c r="T306" s="33"/>
      <c r="U306" s="33"/>
      <c r="V306" s="33"/>
      <c r="W306" s="33"/>
      <c r="X306" s="33"/>
      <c r="Y306" s="33"/>
    </row>
    <row r="307" spans="1:25" ht="15">
      <c r="A307" s="25"/>
      <c r="B307" s="25"/>
      <c r="C307" s="25"/>
      <c r="D307" s="25"/>
      <c r="E307" s="25"/>
      <c r="F307" s="25"/>
      <c r="G307" s="33"/>
      <c r="H307" s="33"/>
      <c r="I307" s="35"/>
      <c r="J307" s="35"/>
      <c r="K307" s="35"/>
      <c r="L307" s="33"/>
      <c r="M307" s="33"/>
      <c r="N307" s="33"/>
      <c r="O307" s="33"/>
      <c r="P307" s="33"/>
      <c r="Q307" s="33"/>
      <c r="R307" s="33"/>
      <c r="S307" s="33"/>
      <c r="T307" s="33"/>
      <c r="U307" s="33"/>
      <c r="V307" s="33"/>
      <c r="W307" s="33"/>
      <c r="X307" s="33"/>
      <c r="Y307" s="33"/>
    </row>
    <row r="308" spans="1:25" ht="15">
      <c r="A308" s="25"/>
      <c r="B308" s="25"/>
      <c r="C308" s="25"/>
      <c r="D308" s="25"/>
      <c r="E308" s="25"/>
      <c r="F308" s="25"/>
      <c r="G308" s="33"/>
      <c r="H308" s="33"/>
      <c r="I308" s="35"/>
      <c r="J308" s="35"/>
      <c r="K308" s="35"/>
      <c r="L308" s="33"/>
      <c r="M308" s="33"/>
      <c r="N308" s="33"/>
      <c r="O308" s="33"/>
      <c r="P308" s="33"/>
      <c r="Q308" s="33"/>
      <c r="R308" s="33"/>
      <c r="S308" s="33"/>
      <c r="T308" s="33"/>
      <c r="U308" s="33"/>
      <c r="V308" s="33"/>
      <c r="W308" s="33"/>
      <c r="X308" s="33"/>
      <c r="Y308" s="33"/>
    </row>
    <row r="309" spans="1:25" ht="15">
      <c r="A309" s="25"/>
      <c r="B309" s="25"/>
      <c r="C309" s="25"/>
      <c r="D309" s="25"/>
      <c r="E309" s="25"/>
      <c r="F309" s="25"/>
      <c r="G309" s="33"/>
      <c r="H309" s="33"/>
      <c r="I309" s="35"/>
      <c r="J309" s="35"/>
      <c r="K309" s="35"/>
      <c r="L309" s="33"/>
      <c r="M309" s="33"/>
      <c r="N309" s="33"/>
      <c r="O309" s="33"/>
      <c r="P309" s="33"/>
      <c r="Q309" s="33"/>
      <c r="R309" s="33"/>
      <c r="S309" s="33"/>
      <c r="T309" s="33"/>
      <c r="U309" s="33"/>
      <c r="V309" s="33"/>
      <c r="W309" s="33"/>
      <c r="X309" s="33"/>
      <c r="Y309" s="33"/>
    </row>
    <row r="310" spans="1:25" ht="15">
      <c r="A310" s="25"/>
      <c r="B310" s="25"/>
      <c r="C310" s="25"/>
      <c r="D310" s="25"/>
      <c r="E310" s="25"/>
      <c r="F310" s="25"/>
      <c r="G310" s="33"/>
      <c r="H310" s="33"/>
      <c r="I310" s="35"/>
      <c r="J310" s="35"/>
      <c r="K310" s="35"/>
      <c r="L310" s="33"/>
      <c r="M310" s="33"/>
      <c r="N310" s="33"/>
      <c r="O310" s="33"/>
      <c r="P310" s="33"/>
      <c r="Q310" s="33"/>
      <c r="R310" s="33"/>
      <c r="S310" s="33"/>
      <c r="T310" s="33"/>
      <c r="U310" s="33"/>
      <c r="V310" s="33"/>
      <c r="W310" s="33"/>
      <c r="X310" s="33"/>
      <c r="Y310" s="33"/>
    </row>
    <row r="311" spans="1:25" ht="15">
      <c r="A311" s="25"/>
      <c r="B311" s="25"/>
      <c r="C311" s="25"/>
      <c r="D311" s="25"/>
      <c r="E311" s="25"/>
      <c r="F311" s="25"/>
      <c r="G311" s="33"/>
      <c r="H311" s="33"/>
      <c r="I311" s="35"/>
      <c r="J311" s="35"/>
      <c r="K311" s="35"/>
      <c r="L311" s="33"/>
      <c r="M311" s="33"/>
      <c r="N311" s="33"/>
      <c r="O311" s="33"/>
      <c r="P311" s="33"/>
      <c r="Q311" s="33"/>
      <c r="R311" s="33"/>
      <c r="S311" s="33"/>
      <c r="T311" s="33"/>
      <c r="U311" s="33"/>
      <c r="V311" s="33"/>
      <c r="W311" s="33"/>
      <c r="X311" s="33"/>
      <c r="Y311" s="33"/>
    </row>
    <row r="312" spans="1:25" ht="15">
      <c r="A312" s="25"/>
      <c r="B312" s="25"/>
      <c r="C312" s="25"/>
      <c r="D312" s="25"/>
      <c r="E312" s="25"/>
      <c r="F312" s="25"/>
      <c r="G312" s="33"/>
      <c r="H312" s="33"/>
      <c r="I312" s="35"/>
      <c r="J312" s="35"/>
      <c r="K312" s="35"/>
      <c r="L312" s="33"/>
      <c r="M312" s="33"/>
      <c r="N312" s="33"/>
      <c r="O312" s="33"/>
      <c r="P312" s="33"/>
      <c r="Q312" s="33"/>
      <c r="R312" s="33"/>
      <c r="S312" s="33"/>
      <c r="T312" s="33"/>
      <c r="U312" s="33"/>
      <c r="V312" s="33"/>
      <c r="W312" s="33"/>
      <c r="X312" s="33"/>
      <c r="Y312" s="33"/>
    </row>
    <row r="313" spans="1:25" ht="15">
      <c r="A313" s="25"/>
      <c r="B313" s="25"/>
      <c r="C313" s="25"/>
      <c r="D313" s="25"/>
      <c r="E313" s="25"/>
      <c r="F313" s="25"/>
      <c r="G313" s="33"/>
      <c r="H313" s="33"/>
      <c r="I313" s="35"/>
      <c r="J313" s="35"/>
      <c r="K313" s="35"/>
      <c r="L313" s="33"/>
      <c r="M313" s="33"/>
      <c r="N313" s="33"/>
      <c r="O313" s="33"/>
      <c r="P313" s="33"/>
      <c r="Q313" s="33"/>
      <c r="R313" s="33"/>
      <c r="S313" s="33"/>
      <c r="T313" s="33"/>
      <c r="U313" s="33"/>
      <c r="V313" s="33"/>
      <c r="W313" s="33"/>
      <c r="X313" s="33"/>
      <c r="Y313" s="33"/>
    </row>
    <row r="314" spans="1:25" ht="15">
      <c r="A314" s="25"/>
      <c r="B314" s="25"/>
      <c r="C314" s="25"/>
      <c r="D314" s="25"/>
      <c r="E314" s="25"/>
      <c r="F314" s="25"/>
      <c r="G314" s="33"/>
      <c r="H314" s="33"/>
      <c r="I314" s="35"/>
      <c r="J314" s="35"/>
      <c r="K314" s="35"/>
      <c r="L314" s="33"/>
      <c r="M314" s="33"/>
      <c r="N314" s="33"/>
      <c r="O314" s="33"/>
      <c r="P314" s="33"/>
      <c r="Q314" s="33"/>
      <c r="R314" s="33"/>
      <c r="S314" s="33"/>
      <c r="T314" s="33"/>
      <c r="U314" s="33"/>
      <c r="V314" s="33"/>
      <c r="W314" s="33"/>
      <c r="X314" s="33"/>
      <c r="Y314" s="33"/>
    </row>
    <row r="315" spans="1:25" ht="15">
      <c r="A315" s="25"/>
      <c r="B315" s="25"/>
      <c r="C315" s="25"/>
      <c r="D315" s="25"/>
      <c r="E315" s="25"/>
      <c r="F315" s="25"/>
      <c r="G315" s="33"/>
      <c r="H315" s="33"/>
      <c r="I315" s="35"/>
      <c r="J315" s="35"/>
      <c r="K315" s="35"/>
      <c r="L315" s="33"/>
      <c r="M315" s="33"/>
      <c r="N315" s="33"/>
      <c r="O315" s="33"/>
      <c r="P315" s="33"/>
      <c r="Q315" s="33"/>
      <c r="R315" s="33"/>
      <c r="S315" s="33"/>
      <c r="T315" s="33"/>
      <c r="U315" s="33"/>
      <c r="V315" s="33"/>
      <c r="W315" s="33"/>
      <c r="X315" s="33"/>
      <c r="Y315" s="33"/>
    </row>
    <row r="316" spans="1:25" ht="15">
      <c r="A316" s="25"/>
      <c r="B316" s="25"/>
      <c r="C316" s="25"/>
      <c r="D316" s="25"/>
      <c r="E316" s="25"/>
      <c r="F316" s="25"/>
      <c r="G316" s="33"/>
      <c r="H316" s="33"/>
      <c r="I316" s="35"/>
      <c r="J316" s="35"/>
      <c r="K316" s="35"/>
      <c r="L316" s="33"/>
      <c r="M316" s="33"/>
      <c r="N316" s="33"/>
      <c r="O316" s="33"/>
      <c r="P316" s="33"/>
      <c r="Q316" s="33"/>
      <c r="R316" s="33"/>
      <c r="S316" s="33"/>
      <c r="T316" s="33"/>
      <c r="U316" s="33"/>
      <c r="V316" s="33"/>
      <c r="W316" s="33"/>
      <c r="X316" s="33"/>
      <c r="Y316" s="33"/>
    </row>
    <row r="317" spans="1:25" ht="15">
      <c r="A317" s="25"/>
      <c r="B317" s="25"/>
      <c r="C317" s="25"/>
      <c r="D317" s="25"/>
      <c r="E317" s="25"/>
      <c r="F317" s="25"/>
      <c r="G317" s="33"/>
      <c r="H317" s="33"/>
      <c r="I317" s="35"/>
      <c r="J317" s="35"/>
      <c r="K317" s="35"/>
      <c r="L317" s="33"/>
      <c r="M317" s="33"/>
      <c r="N317" s="33"/>
      <c r="O317" s="33"/>
      <c r="P317" s="33"/>
      <c r="Q317" s="33"/>
      <c r="R317" s="33"/>
      <c r="S317" s="33"/>
      <c r="T317" s="33"/>
      <c r="U317" s="33"/>
      <c r="V317" s="33"/>
      <c r="W317" s="33"/>
      <c r="X317" s="33"/>
      <c r="Y317" s="33"/>
    </row>
    <row r="318" spans="1:25" ht="15">
      <c r="A318" s="25"/>
      <c r="B318" s="25"/>
      <c r="C318" s="25"/>
      <c r="D318" s="25"/>
      <c r="E318" s="25"/>
      <c r="F318" s="25"/>
      <c r="G318" s="33"/>
      <c r="H318" s="33"/>
      <c r="I318" s="35"/>
      <c r="J318" s="35"/>
      <c r="K318" s="35"/>
      <c r="L318" s="33"/>
      <c r="M318" s="33"/>
      <c r="N318" s="33"/>
      <c r="O318" s="33"/>
      <c r="P318" s="33"/>
      <c r="Q318" s="33"/>
      <c r="R318" s="33"/>
      <c r="S318" s="33"/>
      <c r="T318" s="33"/>
      <c r="U318" s="33"/>
      <c r="V318" s="33"/>
      <c r="W318" s="33"/>
      <c r="X318" s="33"/>
      <c r="Y318" s="33"/>
    </row>
    <row r="319" spans="1:25" ht="15">
      <c r="A319" s="25"/>
      <c r="B319" s="25"/>
      <c r="C319" s="25"/>
      <c r="D319" s="25"/>
      <c r="E319" s="25"/>
      <c r="F319" s="25"/>
      <c r="G319" s="33"/>
      <c r="H319" s="33"/>
      <c r="I319" s="35"/>
      <c r="J319" s="35"/>
      <c r="K319" s="35"/>
      <c r="L319" s="33"/>
      <c r="M319" s="33"/>
      <c r="N319" s="33"/>
      <c r="O319" s="33"/>
      <c r="P319" s="33"/>
      <c r="Q319" s="33"/>
      <c r="R319" s="33"/>
      <c r="S319" s="33"/>
      <c r="T319" s="33"/>
      <c r="U319" s="33"/>
      <c r="V319" s="33"/>
      <c r="W319" s="33"/>
      <c r="X319" s="33"/>
      <c r="Y319" s="33"/>
    </row>
    <row r="320" spans="1:25" ht="15">
      <c r="A320" s="25"/>
      <c r="B320" s="25"/>
      <c r="C320" s="25"/>
      <c r="D320" s="25"/>
      <c r="E320" s="25"/>
      <c r="F320" s="25"/>
      <c r="G320" s="33"/>
      <c r="H320" s="33"/>
      <c r="I320" s="35"/>
      <c r="J320" s="35"/>
      <c r="K320" s="35"/>
      <c r="L320" s="33"/>
      <c r="M320" s="33"/>
      <c r="N320" s="33"/>
      <c r="O320" s="33"/>
      <c r="P320" s="33"/>
      <c r="Q320" s="33"/>
      <c r="R320" s="33"/>
      <c r="S320" s="33"/>
      <c r="T320" s="33"/>
      <c r="U320" s="33"/>
      <c r="V320" s="33"/>
      <c r="W320" s="33"/>
      <c r="X320" s="33"/>
      <c r="Y320" s="33"/>
    </row>
    <row r="321" spans="1:25" ht="15">
      <c r="A321" s="25"/>
      <c r="B321" s="25"/>
      <c r="C321" s="25"/>
      <c r="D321" s="25"/>
      <c r="E321" s="25"/>
      <c r="F321" s="25"/>
      <c r="G321" s="33"/>
      <c r="H321" s="33"/>
      <c r="I321" s="35"/>
      <c r="J321" s="35"/>
      <c r="K321" s="35"/>
      <c r="L321" s="33"/>
      <c r="M321" s="33"/>
      <c r="N321" s="33"/>
      <c r="O321" s="33"/>
      <c r="P321" s="33"/>
      <c r="Q321" s="33"/>
      <c r="R321" s="33"/>
      <c r="S321" s="33"/>
      <c r="T321" s="33"/>
      <c r="U321" s="33"/>
      <c r="V321" s="33"/>
      <c r="W321" s="33"/>
      <c r="X321" s="33"/>
      <c r="Y321" s="33"/>
    </row>
    <row r="322" spans="1:25" ht="15">
      <c r="A322" s="25"/>
      <c r="B322" s="25"/>
      <c r="C322" s="25"/>
      <c r="D322" s="25"/>
      <c r="E322" s="25"/>
      <c r="F322" s="25"/>
      <c r="G322" s="33"/>
      <c r="H322" s="33"/>
      <c r="I322" s="35"/>
      <c r="J322" s="35"/>
      <c r="K322" s="35"/>
      <c r="L322" s="33"/>
      <c r="M322" s="33"/>
      <c r="N322" s="33"/>
      <c r="O322" s="33"/>
      <c r="P322" s="33"/>
      <c r="Q322" s="33"/>
      <c r="R322" s="33"/>
      <c r="S322" s="33"/>
      <c r="T322" s="33"/>
      <c r="U322" s="33"/>
      <c r="V322" s="33"/>
      <c r="W322" s="33"/>
      <c r="X322" s="33"/>
      <c r="Y322" s="33"/>
    </row>
    <row r="323" spans="1:25" ht="15">
      <c r="A323" s="25"/>
      <c r="B323" s="25"/>
      <c r="C323" s="25"/>
      <c r="D323" s="25"/>
      <c r="E323" s="25"/>
      <c r="F323" s="25"/>
      <c r="G323" s="33"/>
      <c r="H323" s="33"/>
      <c r="I323" s="35"/>
      <c r="J323" s="35"/>
      <c r="K323" s="35"/>
      <c r="L323" s="33"/>
      <c r="M323" s="33"/>
      <c r="N323" s="33"/>
      <c r="O323" s="33"/>
      <c r="P323" s="33"/>
      <c r="Q323" s="33"/>
      <c r="R323" s="33"/>
      <c r="S323" s="33"/>
      <c r="T323" s="33"/>
      <c r="U323" s="33"/>
      <c r="V323" s="33"/>
      <c r="W323" s="33"/>
      <c r="X323" s="33"/>
      <c r="Y323" s="33"/>
    </row>
    <row r="324" spans="1:25" ht="15">
      <c r="A324" s="25"/>
      <c r="B324" s="25"/>
      <c r="C324" s="25"/>
      <c r="D324" s="25"/>
      <c r="E324" s="25"/>
      <c r="F324" s="25"/>
      <c r="G324" s="33"/>
      <c r="H324" s="33"/>
      <c r="I324" s="35"/>
      <c r="J324" s="35"/>
      <c r="K324" s="35"/>
      <c r="L324" s="33"/>
      <c r="M324" s="33"/>
      <c r="N324" s="33"/>
      <c r="O324" s="33"/>
      <c r="P324" s="33"/>
      <c r="Q324" s="33"/>
      <c r="R324" s="33"/>
      <c r="S324" s="33"/>
      <c r="T324" s="33"/>
      <c r="U324" s="33"/>
      <c r="V324" s="33"/>
      <c r="W324" s="33"/>
      <c r="X324" s="33"/>
      <c r="Y324" s="33"/>
    </row>
    <row r="325" spans="1:25" ht="15">
      <c r="A325" s="25"/>
      <c r="B325" s="25"/>
      <c r="C325" s="25"/>
      <c r="D325" s="25"/>
      <c r="E325" s="25"/>
      <c r="F325" s="25"/>
      <c r="G325" s="33"/>
      <c r="H325" s="33"/>
      <c r="I325" s="35"/>
      <c r="J325" s="35"/>
      <c r="K325" s="35"/>
      <c r="L325" s="33"/>
      <c r="M325" s="33"/>
      <c r="N325" s="33"/>
      <c r="O325" s="33"/>
      <c r="P325" s="33"/>
      <c r="Q325" s="33"/>
      <c r="R325" s="33"/>
      <c r="S325" s="33"/>
      <c r="T325" s="33"/>
      <c r="U325" s="33"/>
      <c r="V325" s="33"/>
      <c r="W325" s="33"/>
      <c r="X325" s="33"/>
      <c r="Y325" s="33"/>
    </row>
    <row r="326" spans="1:25" ht="15">
      <c r="A326" s="25"/>
      <c r="B326" s="25"/>
      <c r="C326" s="25"/>
      <c r="D326" s="25"/>
      <c r="E326" s="25"/>
      <c r="F326" s="25"/>
      <c r="G326" s="33"/>
      <c r="H326" s="33"/>
      <c r="I326" s="35"/>
      <c r="J326" s="35"/>
      <c r="K326" s="35"/>
      <c r="L326" s="33"/>
      <c r="M326" s="33"/>
      <c r="N326" s="33"/>
      <c r="O326" s="33"/>
      <c r="P326" s="33"/>
      <c r="Q326" s="33"/>
      <c r="R326" s="33"/>
      <c r="S326" s="33"/>
      <c r="T326" s="33"/>
      <c r="U326" s="33"/>
      <c r="V326" s="33"/>
      <c r="W326" s="33"/>
      <c r="X326" s="33"/>
      <c r="Y326" s="33"/>
    </row>
    <row r="327" spans="1:25" ht="15">
      <c r="A327" s="25"/>
      <c r="B327" s="25"/>
      <c r="C327" s="25"/>
      <c r="D327" s="25"/>
      <c r="E327" s="25"/>
      <c r="F327" s="25"/>
      <c r="G327" s="33"/>
      <c r="H327" s="33"/>
      <c r="I327" s="35"/>
      <c r="J327" s="35"/>
      <c r="K327" s="35"/>
      <c r="L327" s="33"/>
      <c r="M327" s="33"/>
      <c r="N327" s="33"/>
      <c r="O327" s="33"/>
      <c r="P327" s="33"/>
      <c r="Q327" s="33"/>
      <c r="R327" s="33"/>
      <c r="S327" s="33"/>
      <c r="T327" s="33"/>
      <c r="U327" s="33"/>
      <c r="V327" s="33"/>
      <c r="W327" s="33"/>
      <c r="X327" s="33"/>
      <c r="Y327" s="33"/>
    </row>
    <row r="328" spans="1:25" ht="15">
      <c r="A328" s="25"/>
      <c r="B328" s="25"/>
      <c r="C328" s="25"/>
      <c r="D328" s="25"/>
      <c r="E328" s="25"/>
      <c r="F328" s="25"/>
      <c r="G328" s="33"/>
      <c r="H328" s="33"/>
      <c r="I328" s="35"/>
      <c r="J328" s="35"/>
      <c r="K328" s="35"/>
      <c r="L328" s="33"/>
      <c r="M328" s="33"/>
      <c r="N328" s="33"/>
      <c r="O328" s="33"/>
      <c r="P328" s="33"/>
      <c r="Q328" s="33"/>
      <c r="R328" s="33"/>
      <c r="S328" s="33"/>
      <c r="T328" s="33"/>
      <c r="U328" s="33"/>
      <c r="V328" s="33"/>
      <c r="W328" s="33"/>
      <c r="X328" s="33"/>
      <c r="Y328" s="33"/>
    </row>
    <row r="329" spans="1:25" ht="15">
      <c r="A329" s="25"/>
      <c r="B329" s="25"/>
      <c r="C329" s="25"/>
      <c r="D329" s="25"/>
      <c r="E329" s="25"/>
      <c r="F329" s="25"/>
      <c r="G329" s="33"/>
      <c r="H329" s="33"/>
      <c r="I329" s="35"/>
      <c r="J329" s="35"/>
      <c r="K329" s="35"/>
      <c r="L329" s="33"/>
      <c r="M329" s="33"/>
      <c r="N329" s="33"/>
      <c r="O329" s="33"/>
      <c r="P329" s="33"/>
      <c r="Q329" s="33"/>
      <c r="R329" s="33"/>
      <c r="S329" s="33"/>
      <c r="T329" s="33"/>
      <c r="U329" s="33"/>
      <c r="V329" s="33"/>
      <c r="W329" s="33"/>
      <c r="X329" s="33"/>
      <c r="Y329" s="33"/>
    </row>
    <row r="330" spans="1:25" ht="15">
      <c r="A330" s="25"/>
      <c r="B330" s="25"/>
      <c r="C330" s="25"/>
      <c r="D330" s="25"/>
      <c r="E330" s="25"/>
      <c r="F330" s="25"/>
      <c r="G330" s="33"/>
      <c r="H330" s="33"/>
      <c r="I330" s="35"/>
      <c r="J330" s="35"/>
      <c r="K330" s="35"/>
      <c r="L330" s="33"/>
      <c r="M330" s="33"/>
      <c r="N330" s="33"/>
      <c r="O330" s="33"/>
      <c r="P330" s="33"/>
      <c r="Q330" s="33"/>
      <c r="R330" s="33"/>
      <c r="S330" s="33"/>
      <c r="T330" s="33"/>
      <c r="U330" s="33"/>
      <c r="V330" s="33"/>
      <c r="W330" s="33"/>
      <c r="X330" s="33"/>
      <c r="Y330" s="33"/>
    </row>
    <row r="331" spans="1:25" ht="15">
      <c r="A331" s="25"/>
      <c r="B331" s="25"/>
      <c r="C331" s="25"/>
      <c r="D331" s="25"/>
      <c r="E331" s="25"/>
      <c r="F331" s="25"/>
      <c r="G331" s="33"/>
      <c r="H331" s="33"/>
      <c r="I331" s="35"/>
      <c r="J331" s="35"/>
      <c r="K331" s="35"/>
      <c r="L331" s="33"/>
      <c r="M331" s="33"/>
      <c r="N331" s="33"/>
      <c r="O331" s="33"/>
      <c r="P331" s="33"/>
      <c r="Q331" s="33"/>
      <c r="R331" s="33"/>
      <c r="S331" s="33"/>
      <c r="T331" s="33"/>
      <c r="U331" s="33"/>
      <c r="V331" s="33"/>
      <c r="W331" s="33"/>
      <c r="X331" s="33"/>
      <c r="Y331" s="33"/>
    </row>
    <row r="332" spans="1:25" ht="15">
      <c r="A332" s="25"/>
      <c r="B332" s="25"/>
      <c r="C332" s="25"/>
      <c r="D332" s="25"/>
      <c r="E332" s="25"/>
      <c r="F332" s="25"/>
      <c r="G332" s="33"/>
      <c r="H332" s="33"/>
      <c r="I332" s="35"/>
      <c r="J332" s="35"/>
      <c r="K332" s="35"/>
      <c r="L332" s="33"/>
      <c r="M332" s="33"/>
      <c r="N332" s="33"/>
      <c r="O332" s="33"/>
      <c r="P332" s="33"/>
      <c r="Q332" s="33"/>
      <c r="R332" s="33"/>
      <c r="S332" s="33"/>
      <c r="T332" s="33"/>
      <c r="U332" s="33"/>
      <c r="V332" s="33"/>
      <c r="W332" s="33"/>
      <c r="X332" s="33"/>
      <c r="Y332" s="33"/>
    </row>
    <row r="333" spans="1:25" ht="15">
      <c r="A333" s="25"/>
      <c r="B333" s="25"/>
      <c r="C333" s="25"/>
      <c r="D333" s="25"/>
      <c r="E333" s="25"/>
      <c r="F333" s="25"/>
      <c r="G333" s="33"/>
      <c r="H333" s="33"/>
      <c r="I333" s="35"/>
      <c r="J333" s="35"/>
      <c r="K333" s="35"/>
      <c r="L333" s="33"/>
      <c r="M333" s="33"/>
      <c r="N333" s="33"/>
      <c r="O333" s="33"/>
      <c r="P333" s="33"/>
      <c r="Q333" s="33"/>
      <c r="R333" s="33"/>
      <c r="S333" s="33"/>
      <c r="T333" s="33"/>
      <c r="U333" s="33"/>
      <c r="V333" s="33"/>
      <c r="W333" s="33"/>
      <c r="X333" s="33"/>
      <c r="Y333" s="33"/>
    </row>
    <row r="334" spans="1:25" ht="15">
      <c r="A334" s="25"/>
      <c r="B334" s="25"/>
      <c r="C334" s="25"/>
      <c r="D334" s="25"/>
      <c r="E334" s="25"/>
      <c r="F334" s="25"/>
      <c r="G334" s="33"/>
      <c r="H334" s="33"/>
      <c r="I334" s="35"/>
      <c r="J334" s="35"/>
      <c r="K334" s="35"/>
      <c r="L334" s="33"/>
      <c r="M334" s="33"/>
      <c r="N334" s="33"/>
      <c r="O334" s="33"/>
      <c r="P334" s="33"/>
      <c r="Q334" s="33"/>
      <c r="R334" s="33"/>
      <c r="S334" s="33"/>
      <c r="T334" s="33"/>
      <c r="U334" s="33"/>
      <c r="V334" s="33"/>
      <c r="W334" s="33"/>
      <c r="X334" s="33"/>
      <c r="Y334" s="33"/>
    </row>
    <row r="335" spans="1:25" ht="15">
      <c r="A335" s="25"/>
      <c r="B335" s="25"/>
      <c r="C335" s="25"/>
      <c r="D335" s="25"/>
      <c r="E335" s="25"/>
      <c r="F335" s="25"/>
      <c r="G335" s="33"/>
      <c r="H335" s="33"/>
      <c r="I335" s="35"/>
      <c r="J335" s="35"/>
      <c r="K335" s="35"/>
      <c r="L335" s="33"/>
      <c r="M335" s="33"/>
      <c r="N335" s="33"/>
      <c r="O335" s="33"/>
      <c r="P335" s="33"/>
      <c r="Q335" s="33"/>
      <c r="R335" s="33"/>
      <c r="S335" s="33"/>
      <c r="T335" s="33"/>
      <c r="U335" s="33"/>
      <c r="V335" s="33"/>
      <c r="W335" s="33"/>
      <c r="X335" s="33"/>
      <c r="Y335" s="33"/>
    </row>
    <row r="336" spans="1:25" ht="15">
      <c r="A336" s="25"/>
      <c r="B336" s="25"/>
      <c r="C336" s="25"/>
      <c r="D336" s="25"/>
      <c r="E336" s="25"/>
      <c r="F336" s="25"/>
      <c r="G336" s="33"/>
      <c r="H336" s="33"/>
      <c r="I336" s="35"/>
      <c r="J336" s="35"/>
      <c r="K336" s="35"/>
      <c r="L336" s="33"/>
      <c r="M336" s="33"/>
      <c r="N336" s="33"/>
      <c r="O336" s="33"/>
      <c r="P336" s="33"/>
      <c r="Q336" s="33"/>
      <c r="R336" s="33"/>
      <c r="S336" s="33"/>
      <c r="T336" s="33"/>
      <c r="U336" s="33"/>
      <c r="V336" s="33"/>
      <c r="W336" s="33"/>
      <c r="X336" s="33"/>
      <c r="Y336" s="33"/>
    </row>
  </sheetData>
  <mergeCells count="667">
    <mergeCell ref="B217:E217"/>
    <mergeCell ref="G217:J217"/>
    <mergeCell ref="B218:F218"/>
    <mergeCell ref="G218:K218"/>
    <mergeCell ref="C208:D208"/>
    <mergeCell ref="C209:D209"/>
    <mergeCell ref="B211:B212"/>
    <mergeCell ref="C211:D211"/>
    <mergeCell ref="C212:D212"/>
    <mergeCell ref="C213:D213"/>
    <mergeCell ref="C214:D214"/>
    <mergeCell ref="B207:B208"/>
    <mergeCell ref="C207:D207"/>
    <mergeCell ref="F207:F208"/>
    <mergeCell ref="G207:G208"/>
    <mergeCell ref="B209:B210"/>
    <mergeCell ref="H209:I209"/>
    <mergeCell ref="B213:B214"/>
    <mergeCell ref="B215:B216"/>
    <mergeCell ref="C215:D215"/>
    <mergeCell ref="C216:D216"/>
    <mergeCell ref="F209:F210"/>
    <mergeCell ref="G209:G210"/>
    <mergeCell ref="F211:F212"/>
    <mergeCell ref="G211:G212"/>
    <mergeCell ref="F213:F214"/>
    <mergeCell ref="G213:G214"/>
    <mergeCell ref="F215:F216"/>
    <mergeCell ref="G215:G216"/>
    <mergeCell ref="K207:K208"/>
    <mergeCell ref="K209:K210"/>
    <mergeCell ref="K211:K212"/>
    <mergeCell ref="K213:K214"/>
    <mergeCell ref="K215:K216"/>
    <mergeCell ref="H210:I210"/>
    <mergeCell ref="H211:I211"/>
    <mergeCell ref="H212:I212"/>
    <mergeCell ref="H213:I213"/>
    <mergeCell ref="H214:I214"/>
    <mergeCell ref="H215:I215"/>
    <mergeCell ref="H216:I216"/>
    <mergeCell ref="K198:K199"/>
    <mergeCell ref="H199:I199"/>
    <mergeCell ref="G200:J200"/>
    <mergeCell ref="B201:F201"/>
    <mergeCell ref="G201:K201"/>
    <mergeCell ref="B202:K202"/>
    <mergeCell ref="C203:F203"/>
    <mergeCell ref="H203:K203"/>
    <mergeCell ref="C204:D206"/>
    <mergeCell ref="E204:E206"/>
    <mergeCell ref="F204:F206"/>
    <mergeCell ref="G204:G206"/>
    <mergeCell ref="H204:I206"/>
    <mergeCell ref="J204:J206"/>
    <mergeCell ref="K204:K206"/>
    <mergeCell ref="B204:B206"/>
    <mergeCell ref="C198:D198"/>
    <mergeCell ref="C199:D199"/>
    <mergeCell ref="B200:E200"/>
    <mergeCell ref="C196:D196"/>
    <mergeCell ref="C197:D197"/>
    <mergeCell ref="B198:B199"/>
    <mergeCell ref="F198:F199"/>
    <mergeCell ref="G198:G199"/>
    <mergeCell ref="H198:I198"/>
    <mergeCell ref="B194:B195"/>
    <mergeCell ref="F194:F195"/>
    <mergeCell ref="G194:G195"/>
    <mergeCell ref="H194:I194"/>
    <mergeCell ref="K194:K195"/>
    <mergeCell ref="H195:I195"/>
    <mergeCell ref="C194:D194"/>
    <mergeCell ref="C195:D195"/>
    <mergeCell ref="B196:B197"/>
    <mergeCell ref="F196:F197"/>
    <mergeCell ref="G196:G197"/>
    <mergeCell ref="H196:I196"/>
    <mergeCell ref="K196:K197"/>
    <mergeCell ref="H197:I197"/>
    <mergeCell ref="B190:B191"/>
    <mergeCell ref="F190:F191"/>
    <mergeCell ref="G190:G191"/>
    <mergeCell ref="H190:I190"/>
    <mergeCell ref="K190:K191"/>
    <mergeCell ref="H191:I191"/>
    <mergeCell ref="C190:D190"/>
    <mergeCell ref="C191:D191"/>
    <mergeCell ref="B192:B193"/>
    <mergeCell ref="F192:F193"/>
    <mergeCell ref="G192:G193"/>
    <mergeCell ref="H192:I192"/>
    <mergeCell ref="K192:K193"/>
    <mergeCell ref="H193:I193"/>
    <mergeCell ref="C192:D192"/>
    <mergeCell ref="C193:D193"/>
    <mergeCell ref="H207:I207"/>
    <mergeCell ref="H208:I208"/>
    <mergeCell ref="C176:D176"/>
    <mergeCell ref="C177:D177"/>
    <mergeCell ref="B172:B173"/>
    <mergeCell ref="B174:B175"/>
    <mergeCell ref="C174:D174"/>
    <mergeCell ref="G174:G175"/>
    <mergeCell ref="C175:D175"/>
    <mergeCell ref="B176:B177"/>
    <mergeCell ref="G176:G177"/>
    <mergeCell ref="H177:I177"/>
    <mergeCell ref="F172:F173"/>
    <mergeCell ref="G172:G173"/>
    <mergeCell ref="H172:I172"/>
    <mergeCell ref="H173:I173"/>
    <mergeCell ref="H174:I174"/>
    <mergeCell ref="F180:F181"/>
    <mergeCell ref="G180:G181"/>
    <mergeCell ref="C181:D181"/>
    <mergeCell ref="B182:E182"/>
    <mergeCell ref="B183:F183"/>
    <mergeCell ref="F174:F175"/>
    <mergeCell ref="F176:F177"/>
    <mergeCell ref="F169:F171"/>
    <mergeCell ref="G169:G171"/>
    <mergeCell ref="H169:I171"/>
    <mergeCell ref="J169:J171"/>
    <mergeCell ref="K169:K171"/>
    <mergeCell ref="H175:I175"/>
    <mergeCell ref="H176:I176"/>
    <mergeCell ref="H178:I178"/>
    <mergeCell ref="K178:K179"/>
    <mergeCell ref="H179:I179"/>
    <mergeCell ref="K176:K177"/>
    <mergeCell ref="K172:K173"/>
    <mergeCell ref="K174:K175"/>
    <mergeCell ref="F178:F179"/>
    <mergeCell ref="G178:G179"/>
    <mergeCell ref="K159:K160"/>
    <mergeCell ref="C160:D160"/>
    <mergeCell ref="C161:D161"/>
    <mergeCell ref="F161:F162"/>
    <mergeCell ref="G161:G162"/>
    <mergeCell ref="G165:J165"/>
    <mergeCell ref="G166:K166"/>
    <mergeCell ref="H168:K168"/>
    <mergeCell ref="B163:B164"/>
    <mergeCell ref="C163:D163"/>
    <mergeCell ref="F163:F164"/>
    <mergeCell ref="G163:G164"/>
    <mergeCell ref="H163:I163"/>
    <mergeCell ref="K163:K164"/>
    <mergeCell ref="H164:I164"/>
    <mergeCell ref="C173:D173"/>
    <mergeCell ref="H181:I181"/>
    <mergeCell ref="G182:J182"/>
    <mergeCell ref="G183:K183"/>
    <mergeCell ref="B185:K185"/>
    <mergeCell ref="C186:F186"/>
    <mergeCell ref="H186:K186"/>
    <mergeCell ref="K187:K189"/>
    <mergeCell ref="C179:D179"/>
    <mergeCell ref="C180:D180"/>
    <mergeCell ref="B187:B189"/>
    <mergeCell ref="C187:D189"/>
    <mergeCell ref="E187:E189"/>
    <mergeCell ref="F187:F189"/>
    <mergeCell ref="G187:G189"/>
    <mergeCell ref="H180:I180"/>
    <mergeCell ref="K180:K181"/>
    <mergeCell ref="B178:B179"/>
    <mergeCell ref="C178:D178"/>
    <mergeCell ref="B180:B181"/>
    <mergeCell ref="H187:I189"/>
    <mergeCell ref="J187:J189"/>
    <mergeCell ref="C155:D155"/>
    <mergeCell ref="G155:G156"/>
    <mergeCell ref="K155:K156"/>
    <mergeCell ref="C156:D156"/>
    <mergeCell ref="C157:D157"/>
    <mergeCell ref="H157:I157"/>
    <mergeCell ref="C169:D171"/>
    <mergeCell ref="C172:D172"/>
    <mergeCell ref="C164:D164"/>
    <mergeCell ref="B165:E165"/>
    <mergeCell ref="B166:F166"/>
    <mergeCell ref="C168:F168"/>
    <mergeCell ref="B169:B171"/>
    <mergeCell ref="E169:E171"/>
    <mergeCell ref="F155:F156"/>
    <mergeCell ref="F157:F158"/>
    <mergeCell ref="G157:G158"/>
    <mergeCell ref="K157:K158"/>
    <mergeCell ref="C158:D158"/>
    <mergeCell ref="H158:I158"/>
    <mergeCell ref="C159:D159"/>
    <mergeCell ref="H159:I159"/>
    <mergeCell ref="F159:F160"/>
    <mergeCell ref="G159:G160"/>
    <mergeCell ref="H143:I143"/>
    <mergeCell ref="K143:K144"/>
    <mergeCell ref="H144:I144"/>
    <mergeCell ref="H145:I145"/>
    <mergeCell ref="K145:K146"/>
    <mergeCell ref="H155:I155"/>
    <mergeCell ref="H156:I156"/>
    <mergeCell ref="E152:E154"/>
    <mergeCell ref="F152:F154"/>
    <mergeCell ref="H122:I122"/>
    <mergeCell ref="K122:K123"/>
    <mergeCell ref="C134:D136"/>
    <mergeCell ref="E134:E136"/>
    <mergeCell ref="B137:B138"/>
    <mergeCell ref="C137:D137"/>
    <mergeCell ref="C138:D138"/>
    <mergeCell ref="C139:D139"/>
    <mergeCell ref="C140:D140"/>
    <mergeCell ref="H134:I136"/>
    <mergeCell ref="J134:J136"/>
    <mergeCell ref="H137:I137"/>
    <mergeCell ref="K137:K138"/>
    <mergeCell ref="H138:I138"/>
    <mergeCell ref="H139:I139"/>
    <mergeCell ref="K139:K140"/>
    <mergeCell ref="F117:F119"/>
    <mergeCell ref="G117:G119"/>
    <mergeCell ref="H117:I119"/>
    <mergeCell ref="J117:J119"/>
    <mergeCell ref="K117:K119"/>
    <mergeCell ref="F120:F121"/>
    <mergeCell ref="G120:G121"/>
    <mergeCell ref="H120:I120"/>
    <mergeCell ref="K120:K121"/>
    <mergeCell ref="H121:I121"/>
    <mergeCell ref="B97:K97"/>
    <mergeCell ref="C98:F98"/>
    <mergeCell ref="H98:K98"/>
    <mergeCell ref="B99:B101"/>
    <mergeCell ref="E99:E101"/>
    <mergeCell ref="F99:F101"/>
    <mergeCell ref="B102:B103"/>
    <mergeCell ref="C103:D103"/>
    <mergeCell ref="C99:D101"/>
    <mergeCell ref="C102:D102"/>
    <mergeCell ref="F102:F103"/>
    <mergeCell ref="G102:G103"/>
    <mergeCell ref="B122:B123"/>
    <mergeCell ref="C122:D122"/>
    <mergeCell ref="F122:F123"/>
    <mergeCell ref="G122:G123"/>
    <mergeCell ref="C123:D123"/>
    <mergeCell ref="C124:D124"/>
    <mergeCell ref="C125:D125"/>
    <mergeCell ref="G99:G101"/>
    <mergeCell ref="H99:I101"/>
    <mergeCell ref="B104:B105"/>
    <mergeCell ref="C104:D104"/>
    <mergeCell ref="C105:D105"/>
    <mergeCell ref="C106:D106"/>
    <mergeCell ref="C107:D107"/>
    <mergeCell ref="F104:F105"/>
    <mergeCell ref="G104:G105"/>
    <mergeCell ref="F106:F107"/>
    <mergeCell ref="G106:G107"/>
    <mergeCell ref="G108:G109"/>
    <mergeCell ref="G110:G111"/>
    <mergeCell ref="B115:K115"/>
    <mergeCell ref="C116:F116"/>
    <mergeCell ref="H116:K116"/>
    <mergeCell ref="F108:F109"/>
    <mergeCell ref="F124:F125"/>
    <mergeCell ref="G124:G125"/>
    <mergeCell ref="F126:F127"/>
    <mergeCell ref="G126:G127"/>
    <mergeCell ref="F128:F129"/>
    <mergeCell ref="G128:G129"/>
    <mergeCell ref="B124:B125"/>
    <mergeCell ref="B126:B127"/>
    <mergeCell ref="B128:B129"/>
    <mergeCell ref="C126:D126"/>
    <mergeCell ref="C127:D127"/>
    <mergeCell ref="C128:D128"/>
    <mergeCell ref="C129:D129"/>
    <mergeCell ref="C120:D120"/>
    <mergeCell ref="C121:D121"/>
    <mergeCell ref="B106:B107"/>
    <mergeCell ref="B108:B109"/>
    <mergeCell ref="B110:B111"/>
    <mergeCell ref="B117:B119"/>
    <mergeCell ref="C117:D119"/>
    <mergeCell ref="E117:E119"/>
    <mergeCell ref="B120:B121"/>
    <mergeCell ref="C108:D108"/>
    <mergeCell ref="C109:D109"/>
    <mergeCell ref="C110:D110"/>
    <mergeCell ref="C111:D111"/>
    <mergeCell ref="B112:E112"/>
    <mergeCell ref="B113:F113"/>
    <mergeCell ref="K108:K109"/>
    <mergeCell ref="H109:I109"/>
    <mergeCell ref="H110:I110"/>
    <mergeCell ref="K110:K111"/>
    <mergeCell ref="H111:I111"/>
    <mergeCell ref="G112:J112"/>
    <mergeCell ref="G113:K113"/>
    <mergeCell ref="F110:F111"/>
    <mergeCell ref="B155:B156"/>
    <mergeCell ref="B157:B158"/>
    <mergeCell ref="B159:B160"/>
    <mergeCell ref="B161:B162"/>
    <mergeCell ref="H140:I140"/>
    <mergeCell ref="H141:I141"/>
    <mergeCell ref="H160:I160"/>
    <mergeCell ref="H161:I161"/>
    <mergeCell ref="K161:K162"/>
    <mergeCell ref="C162:D162"/>
    <mergeCell ref="H162:I162"/>
    <mergeCell ref="C144:D144"/>
    <mergeCell ref="C145:D145"/>
    <mergeCell ref="F145:F146"/>
    <mergeCell ref="G145:G146"/>
    <mergeCell ref="C146:D146"/>
    <mergeCell ref="B147:E147"/>
    <mergeCell ref="B148:F148"/>
    <mergeCell ref="C141:D141"/>
    <mergeCell ref="C142:D142"/>
    <mergeCell ref="B143:B144"/>
    <mergeCell ref="C143:D143"/>
    <mergeCell ref="F143:F144"/>
    <mergeCell ref="G143:G144"/>
    <mergeCell ref="F134:F136"/>
    <mergeCell ref="G134:G136"/>
    <mergeCell ref="F137:F138"/>
    <mergeCell ref="G137:G138"/>
    <mergeCell ref="F139:F140"/>
    <mergeCell ref="G139:G140"/>
    <mergeCell ref="F141:F142"/>
    <mergeCell ref="G141:G142"/>
    <mergeCell ref="H129:I129"/>
    <mergeCell ref="G130:J130"/>
    <mergeCell ref="G131:K131"/>
    <mergeCell ref="B132:K132"/>
    <mergeCell ref="C133:F133"/>
    <mergeCell ref="H133:K133"/>
    <mergeCell ref="B134:B136"/>
    <mergeCell ref="K134:K136"/>
    <mergeCell ref="B139:B140"/>
    <mergeCell ref="B141:B142"/>
    <mergeCell ref="B130:E130"/>
    <mergeCell ref="B131:F131"/>
    <mergeCell ref="K141:K142"/>
    <mergeCell ref="H142:I142"/>
    <mergeCell ref="K126:K127"/>
    <mergeCell ref="K128:K129"/>
    <mergeCell ref="H123:I123"/>
    <mergeCell ref="H124:I124"/>
    <mergeCell ref="K124:K125"/>
    <mergeCell ref="H125:I125"/>
    <mergeCell ref="H126:I126"/>
    <mergeCell ref="H127:I127"/>
    <mergeCell ref="H128:I128"/>
    <mergeCell ref="G152:G154"/>
    <mergeCell ref="H152:I154"/>
    <mergeCell ref="J152:J154"/>
    <mergeCell ref="K152:K154"/>
    <mergeCell ref="H146:I146"/>
    <mergeCell ref="G147:J147"/>
    <mergeCell ref="G148:K148"/>
    <mergeCell ref="B150:K150"/>
    <mergeCell ref="C151:F151"/>
    <mergeCell ref="H151:K151"/>
    <mergeCell ref="C152:D154"/>
    <mergeCell ref="B152:B154"/>
    <mergeCell ref="B145:B146"/>
    <mergeCell ref="H106:I106"/>
    <mergeCell ref="H107:I107"/>
    <mergeCell ref="H108:I108"/>
    <mergeCell ref="H102:I102"/>
    <mergeCell ref="K102:K103"/>
    <mergeCell ref="H103:I103"/>
    <mergeCell ref="H104:I104"/>
    <mergeCell ref="K104:K105"/>
    <mergeCell ref="H105:I105"/>
    <mergeCell ref="K106:K107"/>
    <mergeCell ref="K91:K92"/>
    <mergeCell ref="K93:K94"/>
    <mergeCell ref="H90:I90"/>
    <mergeCell ref="H91:I91"/>
    <mergeCell ref="H92:I92"/>
    <mergeCell ref="H93:I93"/>
    <mergeCell ref="H94:I94"/>
    <mergeCell ref="G95:J95"/>
    <mergeCell ref="G96:K96"/>
    <mergeCell ref="H58:I58"/>
    <mergeCell ref="H59:I59"/>
    <mergeCell ref="G60:J60"/>
    <mergeCell ref="G61:K61"/>
    <mergeCell ref="J82:J84"/>
    <mergeCell ref="K82:K84"/>
    <mergeCell ref="K85:K86"/>
    <mergeCell ref="K87:K88"/>
    <mergeCell ref="K89:K90"/>
    <mergeCell ref="H47:I49"/>
    <mergeCell ref="H50:I50"/>
    <mergeCell ref="H51:I51"/>
    <mergeCell ref="H52:I52"/>
    <mergeCell ref="H53:I53"/>
    <mergeCell ref="H54:I54"/>
    <mergeCell ref="H55:I55"/>
    <mergeCell ref="H56:I56"/>
    <mergeCell ref="H57:I57"/>
    <mergeCell ref="B47:B49"/>
    <mergeCell ref="C47:D49"/>
    <mergeCell ref="F52:F53"/>
    <mergeCell ref="G52:G53"/>
    <mergeCell ref="F54:F55"/>
    <mergeCell ref="G54:G55"/>
    <mergeCell ref="F56:F57"/>
    <mergeCell ref="G56:G57"/>
    <mergeCell ref="E47:E49"/>
    <mergeCell ref="F47:F49"/>
    <mergeCell ref="B50:B51"/>
    <mergeCell ref="C50:D50"/>
    <mergeCell ref="F50:F51"/>
    <mergeCell ref="G50:G51"/>
    <mergeCell ref="B52:B53"/>
    <mergeCell ref="C53:D53"/>
    <mergeCell ref="G47:G49"/>
    <mergeCell ref="C75:D75"/>
    <mergeCell ref="C76:D76"/>
    <mergeCell ref="B77:E77"/>
    <mergeCell ref="B78:F78"/>
    <mergeCell ref="F73:F74"/>
    <mergeCell ref="G73:G74"/>
    <mergeCell ref="F75:F76"/>
    <mergeCell ref="G75:G76"/>
    <mergeCell ref="C68:D68"/>
    <mergeCell ref="C69:D69"/>
    <mergeCell ref="F69:F70"/>
    <mergeCell ref="G69:G70"/>
    <mergeCell ref="C70:D70"/>
    <mergeCell ref="F71:F72"/>
    <mergeCell ref="G71:G72"/>
    <mergeCell ref="B64:B66"/>
    <mergeCell ref="B67:B68"/>
    <mergeCell ref="B69:B70"/>
    <mergeCell ref="B71:B72"/>
    <mergeCell ref="B73:B74"/>
    <mergeCell ref="B75:B76"/>
    <mergeCell ref="B56:B57"/>
    <mergeCell ref="F58:F59"/>
    <mergeCell ref="G58:G59"/>
    <mergeCell ref="C59:D59"/>
    <mergeCell ref="B60:E60"/>
    <mergeCell ref="B61:F61"/>
    <mergeCell ref="C63:F63"/>
    <mergeCell ref="C64:D66"/>
    <mergeCell ref="E64:E66"/>
    <mergeCell ref="F64:F66"/>
    <mergeCell ref="G64:G66"/>
    <mergeCell ref="C67:D67"/>
    <mergeCell ref="F67:F68"/>
    <mergeCell ref="G67:G68"/>
    <mergeCell ref="C71:D71"/>
    <mergeCell ref="C72:D72"/>
    <mergeCell ref="C73:D73"/>
    <mergeCell ref="C74:D74"/>
    <mergeCell ref="C51:D51"/>
    <mergeCell ref="C52:D52"/>
    <mergeCell ref="B54:B55"/>
    <mergeCell ref="C54:D54"/>
    <mergeCell ref="C55:D55"/>
    <mergeCell ref="C56:D56"/>
    <mergeCell ref="C57:D57"/>
    <mergeCell ref="C58:D58"/>
    <mergeCell ref="B58:B59"/>
    <mergeCell ref="B42:E42"/>
    <mergeCell ref="B43:F43"/>
    <mergeCell ref="C33:D33"/>
    <mergeCell ref="C34:D34"/>
    <mergeCell ref="C35:D35"/>
    <mergeCell ref="C36:D36"/>
    <mergeCell ref="C37:D37"/>
    <mergeCell ref="C38:D38"/>
    <mergeCell ref="C39:D39"/>
    <mergeCell ref="F32:F33"/>
    <mergeCell ref="F34:F35"/>
    <mergeCell ref="F36:F37"/>
    <mergeCell ref="F38:F39"/>
    <mergeCell ref="F40:F41"/>
    <mergeCell ref="C32:D32"/>
    <mergeCell ref="B36:B37"/>
    <mergeCell ref="B38:B39"/>
    <mergeCell ref="B40:B41"/>
    <mergeCell ref="B17:B18"/>
    <mergeCell ref="B19:B20"/>
    <mergeCell ref="B21:B22"/>
    <mergeCell ref="B23:B24"/>
    <mergeCell ref="B29:B31"/>
    <mergeCell ref="B32:B33"/>
    <mergeCell ref="B34:B35"/>
    <mergeCell ref="C40:D40"/>
    <mergeCell ref="C41:D41"/>
    <mergeCell ref="C23:D23"/>
    <mergeCell ref="C24:D24"/>
    <mergeCell ref="B25:E25"/>
    <mergeCell ref="B26:F26"/>
    <mergeCell ref="C28:F28"/>
    <mergeCell ref="C29:D31"/>
    <mergeCell ref="E29:E31"/>
    <mergeCell ref="F29:F31"/>
    <mergeCell ref="G29:G31"/>
    <mergeCell ref="B15:B16"/>
    <mergeCell ref="C15:D15"/>
    <mergeCell ref="F15:F16"/>
    <mergeCell ref="G15:G16"/>
    <mergeCell ref="C18:D18"/>
    <mergeCell ref="C19:D19"/>
    <mergeCell ref="C20:D20"/>
    <mergeCell ref="C21:D21"/>
    <mergeCell ref="C22:D22"/>
    <mergeCell ref="G17:G18"/>
    <mergeCell ref="F19:F20"/>
    <mergeCell ref="G19:G20"/>
    <mergeCell ref="F21:F22"/>
    <mergeCell ref="G21:G22"/>
    <mergeCell ref="F23:F24"/>
    <mergeCell ref="G23:G24"/>
    <mergeCell ref="E12:E14"/>
    <mergeCell ref="F12:F14"/>
    <mergeCell ref="J12:J14"/>
    <mergeCell ref="K12:K14"/>
    <mergeCell ref="K15:K16"/>
    <mergeCell ref="K17:K18"/>
    <mergeCell ref="K19:K20"/>
    <mergeCell ref="K21:K22"/>
    <mergeCell ref="K23:K24"/>
    <mergeCell ref="B8:K8"/>
    <mergeCell ref="B9:K9"/>
    <mergeCell ref="B10:K10"/>
    <mergeCell ref="C11:F11"/>
    <mergeCell ref="H11:K11"/>
    <mergeCell ref="B12:B14"/>
    <mergeCell ref="C12:D14"/>
    <mergeCell ref="C16:D16"/>
    <mergeCell ref="C17:D17"/>
    <mergeCell ref="G12:G14"/>
    <mergeCell ref="H12:I14"/>
    <mergeCell ref="H15:I15"/>
    <mergeCell ref="H16:I16"/>
    <mergeCell ref="H18:I18"/>
    <mergeCell ref="H19:I19"/>
    <mergeCell ref="H20:I20"/>
    <mergeCell ref="F17:F18"/>
    <mergeCell ref="J5:K5"/>
    <mergeCell ref="J6:K6"/>
    <mergeCell ref="J4:K4"/>
    <mergeCell ref="J7:K7"/>
    <mergeCell ref="B2:K2"/>
    <mergeCell ref="B3:C3"/>
    <mergeCell ref="J3:K3"/>
    <mergeCell ref="B4:C4"/>
    <mergeCell ref="B5:C5"/>
    <mergeCell ref="B6:C6"/>
    <mergeCell ref="B7:C7"/>
    <mergeCell ref="H21:I21"/>
    <mergeCell ref="H23:I23"/>
    <mergeCell ref="H24:I24"/>
    <mergeCell ref="G25:J25"/>
    <mergeCell ref="G26:K26"/>
    <mergeCell ref="H28:K28"/>
    <mergeCell ref="H29:I31"/>
    <mergeCell ref="H39:I39"/>
    <mergeCell ref="H40:I40"/>
    <mergeCell ref="H32:I32"/>
    <mergeCell ref="H33:I33"/>
    <mergeCell ref="H34:I34"/>
    <mergeCell ref="H35:I35"/>
    <mergeCell ref="H36:I36"/>
    <mergeCell ref="H37:I37"/>
    <mergeCell ref="H38:I38"/>
    <mergeCell ref="G32:G33"/>
    <mergeCell ref="G34:G35"/>
    <mergeCell ref="G36:G37"/>
    <mergeCell ref="G38:G39"/>
    <mergeCell ref="G40:G41"/>
    <mergeCell ref="H88:I88"/>
    <mergeCell ref="H89:I89"/>
    <mergeCell ref="J99:J101"/>
    <mergeCell ref="K99:K101"/>
    <mergeCell ref="J29:J31"/>
    <mergeCell ref="K29:K31"/>
    <mergeCell ref="K32:K33"/>
    <mergeCell ref="K34:K35"/>
    <mergeCell ref="K36:K37"/>
    <mergeCell ref="K38:K39"/>
    <mergeCell ref="K40:K41"/>
    <mergeCell ref="H41:I41"/>
    <mergeCell ref="G42:J42"/>
    <mergeCell ref="G43:K43"/>
    <mergeCell ref="J47:J49"/>
    <mergeCell ref="K47:K49"/>
    <mergeCell ref="K50:K51"/>
    <mergeCell ref="K52:K53"/>
    <mergeCell ref="K54:K55"/>
    <mergeCell ref="K56:K57"/>
    <mergeCell ref="K58:K59"/>
    <mergeCell ref="B45:K45"/>
    <mergeCell ref="C46:F46"/>
    <mergeCell ref="H46:K46"/>
    <mergeCell ref="G77:J77"/>
    <mergeCell ref="G78:K78"/>
    <mergeCell ref="B80:K80"/>
    <mergeCell ref="C81:F81"/>
    <mergeCell ref="H81:K81"/>
    <mergeCell ref="B82:B84"/>
    <mergeCell ref="C82:D84"/>
    <mergeCell ref="C86:D86"/>
    <mergeCell ref="C87:D87"/>
    <mergeCell ref="G82:G84"/>
    <mergeCell ref="H82:I84"/>
    <mergeCell ref="H85:I85"/>
    <mergeCell ref="H86:I86"/>
    <mergeCell ref="H87:I87"/>
    <mergeCell ref="K67:K68"/>
    <mergeCell ref="K69:K70"/>
    <mergeCell ref="K71:K72"/>
    <mergeCell ref="K73:K74"/>
    <mergeCell ref="K75:K76"/>
    <mergeCell ref="H63:K63"/>
    <mergeCell ref="H64:I66"/>
    <mergeCell ref="J64:J66"/>
    <mergeCell ref="K64:K66"/>
    <mergeCell ref="H67:I67"/>
    <mergeCell ref="H68:I68"/>
    <mergeCell ref="H69:I69"/>
    <mergeCell ref="H70:I70"/>
    <mergeCell ref="H71:I71"/>
    <mergeCell ref="H72:I72"/>
    <mergeCell ref="H73:I73"/>
    <mergeCell ref="H74:I74"/>
    <mergeCell ref="H75:I75"/>
    <mergeCell ref="H76:I76"/>
    <mergeCell ref="B95:E95"/>
    <mergeCell ref="B96:F96"/>
    <mergeCell ref="E82:E84"/>
    <mergeCell ref="F82:F84"/>
    <mergeCell ref="B85:B86"/>
    <mergeCell ref="C85:D85"/>
    <mergeCell ref="F85:F86"/>
    <mergeCell ref="G85:G86"/>
    <mergeCell ref="C88:D88"/>
    <mergeCell ref="F87:F88"/>
    <mergeCell ref="G87:G88"/>
    <mergeCell ref="F89:F90"/>
    <mergeCell ref="G89:G90"/>
    <mergeCell ref="F91:F92"/>
    <mergeCell ref="G91:G92"/>
    <mergeCell ref="F93:F94"/>
    <mergeCell ref="G93:G94"/>
    <mergeCell ref="B87:B88"/>
    <mergeCell ref="B89:B90"/>
    <mergeCell ref="B91:B92"/>
    <mergeCell ref="B93:B94"/>
    <mergeCell ref="C89:D89"/>
    <mergeCell ref="C90:D90"/>
    <mergeCell ref="C91:D91"/>
    <mergeCell ref="C92:D92"/>
    <mergeCell ref="C93:D93"/>
    <mergeCell ref="C94:D94"/>
  </mergeCells>
  <dataValidations count="2">
    <dataValidation type="list" allowBlank="1" showErrorMessage="1" sqref="F15 K15 F17 K17 F19 K19 F21 K21 F23 K23 F32 K32 F34 K34 F36 K36 F38 K38 F40 K40 F50 K50 F52 K52 F54 K54 F56 K56 F58 K58 F67 K67 F69 K69 F71 K71 F73 K73 F75 K75 F85 K85 F87 K87 F89 K89 F91 K91 F93 K93 F102 K102 F104 K104 F106 K106 F108 K108 F110 K110 F120 K120 F122 K122 F124 K124 F126 K126 F128 K128 F137 K137 F139 K139 F141 K141 F143 K143 F145 K145 F155 K155 F157 K157 F159 K159 F161 K161 F163 K163 F172 K172 F174 K174 F176 K176 F178 K178 F180 K180 F190 K190 F192 K192 F194 K194 F196 K196 F198 K198 F207 K207 F209 K209 F211 K211 F213 K213 F215 K215" xr:uid="{00000000-0002-0000-0000-000000000000}">
      <formula1>$C$240:$C$261</formula1>
    </dataValidation>
    <dataValidation type="list" allowBlank="1" showErrorMessage="1" sqref="C11 H11 C28 H28 C46 H46 C63 H63 C81 H81 C98 H98 C116 H116 C133 H133 C151 H151 C168 H168 C186 H186 C203 H203" xr:uid="{00000000-0002-0000-0000-000001000000}">
      <formula1>$B$4:$C$7</formula1>
    </dataValidation>
  </dataValidations>
  <printOptions horizontalCentered="1" gridLines="1"/>
  <pageMargins left="0.7" right="0.7" top="0.75" bottom="0.75" header="0" footer="0"/>
  <pageSetup pageOrder="overThenDown" orientation="portrait" cellComments="atEnd"/>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CAECC-B79A-422E-953B-3C05EA4DA20A}">
  <sheetPr>
    <outlinePr summaryBelow="0" summaryRight="0"/>
    <pageSetUpPr fitToPage="1"/>
  </sheetPr>
  <dimension ref="A1:Y337"/>
  <sheetViews>
    <sheetView showGridLines="0" workbookViewId="0"/>
  </sheetViews>
  <sheetFormatPr defaultColWidth="12.5703125" defaultRowHeight="12.75" customHeight="1"/>
  <cols>
    <col min="1" max="1" width="2.42578125" customWidth="1"/>
    <col min="2" max="2" width="7.5703125" customWidth="1"/>
    <col min="3" max="3" width="13.85546875" customWidth="1"/>
    <col min="4" max="4" width="8.85546875" customWidth="1"/>
    <col min="5" max="5" width="5.140625" customWidth="1"/>
    <col min="6" max="6" width="8.85546875" customWidth="1"/>
    <col min="7" max="7" width="7.5703125" customWidth="1"/>
    <col min="8" max="9" width="11.42578125" customWidth="1"/>
    <col min="10" max="10" width="5.140625" customWidth="1"/>
    <col min="11" max="11" width="8.85546875" customWidth="1"/>
    <col min="12" max="12" width="8.42578125" customWidth="1"/>
    <col min="13" max="14" width="18.7109375" hidden="1" customWidth="1"/>
    <col min="15" max="15" width="13.7109375" hidden="1" customWidth="1"/>
    <col min="16" max="16" width="16.5703125" hidden="1" customWidth="1"/>
    <col min="17" max="17" width="10.7109375" hidden="1" customWidth="1"/>
    <col min="18" max="18" width="17.140625" hidden="1" customWidth="1"/>
    <col min="19" max="19" width="19.85546875" hidden="1" customWidth="1"/>
    <col min="20" max="20" width="23" hidden="1" customWidth="1"/>
    <col min="21" max="21" width="12.5703125" hidden="1" customWidth="1"/>
    <col min="22" max="25" width="8.42578125" hidden="1" customWidth="1"/>
  </cols>
  <sheetData>
    <row r="1" spans="1:25" ht="23.25">
      <c r="A1" s="1"/>
      <c r="B1" s="1"/>
      <c r="C1" s="1"/>
      <c r="D1" s="1"/>
      <c r="E1" s="1"/>
      <c r="F1" s="1"/>
      <c r="G1" s="1"/>
      <c r="H1" s="1"/>
      <c r="I1" s="1"/>
      <c r="J1" s="1"/>
      <c r="K1" s="1"/>
      <c r="L1" s="1"/>
      <c r="M1" s="1"/>
      <c r="N1" s="1"/>
      <c r="O1" s="1"/>
      <c r="P1" s="1"/>
      <c r="Q1" s="1"/>
      <c r="R1" s="1"/>
      <c r="S1" s="1"/>
      <c r="T1" s="1"/>
      <c r="U1" s="1"/>
      <c r="V1" s="1"/>
      <c r="W1" s="1"/>
      <c r="X1" s="1"/>
      <c r="Y1" s="1"/>
    </row>
    <row r="2" spans="1:25" ht="23.25">
      <c r="A2" s="1"/>
      <c r="B2" s="74" t="s">
        <v>1215</v>
      </c>
      <c r="C2" s="45"/>
      <c r="D2" s="45"/>
      <c r="E2" s="45"/>
      <c r="F2" s="45"/>
      <c r="G2" s="45"/>
      <c r="H2" s="45"/>
      <c r="I2" s="45"/>
      <c r="J2" s="45"/>
      <c r="K2" s="43"/>
      <c r="L2" s="1"/>
      <c r="M2" s="1"/>
      <c r="N2" s="1"/>
      <c r="O2" s="1"/>
      <c r="P2" s="1"/>
      <c r="Q2" s="1"/>
      <c r="R2" s="1"/>
      <c r="S2" s="1"/>
      <c r="T2" s="1"/>
      <c r="U2" s="1"/>
      <c r="V2" s="1"/>
      <c r="W2" s="1"/>
      <c r="X2" s="1"/>
      <c r="Y2" s="1"/>
    </row>
    <row r="3" spans="1:25" ht="15">
      <c r="A3" s="2"/>
      <c r="B3" s="62" t="s">
        <v>1</v>
      </c>
      <c r="C3" s="43"/>
      <c r="D3" s="3" t="s">
        <v>2</v>
      </c>
      <c r="E3" s="3" t="s">
        <v>3</v>
      </c>
      <c r="F3" s="3" t="s">
        <v>4</v>
      </c>
      <c r="G3" s="3" t="s">
        <v>5</v>
      </c>
      <c r="H3" s="3" t="s">
        <v>6</v>
      </c>
      <c r="I3" s="3" t="s">
        <v>7</v>
      </c>
      <c r="J3" s="62" t="s">
        <v>8</v>
      </c>
      <c r="K3" s="43"/>
      <c r="L3" s="4"/>
      <c r="M3" s="4"/>
      <c r="N3" s="4"/>
      <c r="O3" s="5" t="s">
        <v>9</v>
      </c>
      <c r="P3" s="4" t="s">
        <v>10</v>
      </c>
      <c r="Q3" s="4" t="s">
        <v>11</v>
      </c>
      <c r="R3" s="4" t="s">
        <v>12</v>
      </c>
      <c r="S3" s="4" t="s">
        <v>13</v>
      </c>
      <c r="T3" s="4" t="s">
        <v>14</v>
      </c>
      <c r="U3" s="4" t="s">
        <v>15</v>
      </c>
      <c r="V3" s="4"/>
      <c r="W3" s="4"/>
      <c r="X3" s="4"/>
      <c r="Y3" s="4"/>
    </row>
    <row r="4" spans="1:25" ht="15">
      <c r="A4" s="6">
        <v>1</v>
      </c>
      <c r="B4" s="63" t="str">
        <f>VLOOKUP(A4,$M$4:$X$7,2,FALSE)</f>
        <v>ROYAL PERTH</v>
      </c>
      <c r="C4" s="43"/>
      <c r="D4" s="7">
        <f>VLOOKUP(A4,$M$4:$X$7,3,FALSE)</f>
        <v>6</v>
      </c>
      <c r="E4" s="7">
        <f>VLOOKUP(A4,$M$4:$X$7,4,FALSE)</f>
        <v>4</v>
      </c>
      <c r="F4" s="7">
        <f>VLOOKUP(A4,$M$4:$X$7,5,FALSE)</f>
        <v>1</v>
      </c>
      <c r="G4" s="7">
        <f>VLOOKUP(A4,$M$4:$X$7,6,FALSE)</f>
        <v>1</v>
      </c>
      <c r="H4" s="7">
        <f>VLOOKUP(A4,$M$4:$X$7,7,FALSE)</f>
        <v>19</v>
      </c>
      <c r="I4" s="7">
        <f>VLOOKUP(A4,$M$4:$X$7,8,FALSE)</f>
        <v>11</v>
      </c>
      <c r="J4" s="60">
        <f>VLOOKUP(A4,$M$4:$X$7,9,FALSE)</f>
        <v>9</v>
      </c>
      <c r="K4" s="43"/>
      <c r="L4" s="8"/>
      <c r="M4" s="8">
        <f>RANK(X4,$X$4:$X$7,1)</f>
        <v>2</v>
      </c>
      <c r="N4" s="9" t="s">
        <v>1159</v>
      </c>
      <c r="O4" s="10">
        <f>COUNTIF($N$9:$P$327,N4)</f>
        <v>6</v>
      </c>
      <c r="P4" s="8">
        <f>COUNTIF($R$9:$R$327,N4)</f>
        <v>2</v>
      </c>
      <c r="Q4" s="8">
        <f>COUNTIF($S$9:$T$327,N4)</f>
        <v>2</v>
      </c>
      <c r="R4" s="8">
        <f>O4-P4-Q4</f>
        <v>2</v>
      </c>
      <c r="S4" s="8">
        <f>SUMIF($N$8:$N$219,N4,$O$8:$O$219)+SUMIF($P$8:$P$219,N4,$Q$8:$Q$219)</f>
        <v>17</v>
      </c>
      <c r="T4" s="8">
        <f>O4*5-S4</f>
        <v>13</v>
      </c>
      <c r="U4" s="8">
        <f>P4*2+Q4</f>
        <v>6</v>
      </c>
      <c r="V4" s="8">
        <f>U4+(S4/100)</f>
        <v>6.17</v>
      </c>
      <c r="W4" s="8">
        <f>RANK(V4,$V$4:$V$7)</f>
        <v>2</v>
      </c>
      <c r="X4" s="8">
        <f>W4+0.01</f>
        <v>2.0099999999999998</v>
      </c>
    </row>
    <row r="5" spans="1:25" ht="15">
      <c r="A5" s="6">
        <v>2</v>
      </c>
      <c r="B5" s="63" t="str">
        <f>VLOOKUP(A5,$M$4:$X$7,2,FALSE)</f>
        <v>MEADOW SPRINGS</v>
      </c>
      <c r="C5" s="43"/>
      <c r="D5" s="7">
        <f>VLOOKUP(A5,$M$4:$X$7,3,FALSE)</f>
        <v>6</v>
      </c>
      <c r="E5" s="7">
        <f>VLOOKUP(A5,$M$4:$X$7,4,FALSE)</f>
        <v>2</v>
      </c>
      <c r="F5" s="7">
        <f>VLOOKUP(A5,$M$4:$X$7,5,FALSE)</f>
        <v>2</v>
      </c>
      <c r="G5" s="7">
        <f>VLOOKUP(A5,$M$4:$X$7,6,FALSE)</f>
        <v>2</v>
      </c>
      <c r="H5" s="7">
        <f>VLOOKUP(A5,$M$4:$X$7,7,FALSE)</f>
        <v>17</v>
      </c>
      <c r="I5" s="7">
        <f>VLOOKUP(A5,$M$4:$X$7,8,FALSE)</f>
        <v>13</v>
      </c>
      <c r="J5" s="60">
        <f>VLOOKUP(A5,$M$4:$X$7,9,FALSE)</f>
        <v>6</v>
      </c>
      <c r="K5" s="43"/>
      <c r="L5" s="8"/>
      <c r="M5" s="8">
        <f>RANK(X5,$X$4:$X$7,1)</f>
        <v>3</v>
      </c>
      <c r="N5" s="9" t="s">
        <v>439</v>
      </c>
      <c r="O5" s="10">
        <f>COUNTIF($N$9:$P$327,N5)</f>
        <v>6</v>
      </c>
      <c r="P5" s="8">
        <f>COUNTIF($R$9:$R$327,N5)</f>
        <v>2</v>
      </c>
      <c r="Q5" s="8">
        <f>COUNTIF($S$9:$T$327,N5)</f>
        <v>1</v>
      </c>
      <c r="R5" s="8">
        <f>O5-P5-Q5</f>
        <v>3</v>
      </c>
      <c r="S5" s="8">
        <f>SUMIF($N$8:$N$219,N5,$O$8:$O$219)+SUMIF($P$8:$P$219,N5,$Q$8:$Q$219)</f>
        <v>12</v>
      </c>
      <c r="T5" s="8">
        <f>O5*5-S5</f>
        <v>18</v>
      </c>
      <c r="U5" s="8">
        <f>P5*2+Q5</f>
        <v>5</v>
      </c>
      <c r="V5" s="8">
        <f>U5+(S5/100)</f>
        <v>5.12</v>
      </c>
      <c r="W5" s="8">
        <f>RANK(V5,$V$4:$V$7)</f>
        <v>3</v>
      </c>
      <c r="X5" s="8">
        <f>W5+0.02</f>
        <v>3.02</v>
      </c>
    </row>
    <row r="6" spans="1:25" ht="15">
      <c r="A6" s="6">
        <v>3</v>
      </c>
      <c r="B6" s="63" t="str">
        <f>VLOOKUP(A6,$M$4:$X$7,2,FALSE)</f>
        <v>SEA VIEW</v>
      </c>
      <c r="C6" s="43"/>
      <c r="D6" s="7">
        <f>VLOOKUP(A6,$M$4:$X$7,3,FALSE)</f>
        <v>6</v>
      </c>
      <c r="E6" s="7">
        <f>VLOOKUP(A6,$M$4:$X$7,4,FALSE)</f>
        <v>2</v>
      </c>
      <c r="F6" s="7">
        <f>VLOOKUP(A6,$M$4:$X$7,5,FALSE)</f>
        <v>1</v>
      </c>
      <c r="G6" s="7">
        <f>VLOOKUP(A6,$M$4:$X$7,6,FALSE)</f>
        <v>3</v>
      </c>
      <c r="H6" s="7">
        <f>VLOOKUP(A6,$M$4:$X$7,7,FALSE)</f>
        <v>12</v>
      </c>
      <c r="I6" s="7">
        <f>VLOOKUP(A6,$M$4:$X$7,8,FALSE)</f>
        <v>18</v>
      </c>
      <c r="J6" s="60">
        <f>VLOOKUP(A6,$M$4:$X$7,9,FALSE)</f>
        <v>5</v>
      </c>
      <c r="K6" s="43"/>
      <c r="L6" s="8"/>
      <c r="M6" s="8">
        <f>RANK(X6,$X$4:$X$7,1)</f>
        <v>1</v>
      </c>
      <c r="N6" s="9" t="s">
        <v>1010</v>
      </c>
      <c r="O6" s="10">
        <f>COUNTIF($N$9:$P$327,N6)</f>
        <v>6</v>
      </c>
      <c r="P6" s="8">
        <f>COUNTIF($R$9:$R$327,N6)</f>
        <v>4</v>
      </c>
      <c r="Q6" s="8">
        <f>COUNTIF($S$9:$T$327,N6)</f>
        <v>1</v>
      </c>
      <c r="R6" s="8">
        <f>O6-P6-Q6</f>
        <v>1</v>
      </c>
      <c r="S6" s="8">
        <f>SUMIF($N$8:$N$219,N6,$O$8:$O$219)+SUMIF($P$8:$P$219,N6,$Q$8:$Q$219)</f>
        <v>19</v>
      </c>
      <c r="T6" s="8">
        <f>O6*5-S6</f>
        <v>11</v>
      </c>
      <c r="U6" s="8">
        <f>P6*2+Q6</f>
        <v>9</v>
      </c>
      <c r="V6" s="8">
        <f>U6+(S6/100)</f>
        <v>9.19</v>
      </c>
      <c r="W6" s="8">
        <f>RANK(V6,$V$4:$V$7)</f>
        <v>1</v>
      </c>
      <c r="X6" s="8">
        <f>W6+0.03</f>
        <v>1.03</v>
      </c>
    </row>
    <row r="7" spans="1:25" ht="15">
      <c r="A7" s="6">
        <v>4</v>
      </c>
      <c r="B7" s="63" t="str">
        <f>VLOOKUP(A7,$M$4:$X$7,2,FALSE)</f>
        <v>ROYAL FREMANTLE</v>
      </c>
      <c r="C7" s="43"/>
      <c r="D7" s="7">
        <f>VLOOKUP(A7,$M$4:$X$7,3,FALSE)</f>
        <v>6</v>
      </c>
      <c r="E7" s="7">
        <f>VLOOKUP(A7,$M$4:$X$7,4,FALSE)</f>
        <v>2</v>
      </c>
      <c r="F7" s="7">
        <f>VLOOKUP(A7,$M$4:$X$7,5,FALSE)</f>
        <v>0</v>
      </c>
      <c r="G7" s="7">
        <f>VLOOKUP(A7,$M$4:$X$7,6,FALSE)</f>
        <v>4</v>
      </c>
      <c r="H7" s="7">
        <f>VLOOKUP(A7,$M$4:$X$7,7,FALSE)</f>
        <v>12.5</v>
      </c>
      <c r="I7" s="7">
        <f>VLOOKUP(A7,$M$4:$X$7,8,FALSE)</f>
        <v>17.5</v>
      </c>
      <c r="J7" s="60">
        <f>VLOOKUP(A7,$M$4:$X$7,9,FALSE)</f>
        <v>4</v>
      </c>
      <c r="K7" s="43"/>
      <c r="L7" s="8"/>
      <c r="M7" s="8">
        <f>RANK(X7,$X$4:$X$7,1)</f>
        <v>4</v>
      </c>
      <c r="N7" s="9" t="s">
        <v>1033</v>
      </c>
      <c r="O7" s="10">
        <f>COUNTIF($N$9:$P$327,N7)</f>
        <v>6</v>
      </c>
      <c r="P7" s="8">
        <f>COUNTIF($R$9:$R$327,N7)</f>
        <v>2</v>
      </c>
      <c r="Q7" s="8">
        <f>COUNTIF($S$9:$T$327,N7)</f>
        <v>0</v>
      </c>
      <c r="R7" s="8">
        <f>O7-P7-Q7</f>
        <v>4</v>
      </c>
      <c r="S7" s="8">
        <f>SUMIF($N$8:$N$219,N7,$O$8:$O$219)+SUMIF($P$8:$P$219,N7,$Q$8:$Q$219)</f>
        <v>12.5</v>
      </c>
      <c r="T7" s="8">
        <f>O7*5-S7</f>
        <v>17.5</v>
      </c>
      <c r="U7" s="8">
        <f>P7*2+Q7</f>
        <v>4</v>
      </c>
      <c r="V7" s="8">
        <f>U7+(S7/100)</f>
        <v>4.125</v>
      </c>
      <c r="W7" s="8">
        <f>RANK(V7,$V$4:$V$7)</f>
        <v>4</v>
      </c>
      <c r="X7" s="8">
        <f>W7+0.04</f>
        <v>4.04</v>
      </c>
    </row>
    <row r="8" spans="1:25" ht="15">
      <c r="A8" s="11"/>
      <c r="B8" s="64"/>
      <c r="C8" s="45"/>
      <c r="D8" s="45"/>
      <c r="E8" s="45"/>
      <c r="F8" s="45"/>
      <c r="G8" s="45"/>
      <c r="H8" s="45"/>
      <c r="I8" s="45"/>
      <c r="J8" s="45"/>
      <c r="K8" s="43"/>
      <c r="L8" s="11"/>
      <c r="M8" s="11"/>
      <c r="N8" s="11"/>
      <c r="O8" s="11"/>
      <c r="P8" s="11"/>
      <c r="Q8" s="11"/>
      <c r="R8" s="11"/>
      <c r="S8" s="11"/>
      <c r="T8" s="11"/>
      <c r="U8" s="11"/>
      <c r="V8" s="11"/>
      <c r="W8" s="11"/>
      <c r="X8" s="11"/>
      <c r="Y8" s="11"/>
    </row>
    <row r="9" spans="1:25" ht="23.25">
      <c r="A9" s="12"/>
      <c r="B9" s="65" t="s">
        <v>20</v>
      </c>
      <c r="C9" s="45"/>
      <c r="D9" s="45"/>
      <c r="E9" s="45"/>
      <c r="F9" s="45"/>
      <c r="G9" s="45"/>
      <c r="H9" s="45"/>
      <c r="I9" s="45"/>
      <c r="J9" s="45"/>
      <c r="K9" s="43"/>
      <c r="L9" s="12"/>
      <c r="M9" s="12"/>
      <c r="N9" s="12"/>
      <c r="O9" s="12"/>
      <c r="P9" s="12"/>
      <c r="Q9" s="12"/>
      <c r="R9" s="12"/>
      <c r="S9" s="12"/>
      <c r="T9" s="12"/>
      <c r="U9" s="12"/>
      <c r="V9" s="12"/>
      <c r="W9" s="12"/>
      <c r="X9" s="12"/>
      <c r="Y9" s="12"/>
    </row>
    <row r="10" spans="1:25" ht="18.75" customHeight="1">
      <c r="A10" s="13"/>
      <c r="B10" s="57" t="s">
        <v>21</v>
      </c>
      <c r="C10" s="45"/>
      <c r="D10" s="45"/>
      <c r="E10" s="45"/>
      <c r="F10" s="45"/>
      <c r="G10" s="45"/>
      <c r="H10" s="45"/>
      <c r="I10" s="45"/>
      <c r="J10" s="45"/>
      <c r="K10" s="43"/>
      <c r="L10" s="69"/>
      <c r="M10" s="69"/>
      <c r="N10" s="69"/>
      <c r="O10" s="69"/>
      <c r="P10" s="69"/>
      <c r="Q10" s="69"/>
      <c r="R10" s="69"/>
      <c r="S10" s="69"/>
      <c r="T10" s="69"/>
      <c r="U10" s="69"/>
      <c r="V10" s="69"/>
      <c r="W10" s="69"/>
      <c r="X10" s="69"/>
      <c r="Y10" s="69"/>
    </row>
    <row r="11" spans="1:25" ht="15">
      <c r="A11" s="15"/>
      <c r="B11" s="16" t="s">
        <v>22</v>
      </c>
      <c r="C11" s="58" t="s">
        <v>1010</v>
      </c>
      <c r="D11" s="45"/>
      <c r="E11" s="45"/>
      <c r="F11" s="43"/>
      <c r="G11" s="17" t="s">
        <v>22</v>
      </c>
      <c r="H11" s="48" t="s">
        <v>1159</v>
      </c>
      <c r="I11" s="45"/>
      <c r="J11" s="45"/>
      <c r="K11" s="43"/>
      <c r="L11" s="69"/>
      <c r="M11" s="69"/>
      <c r="N11" s="69"/>
      <c r="O11" s="69"/>
      <c r="P11" s="69"/>
      <c r="Q11" s="69"/>
      <c r="R11" s="69"/>
      <c r="S11" s="69"/>
      <c r="T11" s="69"/>
      <c r="U11" s="69"/>
      <c r="V11" s="69"/>
      <c r="W11" s="69"/>
      <c r="X11" s="69"/>
      <c r="Y11" s="69"/>
    </row>
    <row r="12" spans="1:25" ht="15">
      <c r="A12" s="15"/>
      <c r="B12" s="41" t="s">
        <v>23</v>
      </c>
      <c r="C12" s="59" t="s">
        <v>24</v>
      </c>
      <c r="D12" s="50"/>
      <c r="E12" s="41" t="s">
        <v>25</v>
      </c>
      <c r="F12" s="41" t="s">
        <v>26</v>
      </c>
      <c r="G12" s="40" t="s">
        <v>23</v>
      </c>
      <c r="H12" s="49" t="s">
        <v>24</v>
      </c>
      <c r="I12" s="50"/>
      <c r="J12" s="40" t="s">
        <v>25</v>
      </c>
      <c r="K12" s="40" t="s">
        <v>26</v>
      </c>
      <c r="L12" s="69"/>
      <c r="M12" s="69"/>
      <c r="N12" s="69"/>
      <c r="O12" s="69"/>
      <c r="P12" s="69"/>
      <c r="Q12" s="69"/>
      <c r="R12" s="69"/>
      <c r="S12" s="69"/>
      <c r="T12" s="69"/>
      <c r="U12" s="69"/>
      <c r="V12" s="69"/>
      <c r="W12" s="69"/>
      <c r="X12" s="69"/>
      <c r="Y12" s="69"/>
    </row>
    <row r="13" spans="1:25" ht="15">
      <c r="A13" s="15"/>
      <c r="B13" s="47"/>
      <c r="C13" s="51"/>
      <c r="D13" s="52"/>
      <c r="E13" s="47"/>
      <c r="F13" s="47"/>
      <c r="G13" s="47"/>
      <c r="H13" s="51"/>
      <c r="I13" s="52"/>
      <c r="J13" s="47"/>
      <c r="K13" s="47"/>
      <c r="L13" s="69"/>
      <c r="M13" s="69"/>
      <c r="N13" s="69"/>
      <c r="O13" s="69"/>
      <c r="P13" s="69"/>
      <c r="Q13" s="69"/>
      <c r="R13" s="69"/>
      <c r="S13" s="69"/>
      <c r="T13" s="69"/>
      <c r="U13" s="69"/>
      <c r="V13" s="69"/>
      <c r="W13" s="69"/>
      <c r="X13" s="69"/>
      <c r="Y13" s="69"/>
    </row>
    <row r="14" spans="1:25" ht="15">
      <c r="A14" s="15"/>
      <c r="B14" s="39"/>
      <c r="C14" s="53"/>
      <c r="D14" s="54"/>
      <c r="E14" s="39"/>
      <c r="F14" s="39"/>
      <c r="G14" s="39"/>
      <c r="H14" s="53"/>
      <c r="I14" s="54"/>
      <c r="J14" s="39"/>
      <c r="K14" s="39"/>
      <c r="L14" s="69"/>
      <c r="M14" s="69"/>
      <c r="N14" s="69"/>
      <c r="O14" s="69"/>
      <c r="P14" s="69"/>
      <c r="Q14" s="69"/>
      <c r="R14" s="69"/>
      <c r="S14" s="69"/>
      <c r="T14" s="69"/>
      <c r="U14" s="69"/>
      <c r="V14" s="69"/>
      <c r="W14" s="69"/>
      <c r="X14" s="69"/>
      <c r="Y14" s="69"/>
    </row>
    <row r="15" spans="1:25" ht="15">
      <c r="A15" s="15"/>
      <c r="B15" s="41">
        <v>1</v>
      </c>
      <c r="C15" s="42" t="s">
        <v>1176</v>
      </c>
      <c r="D15" s="43"/>
      <c r="E15" s="19">
        <v>17</v>
      </c>
      <c r="F15" s="38" t="s">
        <v>119</v>
      </c>
      <c r="G15" s="40">
        <v>1</v>
      </c>
      <c r="H15" s="42" t="s">
        <v>1168</v>
      </c>
      <c r="I15" s="43"/>
      <c r="J15" s="19">
        <v>9</v>
      </c>
      <c r="K15" s="38" t="s">
        <v>119</v>
      </c>
      <c r="L15" s="71"/>
      <c r="M15" s="71"/>
      <c r="N15" s="71"/>
      <c r="O15" s="71"/>
      <c r="P15" s="71"/>
      <c r="Q15" s="71"/>
      <c r="R15" s="71"/>
      <c r="S15" s="71"/>
      <c r="T15" s="71"/>
      <c r="U15" s="71"/>
      <c r="V15" s="71"/>
      <c r="W15" s="71"/>
      <c r="X15" s="71"/>
      <c r="Y15" s="71"/>
    </row>
    <row r="16" spans="1:25" ht="15">
      <c r="A16" s="15"/>
      <c r="B16" s="39"/>
      <c r="C16" s="42" t="s">
        <v>1214</v>
      </c>
      <c r="D16" s="43"/>
      <c r="E16" s="19">
        <v>13</v>
      </c>
      <c r="F16" s="39"/>
      <c r="G16" s="39"/>
      <c r="H16" s="42" t="s">
        <v>1166</v>
      </c>
      <c r="I16" s="43"/>
      <c r="J16" s="19">
        <v>27</v>
      </c>
      <c r="K16" s="39"/>
      <c r="L16" s="71"/>
      <c r="M16" s="71"/>
      <c r="N16" s="71"/>
      <c r="O16" s="71"/>
      <c r="P16" s="71"/>
      <c r="Q16" s="71"/>
      <c r="R16" s="71"/>
      <c r="S16" s="71"/>
      <c r="T16" s="71"/>
      <c r="U16" s="71"/>
      <c r="V16" s="71"/>
      <c r="W16" s="71"/>
      <c r="X16" s="71"/>
      <c r="Y16" s="71"/>
    </row>
    <row r="17" spans="1:25" ht="15">
      <c r="A17" s="15"/>
      <c r="B17" s="41">
        <v>2</v>
      </c>
      <c r="C17" s="42" t="s">
        <v>1132</v>
      </c>
      <c r="D17" s="43"/>
      <c r="E17" s="19">
        <v>11</v>
      </c>
      <c r="F17" s="38" t="s">
        <v>43</v>
      </c>
      <c r="G17" s="40">
        <v>2</v>
      </c>
      <c r="H17" s="42" t="s">
        <v>1213</v>
      </c>
      <c r="I17" s="43"/>
      <c r="J17" s="19">
        <v>11</v>
      </c>
      <c r="K17" s="38"/>
      <c r="L17" s="71"/>
      <c r="M17" s="71"/>
      <c r="N17" s="71"/>
      <c r="O17" s="71"/>
      <c r="P17" s="71"/>
      <c r="Q17" s="71"/>
      <c r="R17" s="71"/>
      <c r="S17" s="71"/>
      <c r="T17" s="71"/>
      <c r="U17" s="71"/>
      <c r="V17" s="71"/>
      <c r="W17" s="71"/>
      <c r="X17" s="71"/>
      <c r="Y17" s="71"/>
    </row>
    <row r="18" spans="1:25" ht="15">
      <c r="A18" s="15"/>
      <c r="B18" s="39"/>
      <c r="C18" s="42" t="s">
        <v>1120</v>
      </c>
      <c r="D18" s="43"/>
      <c r="E18" s="19">
        <v>16</v>
      </c>
      <c r="F18" s="39"/>
      <c r="G18" s="39"/>
      <c r="H18" s="42" t="s">
        <v>1145</v>
      </c>
      <c r="I18" s="43"/>
      <c r="J18" s="19">
        <v>11</v>
      </c>
      <c r="K18" s="39"/>
      <c r="L18" s="71"/>
      <c r="M18" s="71"/>
      <c r="N18" s="71"/>
      <c r="O18" s="71"/>
      <c r="P18" s="71"/>
      <c r="Q18" s="71"/>
      <c r="R18" s="71"/>
      <c r="S18" s="71"/>
      <c r="T18" s="71"/>
      <c r="U18" s="71"/>
      <c r="V18" s="71"/>
      <c r="W18" s="71"/>
      <c r="X18" s="71"/>
      <c r="Y18" s="71"/>
    </row>
    <row r="19" spans="1:25" ht="15">
      <c r="A19" s="15"/>
      <c r="B19" s="41">
        <v>3</v>
      </c>
      <c r="C19" s="42" t="s">
        <v>1128</v>
      </c>
      <c r="D19" s="43"/>
      <c r="E19" s="19">
        <v>15</v>
      </c>
      <c r="F19" s="38" t="s">
        <v>64</v>
      </c>
      <c r="G19" s="40">
        <v>3</v>
      </c>
      <c r="H19" s="42" t="s">
        <v>1141</v>
      </c>
      <c r="I19" s="43"/>
      <c r="J19" s="19">
        <v>5</v>
      </c>
      <c r="K19" s="38"/>
      <c r="L19" s="71"/>
      <c r="M19" s="71"/>
      <c r="N19" s="71"/>
      <c r="O19" s="71"/>
      <c r="P19" s="71"/>
      <c r="Q19" s="71"/>
      <c r="R19" s="71"/>
      <c r="S19" s="71"/>
      <c r="T19" s="71"/>
      <c r="U19" s="71"/>
      <c r="V19" s="71"/>
      <c r="W19" s="71"/>
      <c r="X19" s="71"/>
      <c r="Y19" s="71"/>
    </row>
    <row r="20" spans="1:25" ht="15">
      <c r="A20" s="15"/>
      <c r="B20" s="39"/>
      <c r="C20" s="42" t="s">
        <v>1194</v>
      </c>
      <c r="D20" s="43"/>
      <c r="E20" s="19">
        <v>15</v>
      </c>
      <c r="F20" s="39"/>
      <c r="G20" s="39"/>
      <c r="H20" s="42" t="s">
        <v>1178</v>
      </c>
      <c r="I20" s="43"/>
      <c r="J20" s="19">
        <v>12</v>
      </c>
      <c r="K20" s="39"/>
      <c r="L20" s="71"/>
      <c r="M20" s="71"/>
      <c r="N20" s="71"/>
      <c r="O20" s="71"/>
      <c r="P20" s="71"/>
      <c r="Q20" s="71"/>
      <c r="R20" s="71"/>
      <c r="S20" s="71"/>
      <c r="T20" s="71"/>
      <c r="U20" s="71"/>
      <c r="V20" s="71"/>
      <c r="W20" s="71"/>
      <c r="X20" s="71"/>
      <c r="Y20" s="71"/>
    </row>
    <row r="21" spans="1:25" ht="15">
      <c r="A21" s="15"/>
      <c r="B21" s="41">
        <v>4</v>
      </c>
      <c r="C21" s="42" t="s">
        <v>1124</v>
      </c>
      <c r="D21" s="43"/>
      <c r="E21" s="19">
        <v>19</v>
      </c>
      <c r="F21" s="38" t="s">
        <v>87</v>
      </c>
      <c r="G21" s="40">
        <v>4</v>
      </c>
      <c r="H21" s="42" t="s">
        <v>1212</v>
      </c>
      <c r="I21" s="43"/>
      <c r="J21" s="19">
        <v>7</v>
      </c>
      <c r="K21" s="38"/>
      <c r="L21" s="71"/>
      <c r="M21" s="71"/>
      <c r="N21" s="71"/>
      <c r="O21" s="71"/>
      <c r="P21" s="71"/>
      <c r="Q21" s="71"/>
      <c r="R21" s="71"/>
      <c r="S21" s="71"/>
      <c r="T21" s="71"/>
      <c r="U21" s="71"/>
      <c r="V21" s="71"/>
      <c r="W21" s="71"/>
      <c r="X21" s="71"/>
      <c r="Y21" s="71"/>
    </row>
    <row r="22" spans="1:25" ht="15">
      <c r="A22" s="15"/>
      <c r="B22" s="39"/>
      <c r="C22" s="42" t="s">
        <v>1118</v>
      </c>
      <c r="D22" s="43"/>
      <c r="E22" s="19">
        <v>13</v>
      </c>
      <c r="F22" s="39"/>
      <c r="G22" s="39"/>
      <c r="H22" s="42" t="s">
        <v>1143</v>
      </c>
      <c r="I22" s="43"/>
      <c r="J22" s="19">
        <v>17</v>
      </c>
      <c r="K22" s="39"/>
      <c r="L22" s="71"/>
      <c r="M22" s="71"/>
      <c r="N22" s="71"/>
      <c r="O22" s="71"/>
      <c r="P22" s="71"/>
      <c r="Q22" s="71"/>
      <c r="R22" s="71"/>
      <c r="S22" s="71"/>
      <c r="T22" s="71"/>
      <c r="U22" s="71"/>
      <c r="V22" s="71"/>
      <c r="W22" s="71"/>
      <c r="X22" s="71"/>
      <c r="Y22" s="71"/>
    </row>
    <row r="23" spans="1:25" ht="15">
      <c r="A23" s="15"/>
      <c r="B23" s="41">
        <v>5</v>
      </c>
      <c r="C23" s="42" t="s">
        <v>1177</v>
      </c>
      <c r="D23" s="43"/>
      <c r="E23" s="19">
        <v>14</v>
      </c>
      <c r="F23" s="38" t="s">
        <v>43</v>
      </c>
      <c r="G23" s="40">
        <v>5</v>
      </c>
      <c r="H23" s="42" t="s">
        <v>1162</v>
      </c>
      <c r="I23" s="43"/>
      <c r="J23" s="19">
        <v>4</v>
      </c>
      <c r="K23" s="38"/>
      <c r="L23" s="71"/>
      <c r="M23" s="71"/>
      <c r="N23" s="71"/>
      <c r="O23" s="71"/>
      <c r="P23" s="71"/>
      <c r="Q23" s="71"/>
      <c r="R23" s="71"/>
      <c r="S23" s="71"/>
      <c r="T23" s="71"/>
      <c r="U23" s="71"/>
      <c r="V23" s="71"/>
      <c r="W23" s="71"/>
      <c r="X23" s="71"/>
      <c r="Y23" s="71"/>
    </row>
    <row r="24" spans="1:25" ht="15">
      <c r="A24" s="15"/>
      <c r="B24" s="39"/>
      <c r="C24" s="42" t="s">
        <v>1172</v>
      </c>
      <c r="D24" s="43"/>
      <c r="E24" s="19">
        <v>8</v>
      </c>
      <c r="F24" s="39"/>
      <c r="G24" s="39"/>
      <c r="H24" s="42" t="s">
        <v>1160</v>
      </c>
      <c r="I24" s="43"/>
      <c r="J24" s="19">
        <v>23</v>
      </c>
      <c r="K24" s="39"/>
      <c r="L24" s="71"/>
      <c r="M24" s="71"/>
      <c r="N24" s="71"/>
      <c r="O24" s="71"/>
      <c r="P24" s="71"/>
      <c r="Q24" s="71"/>
      <c r="R24" s="71"/>
      <c r="S24" s="71"/>
      <c r="T24" s="71"/>
      <c r="U24" s="71"/>
      <c r="V24" s="71"/>
      <c r="W24" s="71"/>
      <c r="X24" s="71"/>
      <c r="Y24" s="71"/>
    </row>
    <row r="25" spans="1:25" ht="27.75">
      <c r="A25" s="22"/>
      <c r="B25" s="44" t="str">
        <f>"TOTAL MATCHES WON BY : "&amp;C11</f>
        <v>TOTAL MATCHES WON BY : ROYAL PERTH</v>
      </c>
      <c r="C25" s="45"/>
      <c r="D25" s="45"/>
      <c r="E25" s="43"/>
      <c r="F25" s="19">
        <f>COUNTA(F15:F24)-0.5*COUNTIF(F15:F24,"Sq*")-COUNTIF(F15:F24,"TBA")</f>
        <v>4.5</v>
      </c>
      <c r="G25" s="55" t="str">
        <f>"TOTAL MATCHES WON BY : "&amp;H11</f>
        <v>TOTAL MATCHES WON BY : MEADOW SPRINGS</v>
      </c>
      <c r="H25" s="45"/>
      <c r="I25" s="45"/>
      <c r="J25" s="43"/>
      <c r="K25" s="19">
        <f>COUNTA(K15:K24)-0.5*COUNTIF(K15:K24,"Sq*")-COUNTIF(K15:K24,"TBA")</f>
        <v>0.5</v>
      </c>
      <c r="L25" s="70"/>
      <c r="M25" s="70"/>
      <c r="N25" s="70" t="str">
        <f>IF(F25+K25=0,"",C11)</f>
        <v>ROYAL PERTH</v>
      </c>
      <c r="O25" s="24">
        <f>F25</f>
        <v>4.5</v>
      </c>
      <c r="P25" s="70" t="str">
        <f>IF(F25+K25=0,"",H11)</f>
        <v>MEADOW SPRINGS</v>
      </c>
      <c r="Q25" s="24">
        <f>K25</f>
        <v>0.5</v>
      </c>
      <c r="R25" s="70" t="str">
        <f>G26</f>
        <v>ROYAL PERTH</v>
      </c>
      <c r="S25" s="70" t="str">
        <f>IF(R25="HALVED",C11,"")</f>
        <v/>
      </c>
      <c r="T25" s="70" t="str">
        <f>IF(R25="HALVED",H11,"")</f>
        <v/>
      </c>
      <c r="U25" s="70"/>
      <c r="V25" s="70"/>
      <c r="W25" s="70"/>
      <c r="X25" s="70"/>
      <c r="Y25" s="70"/>
    </row>
    <row r="26" spans="1:25" ht="13.5" customHeight="1">
      <c r="A26" s="25"/>
      <c r="B26" s="46" t="s">
        <v>52</v>
      </c>
      <c r="C26" s="45"/>
      <c r="D26" s="45"/>
      <c r="E26" s="45"/>
      <c r="F26" s="43"/>
      <c r="G26" s="56" t="str">
        <f>IF(F25+K25&lt;4,"",IF(F25=K25,"HALVED",IF(F25&gt;K25,C11,H11)))</f>
        <v>ROYAL PERTH</v>
      </c>
      <c r="H26" s="45"/>
      <c r="I26" s="45"/>
      <c r="J26" s="45"/>
      <c r="K26" s="43"/>
      <c r="L26" s="69"/>
      <c r="M26" s="69"/>
      <c r="N26" s="69"/>
      <c r="O26" s="69"/>
      <c r="P26" s="69"/>
      <c r="Q26" s="69"/>
      <c r="R26" s="69"/>
      <c r="S26" s="69"/>
      <c r="T26" s="69"/>
      <c r="U26" s="69"/>
      <c r="V26" s="69"/>
      <c r="W26" s="69"/>
      <c r="X26" s="69"/>
      <c r="Y26" s="69"/>
    </row>
    <row r="27" spans="1:25" ht="15" customHeight="1">
      <c r="A27" s="25"/>
      <c r="B27" s="76"/>
      <c r="C27" s="45"/>
      <c r="D27" s="45"/>
      <c r="E27" s="45"/>
      <c r="F27" s="45"/>
      <c r="G27" s="45"/>
      <c r="H27" s="45"/>
      <c r="I27" s="45"/>
      <c r="J27" s="45"/>
      <c r="K27" s="43"/>
      <c r="L27" s="69"/>
      <c r="M27" s="69"/>
      <c r="N27" s="69"/>
      <c r="O27" s="69"/>
      <c r="P27" s="69"/>
      <c r="Q27" s="69"/>
      <c r="R27" s="69"/>
      <c r="S27" s="69"/>
      <c r="T27" s="69"/>
      <c r="U27" s="69"/>
      <c r="V27" s="69"/>
      <c r="W27" s="69"/>
      <c r="X27" s="69"/>
      <c r="Y27" s="69"/>
    </row>
    <row r="28" spans="1:25" ht="15">
      <c r="A28" s="15"/>
      <c r="B28" s="16" t="s">
        <v>22</v>
      </c>
      <c r="C28" s="58" t="s">
        <v>439</v>
      </c>
      <c r="D28" s="45"/>
      <c r="E28" s="45"/>
      <c r="F28" s="43"/>
      <c r="G28" s="17" t="s">
        <v>22</v>
      </c>
      <c r="H28" s="48" t="s">
        <v>1033</v>
      </c>
      <c r="I28" s="45"/>
      <c r="J28" s="45"/>
      <c r="K28" s="43"/>
      <c r="L28" s="69"/>
      <c r="M28" s="69"/>
      <c r="N28" s="69"/>
      <c r="O28" s="69"/>
      <c r="P28" s="69"/>
      <c r="Q28" s="69"/>
      <c r="R28" s="69"/>
      <c r="S28" s="69"/>
      <c r="T28" s="69"/>
      <c r="U28" s="69"/>
      <c r="V28" s="69"/>
      <c r="W28" s="69"/>
      <c r="X28" s="69"/>
      <c r="Y28" s="69"/>
    </row>
    <row r="29" spans="1:25" ht="15">
      <c r="A29" s="15"/>
      <c r="B29" s="41" t="s">
        <v>23</v>
      </c>
      <c r="C29" s="59" t="s">
        <v>24</v>
      </c>
      <c r="D29" s="50"/>
      <c r="E29" s="41" t="s">
        <v>25</v>
      </c>
      <c r="F29" s="41" t="s">
        <v>26</v>
      </c>
      <c r="G29" s="40" t="s">
        <v>23</v>
      </c>
      <c r="H29" s="49" t="s">
        <v>24</v>
      </c>
      <c r="I29" s="50"/>
      <c r="J29" s="40" t="s">
        <v>25</v>
      </c>
      <c r="K29" s="40" t="s">
        <v>26</v>
      </c>
      <c r="L29" s="69"/>
      <c r="M29" s="69"/>
      <c r="N29" s="69"/>
      <c r="O29" s="69"/>
      <c r="P29" s="69"/>
      <c r="Q29" s="69"/>
      <c r="R29" s="69"/>
      <c r="S29" s="69"/>
      <c r="T29" s="69"/>
      <c r="U29" s="69"/>
      <c r="V29" s="69"/>
      <c r="W29" s="69"/>
      <c r="X29" s="69"/>
      <c r="Y29" s="69"/>
    </row>
    <row r="30" spans="1:25" ht="15">
      <c r="A30" s="15"/>
      <c r="B30" s="47"/>
      <c r="C30" s="51"/>
      <c r="D30" s="52"/>
      <c r="E30" s="47"/>
      <c r="F30" s="47"/>
      <c r="G30" s="47"/>
      <c r="H30" s="51"/>
      <c r="I30" s="52"/>
      <c r="J30" s="47"/>
      <c r="K30" s="47"/>
      <c r="L30" s="69"/>
      <c r="M30" s="69"/>
      <c r="N30" s="69"/>
      <c r="O30" s="69"/>
      <c r="P30" s="69"/>
      <c r="Q30" s="69"/>
      <c r="R30" s="69"/>
      <c r="S30" s="69"/>
      <c r="T30" s="69"/>
      <c r="U30" s="69"/>
      <c r="V30" s="69"/>
      <c r="W30" s="69"/>
      <c r="X30" s="69"/>
      <c r="Y30" s="69"/>
    </row>
    <row r="31" spans="1:25" ht="15">
      <c r="A31" s="15"/>
      <c r="B31" s="39"/>
      <c r="C31" s="53"/>
      <c r="D31" s="54"/>
      <c r="E31" s="39"/>
      <c r="F31" s="39"/>
      <c r="G31" s="39"/>
      <c r="H31" s="53"/>
      <c r="I31" s="54"/>
      <c r="J31" s="39"/>
      <c r="K31" s="39"/>
      <c r="L31" s="69"/>
      <c r="M31" s="69"/>
      <c r="N31" s="69"/>
      <c r="O31" s="69"/>
      <c r="P31" s="69"/>
      <c r="Q31" s="69"/>
      <c r="R31" s="69"/>
      <c r="S31" s="69"/>
      <c r="T31" s="69"/>
      <c r="U31" s="69"/>
      <c r="V31" s="69"/>
      <c r="W31" s="69"/>
      <c r="X31" s="69"/>
      <c r="Y31" s="69"/>
    </row>
    <row r="32" spans="1:25" ht="15">
      <c r="A32" s="15"/>
      <c r="B32" s="41">
        <v>1</v>
      </c>
      <c r="C32" s="42" t="s">
        <v>1129</v>
      </c>
      <c r="D32" s="43"/>
      <c r="E32" s="19">
        <v>14</v>
      </c>
      <c r="F32" s="38"/>
      <c r="G32" s="40">
        <v>1</v>
      </c>
      <c r="H32" s="42" t="s">
        <v>1152</v>
      </c>
      <c r="I32" s="43"/>
      <c r="J32" s="19">
        <v>12</v>
      </c>
      <c r="K32" s="38" t="s">
        <v>33</v>
      </c>
      <c r="L32" s="71"/>
      <c r="M32" s="71"/>
      <c r="N32" s="71"/>
      <c r="O32" s="71"/>
      <c r="P32" s="71"/>
      <c r="Q32" s="71"/>
      <c r="R32" s="71"/>
      <c r="S32" s="71"/>
      <c r="T32" s="71"/>
      <c r="U32" s="71"/>
      <c r="V32" s="71"/>
      <c r="W32" s="71"/>
      <c r="X32" s="71"/>
      <c r="Y32" s="71"/>
    </row>
    <row r="33" spans="1:25" ht="15">
      <c r="A33" s="15"/>
      <c r="B33" s="39"/>
      <c r="C33" s="42" t="s">
        <v>1174</v>
      </c>
      <c r="D33" s="43"/>
      <c r="E33" s="19">
        <v>17</v>
      </c>
      <c r="F33" s="39"/>
      <c r="G33" s="39"/>
      <c r="H33" s="42" t="s">
        <v>1140</v>
      </c>
      <c r="I33" s="43"/>
      <c r="J33" s="19">
        <v>23</v>
      </c>
      <c r="K33" s="39"/>
      <c r="L33" s="71"/>
      <c r="M33" s="71"/>
      <c r="N33" s="71"/>
      <c r="O33" s="71"/>
      <c r="P33" s="71"/>
      <c r="Q33" s="71"/>
      <c r="R33" s="71"/>
      <c r="S33" s="71"/>
      <c r="T33" s="71"/>
      <c r="U33" s="71"/>
      <c r="V33" s="71"/>
      <c r="W33" s="71"/>
      <c r="X33" s="71"/>
      <c r="Y33" s="71"/>
    </row>
    <row r="34" spans="1:25" ht="15">
      <c r="A34" s="15"/>
      <c r="B34" s="41">
        <v>2</v>
      </c>
      <c r="C34" s="42" t="s">
        <v>1138</v>
      </c>
      <c r="D34" s="43"/>
      <c r="E34" s="19">
        <v>10</v>
      </c>
      <c r="F34" s="38" t="s">
        <v>68</v>
      </c>
      <c r="G34" s="40">
        <v>2</v>
      </c>
      <c r="H34" s="42" t="s">
        <v>1211</v>
      </c>
      <c r="I34" s="43"/>
      <c r="J34" s="19">
        <v>7</v>
      </c>
      <c r="K34" s="38"/>
      <c r="L34" s="71"/>
      <c r="M34" s="71"/>
      <c r="N34" s="71"/>
      <c r="O34" s="71"/>
      <c r="P34" s="71"/>
      <c r="Q34" s="71"/>
      <c r="R34" s="71"/>
      <c r="S34" s="71"/>
      <c r="T34" s="71"/>
      <c r="U34" s="71"/>
      <c r="V34" s="71"/>
      <c r="W34" s="71"/>
      <c r="X34" s="71"/>
      <c r="Y34" s="71"/>
    </row>
    <row r="35" spans="1:25" ht="15">
      <c r="A35" s="15"/>
      <c r="B35" s="39"/>
      <c r="C35" s="42" t="s">
        <v>1136</v>
      </c>
      <c r="D35" s="43"/>
      <c r="E35" s="19">
        <v>20</v>
      </c>
      <c r="F35" s="39"/>
      <c r="G35" s="39"/>
      <c r="H35" s="42" t="s">
        <v>1170</v>
      </c>
      <c r="I35" s="43"/>
      <c r="J35" s="19">
        <v>18</v>
      </c>
      <c r="K35" s="39"/>
      <c r="L35" s="71"/>
      <c r="M35" s="71"/>
      <c r="N35" s="71"/>
      <c r="O35" s="71"/>
      <c r="P35" s="71"/>
      <c r="Q35" s="71"/>
      <c r="R35" s="71"/>
      <c r="S35" s="71"/>
      <c r="T35" s="71"/>
      <c r="U35" s="71"/>
      <c r="V35" s="71"/>
      <c r="W35" s="71"/>
      <c r="X35" s="71"/>
      <c r="Y35" s="71"/>
    </row>
    <row r="36" spans="1:25" ht="15">
      <c r="A36" s="15"/>
      <c r="B36" s="41">
        <v>3</v>
      </c>
      <c r="C36" s="42" t="s">
        <v>1125</v>
      </c>
      <c r="D36" s="43"/>
      <c r="E36" s="19">
        <v>24</v>
      </c>
      <c r="F36" s="38" t="s">
        <v>38</v>
      </c>
      <c r="G36" s="40">
        <v>3</v>
      </c>
      <c r="H36" s="42" t="s">
        <v>1154</v>
      </c>
      <c r="I36" s="43"/>
      <c r="J36" s="19">
        <v>12</v>
      </c>
      <c r="K36" s="38"/>
      <c r="L36" s="71"/>
      <c r="M36" s="71"/>
      <c r="N36" s="71"/>
      <c r="O36" s="71"/>
      <c r="P36" s="71"/>
      <c r="Q36" s="71"/>
      <c r="R36" s="71"/>
      <c r="S36" s="71"/>
      <c r="T36" s="71"/>
      <c r="U36" s="71"/>
      <c r="V36" s="71"/>
      <c r="W36" s="71"/>
      <c r="X36" s="71"/>
      <c r="Y36" s="71"/>
    </row>
    <row r="37" spans="1:25" ht="15">
      <c r="A37" s="15"/>
      <c r="B37" s="39"/>
      <c r="C37" s="42" t="s">
        <v>1210</v>
      </c>
      <c r="D37" s="43"/>
      <c r="E37" s="19">
        <v>21</v>
      </c>
      <c r="F37" s="39"/>
      <c r="G37" s="39"/>
      <c r="H37" s="42" t="s">
        <v>1150</v>
      </c>
      <c r="I37" s="43"/>
      <c r="J37" s="19">
        <v>20</v>
      </c>
      <c r="K37" s="39"/>
      <c r="L37" s="71"/>
      <c r="M37" s="71"/>
      <c r="N37" s="71"/>
      <c r="O37" s="71"/>
      <c r="P37" s="71"/>
      <c r="Q37" s="71"/>
      <c r="R37" s="71"/>
      <c r="S37" s="71"/>
      <c r="T37" s="71"/>
      <c r="U37" s="71"/>
      <c r="V37" s="71"/>
      <c r="W37" s="71"/>
      <c r="X37" s="71"/>
      <c r="Y37" s="71"/>
    </row>
    <row r="38" spans="1:25" ht="15">
      <c r="A38" s="15"/>
      <c r="B38" s="41">
        <v>4</v>
      </c>
      <c r="C38" s="42" t="s">
        <v>1133</v>
      </c>
      <c r="D38" s="43"/>
      <c r="E38" s="19">
        <v>19</v>
      </c>
      <c r="F38" s="38" t="s">
        <v>33</v>
      </c>
      <c r="G38" s="40">
        <v>4</v>
      </c>
      <c r="H38" s="42" t="s">
        <v>1209</v>
      </c>
      <c r="I38" s="43"/>
      <c r="J38" s="19">
        <v>9</v>
      </c>
      <c r="K38" s="38"/>
      <c r="L38" s="71"/>
      <c r="M38" s="71"/>
      <c r="N38" s="71"/>
      <c r="O38" s="71"/>
      <c r="P38" s="71"/>
      <c r="Q38" s="71"/>
      <c r="R38" s="71"/>
      <c r="S38" s="71"/>
      <c r="T38" s="71"/>
      <c r="U38" s="71"/>
      <c r="V38" s="71"/>
      <c r="W38" s="71"/>
      <c r="X38" s="71"/>
      <c r="Y38" s="71"/>
    </row>
    <row r="39" spans="1:25" ht="15">
      <c r="A39" s="15"/>
      <c r="B39" s="39"/>
      <c r="C39" s="42" t="s">
        <v>1198</v>
      </c>
      <c r="D39" s="43"/>
      <c r="E39" s="19">
        <v>23</v>
      </c>
      <c r="F39" s="39"/>
      <c r="G39" s="39"/>
      <c r="H39" s="42" t="s">
        <v>1156</v>
      </c>
      <c r="I39" s="43"/>
      <c r="J39" s="19">
        <v>15</v>
      </c>
      <c r="K39" s="39"/>
      <c r="L39" s="71"/>
      <c r="M39" s="71"/>
      <c r="N39" s="71"/>
      <c r="O39" s="71"/>
      <c r="P39" s="71"/>
      <c r="Q39" s="71"/>
      <c r="R39" s="71"/>
      <c r="S39" s="71"/>
      <c r="T39" s="71"/>
      <c r="U39" s="71"/>
      <c r="V39" s="71"/>
      <c r="W39" s="71"/>
      <c r="X39" s="71"/>
      <c r="Y39" s="71"/>
    </row>
    <row r="40" spans="1:25" ht="15">
      <c r="A40" s="15"/>
      <c r="B40" s="41">
        <v>5</v>
      </c>
      <c r="C40" s="42" t="s">
        <v>1121</v>
      </c>
      <c r="D40" s="43"/>
      <c r="E40" s="19">
        <v>7</v>
      </c>
      <c r="F40" s="38" t="s">
        <v>119</v>
      </c>
      <c r="G40" s="40">
        <v>5</v>
      </c>
      <c r="H40" s="42" t="s">
        <v>1208</v>
      </c>
      <c r="I40" s="43"/>
      <c r="J40" s="19">
        <v>13</v>
      </c>
      <c r="K40" s="38" t="s">
        <v>119</v>
      </c>
      <c r="L40" s="71"/>
      <c r="M40" s="71"/>
      <c r="N40" s="71"/>
      <c r="O40" s="71"/>
      <c r="P40" s="71"/>
      <c r="Q40" s="71"/>
      <c r="R40" s="71"/>
      <c r="S40" s="71"/>
      <c r="T40" s="71"/>
      <c r="U40" s="71"/>
      <c r="V40" s="71"/>
      <c r="W40" s="71"/>
      <c r="X40" s="71"/>
      <c r="Y40" s="71"/>
    </row>
    <row r="41" spans="1:25" ht="15">
      <c r="A41" s="15"/>
      <c r="B41" s="39"/>
      <c r="C41" s="42" t="s">
        <v>1119</v>
      </c>
      <c r="D41" s="43"/>
      <c r="E41" s="19">
        <v>14</v>
      </c>
      <c r="F41" s="39"/>
      <c r="G41" s="39"/>
      <c r="H41" s="42" t="s">
        <v>1146</v>
      </c>
      <c r="I41" s="43"/>
      <c r="J41" s="19">
        <v>12</v>
      </c>
      <c r="K41" s="39"/>
      <c r="L41" s="71"/>
      <c r="M41" s="71"/>
      <c r="N41" s="71"/>
      <c r="O41" s="71"/>
      <c r="P41" s="71"/>
      <c r="Q41" s="71"/>
      <c r="R41" s="71"/>
      <c r="S41" s="71"/>
      <c r="T41" s="71"/>
      <c r="U41" s="71"/>
      <c r="V41" s="71"/>
      <c r="W41" s="71"/>
      <c r="X41" s="71"/>
      <c r="Y41" s="71"/>
    </row>
    <row r="42" spans="1:25" ht="27.75">
      <c r="A42" s="22"/>
      <c r="B42" s="44" t="str">
        <f>"TOTAL MATCHES WON BY : "&amp;C28</f>
        <v>TOTAL MATCHES WON BY : SEA VIEW</v>
      </c>
      <c r="C42" s="45"/>
      <c r="D42" s="45"/>
      <c r="E42" s="43"/>
      <c r="F42" s="19">
        <f>COUNTA(F32:F41)-0.5*COUNTIF(F32:F41,"Sq*")-COUNTIF(F32:F41,"TBA")</f>
        <v>3.5</v>
      </c>
      <c r="G42" s="55" t="str">
        <f>"TOTAL MATCHES WON BY : "&amp;H28</f>
        <v>TOTAL MATCHES WON BY : ROYAL FREMANTLE</v>
      </c>
      <c r="H42" s="45"/>
      <c r="I42" s="45"/>
      <c r="J42" s="43"/>
      <c r="K42" s="19">
        <f>COUNTA(K32:K41)-0.5*COUNTIF(K32:K41,"Sq*")-COUNTIF(K32:K41,"TBA")</f>
        <v>1.5</v>
      </c>
      <c r="L42" s="70"/>
      <c r="M42" s="70"/>
      <c r="N42" s="70" t="str">
        <f>IF(F42+K42=0,"",C28)</f>
        <v>SEA VIEW</v>
      </c>
      <c r="O42" s="24">
        <f>F42</f>
        <v>3.5</v>
      </c>
      <c r="P42" s="70" t="str">
        <f>IF(F42+K42=0,"",H28)</f>
        <v>ROYAL FREMANTLE</v>
      </c>
      <c r="Q42" s="24">
        <f>K42</f>
        <v>1.5</v>
      </c>
      <c r="R42" s="70" t="str">
        <f>G43</f>
        <v>SEA VIEW</v>
      </c>
      <c r="S42" s="70" t="str">
        <f>IF(R42="HALVED",C28,"")</f>
        <v/>
      </c>
      <c r="T42" s="70" t="str">
        <f>IF(R42="HALVED",H28,"")</f>
        <v/>
      </c>
      <c r="U42" s="70"/>
      <c r="V42" s="70"/>
      <c r="W42" s="70"/>
      <c r="X42" s="70"/>
      <c r="Y42" s="70"/>
    </row>
    <row r="43" spans="1:25" ht="15">
      <c r="A43" s="25"/>
      <c r="B43" s="46" t="s">
        <v>52</v>
      </c>
      <c r="C43" s="45"/>
      <c r="D43" s="45"/>
      <c r="E43" s="45"/>
      <c r="F43" s="43"/>
      <c r="G43" s="56" t="str">
        <f>IF(F42+K42&lt;4,"",IF(F42=K42,"HALVED",IF(F42&gt;K42,C28,H28)))</f>
        <v>SEA VIEW</v>
      </c>
      <c r="H43" s="45"/>
      <c r="I43" s="45"/>
      <c r="J43" s="45"/>
      <c r="K43" s="43"/>
      <c r="L43" s="69"/>
      <c r="M43" s="69"/>
      <c r="N43" s="69"/>
      <c r="O43" s="69"/>
      <c r="P43" s="69"/>
      <c r="Q43" s="69"/>
      <c r="R43" s="69"/>
      <c r="S43" s="69"/>
      <c r="T43" s="69"/>
      <c r="U43" s="69"/>
      <c r="V43" s="69"/>
      <c r="W43" s="69"/>
      <c r="X43" s="69"/>
      <c r="Y43" s="69"/>
    </row>
    <row r="44" spans="1:25" ht="15">
      <c r="A44" s="25"/>
      <c r="B44" s="28"/>
      <c r="C44" s="28"/>
      <c r="D44" s="28"/>
      <c r="E44" s="28"/>
      <c r="F44" s="28"/>
      <c r="G44" s="29"/>
      <c r="H44" s="29"/>
      <c r="I44" s="29"/>
      <c r="J44" s="29"/>
      <c r="K44" s="29"/>
      <c r="L44" s="69"/>
      <c r="M44" s="69"/>
      <c r="N44" s="69"/>
      <c r="O44" s="69"/>
      <c r="P44" s="69"/>
      <c r="Q44" s="69"/>
      <c r="R44" s="69"/>
      <c r="S44" s="69"/>
      <c r="T44" s="69"/>
      <c r="U44" s="69"/>
      <c r="V44" s="69"/>
      <c r="W44" s="69"/>
      <c r="X44" s="69"/>
      <c r="Y44" s="69"/>
    </row>
    <row r="45" spans="1:25" ht="22.5" customHeight="1">
      <c r="A45" s="25"/>
      <c r="B45" s="57" t="s">
        <v>76</v>
      </c>
      <c r="C45" s="45"/>
      <c r="D45" s="45"/>
      <c r="E45" s="45"/>
      <c r="F45" s="45"/>
      <c r="G45" s="45"/>
      <c r="H45" s="45"/>
      <c r="I45" s="45"/>
      <c r="J45" s="45"/>
      <c r="K45" s="43"/>
      <c r="L45" s="69"/>
      <c r="M45" s="69"/>
      <c r="N45" s="69"/>
      <c r="O45" s="69"/>
      <c r="P45" s="69"/>
      <c r="Q45" s="69"/>
      <c r="R45" s="69"/>
      <c r="S45" s="69"/>
      <c r="T45" s="69"/>
      <c r="U45" s="69"/>
      <c r="V45" s="69"/>
      <c r="W45" s="69"/>
      <c r="X45" s="69"/>
      <c r="Y45" s="69"/>
    </row>
    <row r="46" spans="1:25" ht="15">
      <c r="A46" s="25"/>
      <c r="B46" s="16" t="s">
        <v>22</v>
      </c>
      <c r="C46" s="58" t="s">
        <v>1010</v>
      </c>
      <c r="D46" s="45"/>
      <c r="E46" s="45"/>
      <c r="F46" s="43"/>
      <c r="G46" s="17" t="s">
        <v>22</v>
      </c>
      <c r="H46" s="48" t="s">
        <v>1033</v>
      </c>
      <c r="I46" s="45"/>
      <c r="J46" s="45"/>
      <c r="K46" s="43"/>
      <c r="L46" s="69"/>
      <c r="M46" s="69"/>
      <c r="N46" s="69"/>
      <c r="O46" s="69"/>
      <c r="P46" s="69"/>
      <c r="Q46" s="69"/>
      <c r="R46" s="69"/>
      <c r="S46" s="69"/>
      <c r="T46" s="69"/>
      <c r="U46" s="69"/>
      <c r="V46" s="69"/>
      <c r="W46" s="69"/>
      <c r="X46" s="69"/>
      <c r="Y46" s="69"/>
    </row>
    <row r="47" spans="1:25" ht="15">
      <c r="A47" s="15"/>
      <c r="B47" s="41" t="s">
        <v>23</v>
      </c>
      <c r="C47" s="59" t="s">
        <v>24</v>
      </c>
      <c r="D47" s="50"/>
      <c r="E47" s="41" t="s">
        <v>25</v>
      </c>
      <c r="F47" s="41" t="s">
        <v>26</v>
      </c>
      <c r="G47" s="40" t="s">
        <v>23</v>
      </c>
      <c r="H47" s="49" t="s">
        <v>24</v>
      </c>
      <c r="I47" s="50"/>
      <c r="J47" s="40" t="s">
        <v>25</v>
      </c>
      <c r="K47" s="40" t="s">
        <v>26</v>
      </c>
      <c r="L47" s="69"/>
      <c r="M47" s="69"/>
      <c r="N47" s="69"/>
      <c r="O47" s="69"/>
      <c r="P47" s="69"/>
      <c r="Q47" s="69"/>
      <c r="R47" s="69"/>
      <c r="S47" s="69"/>
      <c r="T47" s="69"/>
      <c r="U47" s="69"/>
      <c r="V47" s="69"/>
      <c r="W47" s="69"/>
      <c r="X47" s="69"/>
      <c r="Y47" s="69"/>
    </row>
    <row r="48" spans="1:25" ht="15">
      <c r="A48" s="15"/>
      <c r="B48" s="47"/>
      <c r="C48" s="51"/>
      <c r="D48" s="52"/>
      <c r="E48" s="47"/>
      <c r="F48" s="47"/>
      <c r="G48" s="47"/>
      <c r="H48" s="51"/>
      <c r="I48" s="52"/>
      <c r="J48" s="47"/>
      <c r="K48" s="47"/>
      <c r="L48" s="69"/>
      <c r="M48" s="69"/>
      <c r="N48" s="69"/>
      <c r="O48" s="69"/>
      <c r="P48" s="69"/>
      <c r="Q48" s="69"/>
      <c r="R48" s="69"/>
      <c r="S48" s="69"/>
      <c r="T48" s="69"/>
      <c r="U48" s="69"/>
      <c r="V48" s="69"/>
      <c r="W48" s="69"/>
      <c r="X48" s="69"/>
      <c r="Y48" s="69"/>
    </row>
    <row r="49" spans="1:25" ht="15">
      <c r="A49" s="15"/>
      <c r="B49" s="39"/>
      <c r="C49" s="53"/>
      <c r="D49" s="54"/>
      <c r="E49" s="39"/>
      <c r="F49" s="39"/>
      <c r="G49" s="39"/>
      <c r="H49" s="53"/>
      <c r="I49" s="54"/>
      <c r="J49" s="39"/>
      <c r="K49" s="39"/>
      <c r="L49" s="69"/>
      <c r="M49" s="69"/>
      <c r="N49" s="69"/>
      <c r="O49" s="69"/>
      <c r="P49" s="69"/>
      <c r="Q49" s="69"/>
      <c r="R49" s="69"/>
      <c r="S49" s="69"/>
      <c r="T49" s="69"/>
      <c r="U49" s="69"/>
      <c r="V49" s="69"/>
      <c r="W49" s="69"/>
      <c r="X49" s="69"/>
      <c r="Y49" s="69"/>
    </row>
    <row r="50" spans="1:25" ht="15">
      <c r="A50" s="15"/>
      <c r="B50" s="41">
        <v>1</v>
      </c>
      <c r="C50" s="42" t="s">
        <v>1176</v>
      </c>
      <c r="D50" s="43"/>
      <c r="E50" s="19"/>
      <c r="F50" s="38"/>
      <c r="G50" s="40">
        <v>1</v>
      </c>
      <c r="H50" s="42" t="s">
        <v>1161</v>
      </c>
      <c r="I50" s="43"/>
      <c r="J50" s="19"/>
      <c r="K50" s="38" t="s">
        <v>38</v>
      </c>
      <c r="L50" s="71"/>
      <c r="M50" s="71"/>
      <c r="N50" s="71"/>
      <c r="O50" s="71"/>
      <c r="P50" s="71"/>
      <c r="Q50" s="71"/>
      <c r="R50" s="71"/>
      <c r="S50" s="71"/>
      <c r="T50" s="71"/>
      <c r="U50" s="71"/>
      <c r="V50" s="71"/>
      <c r="W50" s="71"/>
      <c r="X50" s="71"/>
      <c r="Y50" s="71"/>
    </row>
    <row r="51" spans="1:25" ht="15">
      <c r="A51" s="15"/>
      <c r="B51" s="39"/>
      <c r="C51" s="42" t="s">
        <v>1181</v>
      </c>
      <c r="D51" s="43"/>
      <c r="E51" s="19"/>
      <c r="F51" s="39"/>
      <c r="G51" s="39"/>
      <c r="H51" s="42" t="s">
        <v>1207</v>
      </c>
      <c r="I51" s="43"/>
      <c r="J51" s="19"/>
      <c r="K51" s="39"/>
      <c r="L51" s="71"/>
      <c r="M51" s="71"/>
      <c r="N51" s="71"/>
      <c r="O51" s="71"/>
      <c r="P51" s="71"/>
      <c r="Q51" s="71"/>
      <c r="R51" s="71"/>
      <c r="S51" s="71"/>
      <c r="T51" s="71"/>
      <c r="U51" s="71"/>
      <c r="V51" s="71"/>
      <c r="W51" s="71"/>
      <c r="X51" s="71"/>
      <c r="Y51" s="71"/>
    </row>
    <row r="52" spans="1:25" ht="15">
      <c r="A52" s="15"/>
      <c r="B52" s="41">
        <v>2</v>
      </c>
      <c r="C52" s="42" t="s">
        <v>1194</v>
      </c>
      <c r="D52" s="43"/>
      <c r="E52" s="19"/>
      <c r="F52" s="38" t="s">
        <v>102</v>
      </c>
      <c r="G52" s="40">
        <v>2</v>
      </c>
      <c r="H52" s="42" t="s">
        <v>1206</v>
      </c>
      <c r="I52" s="43"/>
      <c r="J52" s="19"/>
      <c r="K52" s="38"/>
      <c r="L52" s="71"/>
      <c r="M52" s="71"/>
      <c r="N52" s="71"/>
      <c r="O52" s="71"/>
      <c r="P52" s="71"/>
      <c r="Q52" s="71"/>
      <c r="R52" s="71"/>
      <c r="S52" s="71"/>
      <c r="T52" s="71"/>
      <c r="U52" s="71"/>
      <c r="V52" s="71"/>
      <c r="W52" s="71"/>
      <c r="X52" s="71"/>
      <c r="Y52" s="71"/>
    </row>
    <row r="53" spans="1:25" ht="15">
      <c r="A53" s="15"/>
      <c r="B53" s="39"/>
      <c r="C53" s="42" t="s">
        <v>1130</v>
      </c>
      <c r="D53" s="43"/>
      <c r="E53" s="19"/>
      <c r="F53" s="39"/>
      <c r="G53" s="39"/>
      <c r="H53" s="42" t="s">
        <v>1205</v>
      </c>
      <c r="I53" s="43"/>
      <c r="J53" s="19"/>
      <c r="K53" s="39"/>
      <c r="L53" s="71"/>
      <c r="M53" s="71"/>
      <c r="N53" s="71"/>
      <c r="O53" s="71"/>
      <c r="P53" s="71"/>
      <c r="Q53" s="71"/>
      <c r="R53" s="71"/>
      <c r="S53" s="71"/>
      <c r="T53" s="71"/>
      <c r="U53" s="71"/>
      <c r="V53" s="71"/>
      <c r="W53" s="71"/>
      <c r="X53" s="71"/>
      <c r="Y53" s="71"/>
    </row>
    <row r="54" spans="1:25" ht="15">
      <c r="A54" s="15"/>
      <c r="B54" s="41">
        <v>3</v>
      </c>
      <c r="C54" s="42" t="s">
        <v>1128</v>
      </c>
      <c r="D54" s="43"/>
      <c r="E54" s="19"/>
      <c r="F54" s="38"/>
      <c r="G54" s="40">
        <v>3</v>
      </c>
      <c r="H54" s="42" t="s">
        <v>1204</v>
      </c>
      <c r="I54" s="43"/>
      <c r="J54" s="19"/>
      <c r="K54" s="38" t="s">
        <v>68</v>
      </c>
      <c r="L54" s="71"/>
      <c r="M54" s="71"/>
      <c r="N54" s="71"/>
      <c r="O54" s="71"/>
      <c r="P54" s="71"/>
      <c r="Q54" s="71"/>
      <c r="R54" s="71"/>
      <c r="S54" s="71"/>
      <c r="T54" s="71"/>
      <c r="U54" s="71"/>
      <c r="V54" s="71"/>
      <c r="W54" s="71"/>
      <c r="X54" s="71"/>
      <c r="Y54" s="71"/>
    </row>
    <row r="55" spans="1:25" ht="15">
      <c r="A55" s="15"/>
      <c r="B55" s="39"/>
      <c r="C55" s="42" t="s">
        <v>1120</v>
      </c>
      <c r="D55" s="43"/>
      <c r="E55" s="19"/>
      <c r="F55" s="39"/>
      <c r="G55" s="39"/>
      <c r="H55" s="42" t="s">
        <v>1150</v>
      </c>
      <c r="I55" s="43"/>
      <c r="J55" s="19"/>
      <c r="K55" s="39"/>
      <c r="L55" s="71"/>
      <c r="M55" s="71"/>
      <c r="N55" s="71"/>
      <c r="O55" s="71"/>
      <c r="P55" s="71"/>
      <c r="Q55" s="71"/>
      <c r="R55" s="71"/>
      <c r="S55" s="71"/>
      <c r="T55" s="71"/>
      <c r="U55" s="71"/>
      <c r="V55" s="71"/>
      <c r="W55" s="71"/>
      <c r="X55" s="71"/>
      <c r="Y55" s="71"/>
    </row>
    <row r="56" spans="1:25" ht="15">
      <c r="A56" s="15"/>
      <c r="B56" s="41">
        <v>4</v>
      </c>
      <c r="C56" s="42" t="s">
        <v>1124</v>
      </c>
      <c r="D56" s="43"/>
      <c r="E56" s="19"/>
      <c r="F56" s="38" t="s">
        <v>64</v>
      </c>
      <c r="G56" s="40">
        <v>4</v>
      </c>
      <c r="H56" s="42" t="s">
        <v>1156</v>
      </c>
      <c r="I56" s="43"/>
      <c r="J56" s="19"/>
      <c r="K56" s="38"/>
      <c r="L56" s="71"/>
      <c r="M56" s="71"/>
      <c r="N56" s="71"/>
      <c r="O56" s="71"/>
      <c r="P56" s="71"/>
      <c r="Q56" s="71"/>
      <c r="R56" s="71"/>
      <c r="S56" s="71"/>
      <c r="T56" s="71"/>
      <c r="U56" s="71"/>
      <c r="V56" s="71"/>
      <c r="W56" s="71"/>
      <c r="X56" s="71"/>
      <c r="Y56" s="71"/>
    </row>
    <row r="57" spans="1:25" ht="15">
      <c r="A57" s="15"/>
      <c r="B57" s="39"/>
      <c r="C57" s="42" t="s">
        <v>1118</v>
      </c>
      <c r="D57" s="43"/>
      <c r="E57" s="19"/>
      <c r="F57" s="39"/>
      <c r="G57" s="39"/>
      <c r="H57" s="42" t="s">
        <v>1203</v>
      </c>
      <c r="I57" s="43"/>
      <c r="J57" s="19"/>
      <c r="K57" s="39"/>
      <c r="L57" s="71"/>
      <c r="M57" s="71"/>
      <c r="N57" s="71"/>
      <c r="O57" s="71"/>
      <c r="P57" s="71"/>
      <c r="Q57" s="71"/>
      <c r="R57" s="71"/>
      <c r="S57" s="71"/>
      <c r="T57" s="71"/>
      <c r="U57" s="71"/>
      <c r="V57" s="71"/>
      <c r="W57" s="71"/>
      <c r="X57" s="71"/>
      <c r="Y57" s="71"/>
    </row>
    <row r="58" spans="1:25" ht="15">
      <c r="A58" s="15"/>
      <c r="B58" s="41">
        <v>5</v>
      </c>
      <c r="C58" s="42" t="s">
        <v>1177</v>
      </c>
      <c r="D58" s="43"/>
      <c r="E58" s="19"/>
      <c r="F58" s="38" t="s">
        <v>28</v>
      </c>
      <c r="G58" s="40">
        <v>5</v>
      </c>
      <c r="H58" s="42" t="s">
        <v>1148</v>
      </c>
      <c r="I58" s="43"/>
      <c r="J58" s="19"/>
      <c r="K58" s="38"/>
      <c r="L58" s="71"/>
      <c r="M58" s="71"/>
      <c r="N58" s="71"/>
      <c r="O58" s="71"/>
      <c r="P58" s="71"/>
      <c r="Q58" s="71"/>
      <c r="R58" s="71"/>
      <c r="S58" s="71"/>
      <c r="T58" s="71"/>
      <c r="U58" s="71"/>
      <c r="V58" s="71"/>
      <c r="W58" s="71"/>
      <c r="X58" s="71"/>
      <c r="Y58" s="71"/>
    </row>
    <row r="59" spans="1:25" ht="15">
      <c r="A59" s="15"/>
      <c r="B59" s="39"/>
      <c r="C59" s="42" t="s">
        <v>1172</v>
      </c>
      <c r="D59" s="43"/>
      <c r="E59" s="19"/>
      <c r="F59" s="39"/>
      <c r="G59" s="39"/>
      <c r="H59" s="42" t="s">
        <v>1152</v>
      </c>
      <c r="I59" s="43"/>
      <c r="J59" s="19"/>
      <c r="K59" s="39"/>
      <c r="L59" s="71"/>
      <c r="M59" s="71"/>
      <c r="N59" s="71"/>
      <c r="O59" s="71"/>
      <c r="P59" s="71"/>
      <c r="Q59" s="71"/>
      <c r="R59" s="71"/>
      <c r="S59" s="71"/>
      <c r="T59" s="71"/>
      <c r="U59" s="71"/>
      <c r="V59" s="71"/>
      <c r="W59" s="71"/>
      <c r="X59" s="71"/>
      <c r="Y59" s="71"/>
    </row>
    <row r="60" spans="1:25" ht="27.75">
      <c r="A60" s="15"/>
      <c r="B60" s="44" t="str">
        <f>"TOTAL MATCHES WON BY : "&amp;C46</f>
        <v>TOTAL MATCHES WON BY : ROYAL PERTH</v>
      </c>
      <c r="C60" s="45"/>
      <c r="D60" s="45"/>
      <c r="E60" s="43"/>
      <c r="F60" s="19">
        <f>COUNTA(F50:F59)-0.5*COUNTIF(F50:F59,"Sq*")-COUNTIF(F50:F59,"TBA")</f>
        <v>3</v>
      </c>
      <c r="G60" s="55" t="str">
        <f>"TOTAL MATCHES WON BY : "&amp;H46</f>
        <v>TOTAL MATCHES WON BY : ROYAL FREMANTLE</v>
      </c>
      <c r="H60" s="45"/>
      <c r="I60" s="45"/>
      <c r="J60" s="43"/>
      <c r="K60" s="19">
        <f>COUNTA(K50:K59)-0.5*COUNTIF(K50:K59,"Sq*")-COUNTIF(K50:K59,"TBA")</f>
        <v>2</v>
      </c>
      <c r="L60" s="70"/>
      <c r="M60" s="70"/>
      <c r="N60" s="70" t="str">
        <f>IF(F60+K60=0,"",C46)</f>
        <v>ROYAL PERTH</v>
      </c>
      <c r="O60" s="24">
        <f>F60</f>
        <v>3</v>
      </c>
      <c r="P60" s="70" t="str">
        <f>IF(F60+K60=0,"",H46)</f>
        <v>ROYAL FREMANTLE</v>
      </c>
      <c r="Q60" s="24">
        <f>K60</f>
        <v>2</v>
      </c>
      <c r="R60" s="70" t="str">
        <f>G61</f>
        <v>ROYAL PERTH</v>
      </c>
      <c r="S60" s="70" t="str">
        <f>IF(R60="HALVED",C46,"")</f>
        <v/>
      </c>
      <c r="T60" s="70" t="str">
        <f>IF(R60="HALVED",H46,"")</f>
        <v/>
      </c>
      <c r="U60" s="70"/>
      <c r="V60" s="70"/>
      <c r="W60" s="70"/>
      <c r="X60" s="70"/>
      <c r="Y60" s="70"/>
    </row>
    <row r="61" spans="1:25" ht="15">
      <c r="A61" s="22"/>
      <c r="B61" s="46" t="s">
        <v>52</v>
      </c>
      <c r="C61" s="45"/>
      <c r="D61" s="45"/>
      <c r="E61" s="45"/>
      <c r="F61" s="43"/>
      <c r="G61" s="56" t="str">
        <f>IF(F60+K60&lt;4,"",IF(F60=K60,"HALVED",IF(F60&gt;K60,C46,H46)))</f>
        <v>ROYAL PERTH</v>
      </c>
      <c r="H61" s="45"/>
      <c r="I61" s="45"/>
      <c r="J61" s="45"/>
      <c r="K61" s="43"/>
      <c r="L61" s="69"/>
      <c r="M61" s="69"/>
      <c r="N61" s="69"/>
      <c r="O61" s="69"/>
      <c r="P61" s="69"/>
      <c r="Q61" s="69"/>
      <c r="R61" s="69"/>
      <c r="S61" s="69"/>
      <c r="T61" s="69"/>
      <c r="U61" s="69"/>
      <c r="V61" s="69"/>
      <c r="W61" s="69"/>
      <c r="X61" s="69"/>
      <c r="Y61" s="69"/>
    </row>
    <row r="62" spans="1:25" ht="15">
      <c r="A62" s="25"/>
      <c r="B62" s="28"/>
      <c r="C62" s="28"/>
      <c r="D62" s="28"/>
      <c r="E62" s="28"/>
      <c r="F62" s="28"/>
      <c r="G62" s="29"/>
      <c r="H62" s="29"/>
      <c r="I62" s="29"/>
      <c r="J62" s="29"/>
      <c r="K62" s="29"/>
      <c r="L62" s="69"/>
      <c r="M62" s="69"/>
      <c r="N62" s="69"/>
      <c r="O62" s="69"/>
      <c r="P62" s="69"/>
      <c r="Q62" s="69"/>
      <c r="R62" s="69"/>
      <c r="S62" s="69"/>
      <c r="T62" s="69"/>
      <c r="U62" s="69"/>
      <c r="V62" s="69"/>
      <c r="W62" s="69"/>
      <c r="X62" s="69"/>
      <c r="Y62" s="69"/>
    </row>
    <row r="63" spans="1:25" ht="20.25" customHeight="1">
      <c r="A63" s="25"/>
      <c r="B63" s="57" t="s">
        <v>1202</v>
      </c>
      <c r="C63" s="45"/>
      <c r="D63" s="45"/>
      <c r="E63" s="45"/>
      <c r="F63" s="45"/>
      <c r="G63" s="45"/>
      <c r="H63" s="45"/>
      <c r="I63" s="45"/>
      <c r="J63" s="45"/>
      <c r="K63" s="43"/>
      <c r="L63" s="69"/>
      <c r="M63" s="69"/>
      <c r="N63" s="69"/>
      <c r="O63" s="69"/>
      <c r="P63" s="69"/>
      <c r="Q63" s="69"/>
      <c r="R63" s="69"/>
      <c r="S63" s="69"/>
      <c r="T63" s="69"/>
      <c r="U63" s="69"/>
      <c r="V63" s="69"/>
      <c r="W63" s="69"/>
      <c r="X63" s="69"/>
      <c r="Y63" s="69"/>
    </row>
    <row r="64" spans="1:25" ht="15">
      <c r="A64" s="25"/>
      <c r="B64" s="16" t="s">
        <v>22</v>
      </c>
      <c r="C64" s="58" t="s">
        <v>1159</v>
      </c>
      <c r="D64" s="45"/>
      <c r="E64" s="45"/>
      <c r="F64" s="43"/>
      <c r="G64" s="17" t="s">
        <v>22</v>
      </c>
      <c r="H64" s="48" t="s">
        <v>439</v>
      </c>
      <c r="I64" s="45"/>
      <c r="J64" s="45"/>
      <c r="K64" s="43"/>
      <c r="L64" s="69"/>
      <c r="M64" s="69"/>
      <c r="N64" s="69"/>
      <c r="O64" s="69"/>
      <c r="P64" s="69"/>
      <c r="Q64" s="69"/>
      <c r="R64" s="69"/>
      <c r="S64" s="69"/>
      <c r="T64" s="69"/>
      <c r="U64" s="69"/>
      <c r="V64" s="69"/>
      <c r="W64" s="69"/>
      <c r="X64" s="69"/>
      <c r="Y64" s="69"/>
    </row>
    <row r="65" spans="1:25" ht="18">
      <c r="A65" s="13"/>
      <c r="B65" s="41" t="s">
        <v>23</v>
      </c>
      <c r="C65" s="59" t="s">
        <v>24</v>
      </c>
      <c r="D65" s="50"/>
      <c r="E65" s="41" t="s">
        <v>25</v>
      </c>
      <c r="F65" s="41" t="s">
        <v>26</v>
      </c>
      <c r="G65" s="40" t="s">
        <v>23</v>
      </c>
      <c r="H65" s="49" t="s">
        <v>24</v>
      </c>
      <c r="I65" s="50"/>
      <c r="J65" s="40" t="s">
        <v>25</v>
      </c>
      <c r="K65" s="40" t="s">
        <v>26</v>
      </c>
      <c r="L65" s="69"/>
      <c r="M65" s="69"/>
      <c r="N65" s="69"/>
      <c r="O65" s="69"/>
      <c r="P65" s="69"/>
      <c r="Q65" s="69"/>
      <c r="R65" s="69"/>
      <c r="S65" s="69"/>
      <c r="T65" s="69"/>
      <c r="U65" s="69"/>
      <c r="V65" s="69"/>
      <c r="W65" s="69"/>
      <c r="X65" s="69"/>
      <c r="Y65" s="69"/>
    </row>
    <row r="66" spans="1:25" ht="15">
      <c r="A66" s="15"/>
      <c r="B66" s="47"/>
      <c r="C66" s="51"/>
      <c r="D66" s="52"/>
      <c r="E66" s="47"/>
      <c r="F66" s="47"/>
      <c r="G66" s="47"/>
      <c r="H66" s="51"/>
      <c r="I66" s="52"/>
      <c r="J66" s="47"/>
      <c r="K66" s="47"/>
      <c r="L66" s="69"/>
      <c r="M66" s="69"/>
      <c r="N66" s="69"/>
      <c r="O66" s="69"/>
      <c r="P66" s="69"/>
      <c r="Q66" s="69"/>
      <c r="R66" s="69"/>
      <c r="S66" s="69"/>
      <c r="T66" s="69"/>
      <c r="U66" s="69"/>
      <c r="V66" s="69"/>
      <c r="W66" s="69"/>
      <c r="X66" s="69"/>
      <c r="Y66" s="69"/>
    </row>
    <row r="67" spans="1:25" ht="15">
      <c r="A67" s="15"/>
      <c r="B67" s="39"/>
      <c r="C67" s="53"/>
      <c r="D67" s="54"/>
      <c r="E67" s="39"/>
      <c r="F67" s="39"/>
      <c r="G67" s="39"/>
      <c r="H67" s="53"/>
      <c r="I67" s="54"/>
      <c r="J67" s="39"/>
      <c r="K67" s="39"/>
      <c r="L67" s="69"/>
      <c r="M67" s="69"/>
      <c r="N67" s="69"/>
      <c r="O67" s="69"/>
      <c r="P67" s="69"/>
      <c r="Q67" s="69"/>
      <c r="R67" s="69"/>
      <c r="S67" s="69"/>
      <c r="T67" s="69"/>
      <c r="U67" s="69"/>
      <c r="V67" s="69"/>
      <c r="W67" s="69"/>
      <c r="X67" s="69"/>
      <c r="Y67" s="69"/>
    </row>
    <row r="68" spans="1:25" ht="15">
      <c r="A68" s="15"/>
      <c r="B68" s="41">
        <v>1</v>
      </c>
      <c r="C68" s="42" t="s">
        <v>1141</v>
      </c>
      <c r="D68" s="43"/>
      <c r="E68" s="19">
        <v>4</v>
      </c>
      <c r="F68" s="38" t="s">
        <v>33</v>
      </c>
      <c r="G68" s="40">
        <v>1</v>
      </c>
      <c r="H68" s="42" t="s">
        <v>1201</v>
      </c>
      <c r="I68" s="43"/>
      <c r="J68" s="19">
        <v>13</v>
      </c>
      <c r="K68" s="38"/>
      <c r="L68" s="71"/>
      <c r="M68" s="71"/>
      <c r="N68" s="71"/>
      <c r="O68" s="71"/>
      <c r="P68" s="71"/>
      <c r="Q68" s="71"/>
      <c r="R68" s="71"/>
      <c r="S68" s="71"/>
      <c r="T68" s="71"/>
      <c r="U68" s="71"/>
      <c r="V68" s="71"/>
      <c r="W68" s="71"/>
      <c r="X68" s="71"/>
      <c r="Y68" s="71"/>
    </row>
    <row r="69" spans="1:25" ht="15">
      <c r="A69" s="15"/>
      <c r="B69" s="39"/>
      <c r="C69" s="42" t="s">
        <v>1200</v>
      </c>
      <c r="D69" s="43"/>
      <c r="E69" s="19">
        <v>18</v>
      </c>
      <c r="F69" s="39"/>
      <c r="G69" s="39"/>
      <c r="H69" s="42" t="s">
        <v>1123</v>
      </c>
      <c r="I69" s="43"/>
      <c r="J69" s="19">
        <v>19</v>
      </c>
      <c r="K69" s="39"/>
      <c r="L69" s="71"/>
      <c r="M69" s="71"/>
      <c r="N69" s="71"/>
      <c r="O69" s="71"/>
      <c r="P69" s="71"/>
      <c r="Q69" s="71"/>
      <c r="R69" s="71"/>
      <c r="S69" s="71"/>
      <c r="T69" s="71"/>
      <c r="U69" s="71"/>
      <c r="V69" s="71"/>
      <c r="W69" s="71"/>
      <c r="X69" s="71"/>
      <c r="Y69" s="71"/>
    </row>
    <row r="70" spans="1:25" ht="15">
      <c r="A70" s="15"/>
      <c r="B70" s="41">
        <v>2</v>
      </c>
      <c r="C70" s="42" t="s">
        <v>1145</v>
      </c>
      <c r="D70" s="43"/>
      <c r="E70" s="19">
        <v>9</v>
      </c>
      <c r="F70" s="38" t="s">
        <v>68</v>
      </c>
      <c r="G70" s="40">
        <v>2</v>
      </c>
      <c r="H70" s="42" t="s">
        <v>1119</v>
      </c>
      <c r="I70" s="43"/>
      <c r="J70" s="19">
        <v>14</v>
      </c>
      <c r="K70" s="38"/>
      <c r="L70" s="71"/>
      <c r="M70" s="71"/>
      <c r="N70" s="71"/>
      <c r="O70" s="71"/>
      <c r="P70" s="71"/>
      <c r="Q70" s="71"/>
      <c r="R70" s="71"/>
      <c r="S70" s="71"/>
      <c r="T70" s="71"/>
      <c r="U70" s="71"/>
      <c r="V70" s="71"/>
      <c r="W70" s="71"/>
      <c r="X70" s="71"/>
      <c r="Y70" s="71"/>
    </row>
    <row r="71" spans="1:25" ht="15">
      <c r="A71" s="15"/>
      <c r="B71" s="39"/>
      <c r="C71" s="42" t="s">
        <v>1199</v>
      </c>
      <c r="D71" s="43"/>
      <c r="E71" s="19">
        <v>10</v>
      </c>
      <c r="F71" s="39"/>
      <c r="G71" s="39"/>
      <c r="H71" s="42" t="s">
        <v>1198</v>
      </c>
      <c r="I71" s="43"/>
      <c r="J71" s="19">
        <v>21</v>
      </c>
      <c r="K71" s="39"/>
      <c r="L71" s="71"/>
      <c r="M71" s="71"/>
      <c r="N71" s="71"/>
      <c r="O71" s="71"/>
      <c r="P71" s="71"/>
      <c r="Q71" s="71"/>
      <c r="R71" s="71"/>
      <c r="S71" s="71"/>
      <c r="T71" s="71"/>
      <c r="U71" s="71"/>
      <c r="V71" s="71"/>
      <c r="W71" s="71"/>
      <c r="X71" s="71"/>
      <c r="Y71" s="71"/>
    </row>
    <row r="72" spans="1:25" ht="15">
      <c r="A72" s="15"/>
      <c r="B72" s="41">
        <v>3</v>
      </c>
      <c r="C72" s="42" t="s">
        <v>1153</v>
      </c>
      <c r="D72" s="43"/>
      <c r="E72" s="19">
        <v>7</v>
      </c>
      <c r="F72" s="38" t="s">
        <v>68</v>
      </c>
      <c r="G72" s="40">
        <v>3</v>
      </c>
      <c r="H72" s="42" t="s">
        <v>1125</v>
      </c>
      <c r="I72" s="43"/>
      <c r="J72" s="19">
        <v>22</v>
      </c>
      <c r="K72" s="38"/>
      <c r="L72" s="71"/>
      <c r="M72" s="71"/>
      <c r="N72" s="71"/>
      <c r="O72" s="71"/>
      <c r="P72" s="71"/>
      <c r="Q72" s="71"/>
      <c r="R72" s="71"/>
      <c r="S72" s="71"/>
      <c r="T72" s="71"/>
      <c r="U72" s="71"/>
      <c r="V72" s="71"/>
      <c r="W72" s="71"/>
      <c r="X72" s="71"/>
      <c r="Y72" s="71"/>
    </row>
    <row r="73" spans="1:25" ht="15">
      <c r="A73" s="15"/>
      <c r="B73" s="39"/>
      <c r="C73" s="42" t="s">
        <v>1151</v>
      </c>
      <c r="D73" s="43"/>
      <c r="E73" s="19">
        <v>17</v>
      </c>
      <c r="F73" s="39"/>
      <c r="G73" s="39"/>
      <c r="H73" s="42" t="s">
        <v>1174</v>
      </c>
      <c r="I73" s="43"/>
      <c r="J73" s="19">
        <v>15</v>
      </c>
      <c r="K73" s="39"/>
      <c r="L73" s="71"/>
      <c r="M73" s="71"/>
      <c r="N73" s="71"/>
      <c r="O73" s="71"/>
      <c r="P73" s="71"/>
      <c r="Q73" s="71"/>
      <c r="R73" s="71"/>
      <c r="S73" s="71"/>
      <c r="T73" s="71"/>
      <c r="U73" s="71"/>
      <c r="V73" s="71"/>
      <c r="W73" s="71"/>
      <c r="X73" s="71"/>
      <c r="Y73" s="71"/>
    </row>
    <row r="74" spans="1:25" ht="15">
      <c r="A74" s="15"/>
      <c r="B74" s="41">
        <v>4</v>
      </c>
      <c r="C74" s="42" t="s">
        <v>1162</v>
      </c>
      <c r="D74" s="43"/>
      <c r="E74" s="19">
        <v>3</v>
      </c>
      <c r="F74" s="38" t="s">
        <v>33</v>
      </c>
      <c r="G74" s="40">
        <v>4</v>
      </c>
      <c r="H74" s="42" t="s">
        <v>1133</v>
      </c>
      <c r="I74" s="43"/>
      <c r="J74" s="19">
        <v>18</v>
      </c>
      <c r="K74" s="38"/>
      <c r="L74" s="71"/>
      <c r="M74" s="71"/>
      <c r="N74" s="71"/>
      <c r="O74" s="71"/>
      <c r="P74" s="71"/>
      <c r="Q74" s="71"/>
      <c r="R74" s="71"/>
      <c r="S74" s="71"/>
      <c r="T74" s="71"/>
      <c r="U74" s="71"/>
      <c r="V74" s="71"/>
      <c r="W74" s="71"/>
      <c r="X74" s="71"/>
      <c r="Y74" s="71"/>
    </row>
    <row r="75" spans="1:25" ht="15">
      <c r="A75" s="15"/>
      <c r="B75" s="39"/>
      <c r="C75" s="42" t="s">
        <v>1160</v>
      </c>
      <c r="D75" s="43"/>
      <c r="E75" s="19">
        <v>22</v>
      </c>
      <c r="F75" s="39"/>
      <c r="G75" s="39"/>
      <c r="H75" s="42" t="s">
        <v>1197</v>
      </c>
      <c r="I75" s="43"/>
      <c r="J75" s="19">
        <v>25</v>
      </c>
      <c r="K75" s="39"/>
      <c r="L75" s="71"/>
      <c r="M75" s="71"/>
      <c r="N75" s="71"/>
      <c r="O75" s="71"/>
      <c r="P75" s="71"/>
      <c r="Q75" s="71"/>
      <c r="R75" s="71"/>
      <c r="S75" s="71"/>
      <c r="T75" s="71"/>
      <c r="U75" s="71"/>
      <c r="V75" s="71"/>
      <c r="W75" s="71"/>
      <c r="X75" s="71"/>
      <c r="Y75" s="71"/>
    </row>
    <row r="76" spans="1:25" ht="15">
      <c r="A76" s="15"/>
      <c r="B76" s="41">
        <v>5</v>
      </c>
      <c r="C76" s="42" t="s">
        <v>1149</v>
      </c>
      <c r="D76" s="43"/>
      <c r="E76" s="19">
        <v>12</v>
      </c>
      <c r="F76" s="38" t="s">
        <v>84</v>
      </c>
      <c r="G76" s="40">
        <v>5</v>
      </c>
      <c r="H76" s="42" t="s">
        <v>1121</v>
      </c>
      <c r="I76" s="43"/>
      <c r="J76" s="19">
        <v>6</v>
      </c>
      <c r="K76" s="38"/>
      <c r="L76" s="71"/>
      <c r="M76" s="71"/>
      <c r="N76" s="71"/>
      <c r="O76" s="71"/>
      <c r="P76" s="71"/>
      <c r="Q76" s="71"/>
      <c r="R76" s="71"/>
      <c r="S76" s="71"/>
      <c r="T76" s="71"/>
      <c r="U76" s="71"/>
      <c r="V76" s="71"/>
      <c r="W76" s="71"/>
      <c r="X76" s="71"/>
      <c r="Y76" s="71"/>
    </row>
    <row r="77" spans="1:25" ht="15">
      <c r="A77" s="15"/>
      <c r="B77" s="39"/>
      <c r="C77" s="42" t="s">
        <v>1168</v>
      </c>
      <c r="D77" s="43"/>
      <c r="E77" s="19">
        <v>8</v>
      </c>
      <c r="F77" s="39"/>
      <c r="G77" s="39"/>
      <c r="H77" s="42" t="s">
        <v>1196</v>
      </c>
      <c r="I77" s="43"/>
      <c r="J77" s="19">
        <v>16</v>
      </c>
      <c r="K77" s="39"/>
      <c r="L77" s="71"/>
      <c r="M77" s="71"/>
      <c r="N77" s="71"/>
      <c r="O77" s="71"/>
      <c r="P77" s="71"/>
      <c r="Q77" s="71"/>
      <c r="R77" s="71"/>
      <c r="S77" s="71"/>
      <c r="T77" s="71"/>
      <c r="U77" s="71"/>
      <c r="V77" s="71"/>
      <c r="W77" s="71"/>
      <c r="X77" s="71"/>
      <c r="Y77" s="71"/>
    </row>
    <row r="78" spans="1:25" ht="27.75">
      <c r="A78" s="15"/>
      <c r="B78" s="44" t="str">
        <f>"TOTAL MATCHES WON BY : "&amp;C64</f>
        <v>TOTAL MATCHES WON BY : MEADOW SPRINGS</v>
      </c>
      <c r="C78" s="45"/>
      <c r="D78" s="45"/>
      <c r="E78" s="43"/>
      <c r="F78" s="19">
        <f>COUNTA(F68:F77)-0.5*COUNTIF(F68:F77,"Sq*")-COUNTIF(F68:F77,"TBA")</f>
        <v>5</v>
      </c>
      <c r="G78" s="55" t="str">
        <f>"TOTAL MATCHES WON BY : "&amp;H64</f>
        <v>TOTAL MATCHES WON BY : SEA VIEW</v>
      </c>
      <c r="H78" s="45"/>
      <c r="I78" s="45"/>
      <c r="J78" s="43"/>
      <c r="K78" s="19">
        <f>COUNTA(K68:K77)-0.5*COUNTIF(K68:K77,"Sq*")-COUNTIF(K68:K77,"TBA")</f>
        <v>0</v>
      </c>
      <c r="L78" s="70"/>
      <c r="M78" s="70"/>
      <c r="N78" s="70" t="str">
        <f>IF(F78+K78=0,"",C64)</f>
        <v>MEADOW SPRINGS</v>
      </c>
      <c r="O78" s="24">
        <f>F78</f>
        <v>5</v>
      </c>
      <c r="P78" s="70" t="str">
        <f>IF(F78+K78=0,"",H64)</f>
        <v>SEA VIEW</v>
      </c>
      <c r="Q78" s="24">
        <f>K78</f>
        <v>0</v>
      </c>
      <c r="R78" s="70" t="str">
        <f>G79</f>
        <v>MEADOW SPRINGS</v>
      </c>
      <c r="S78" s="70" t="str">
        <f>IF(R78="HALVED",C64,"")</f>
        <v/>
      </c>
      <c r="T78" s="70" t="str">
        <f>IF(R78="HALVED",H64,"")</f>
        <v/>
      </c>
      <c r="U78" s="70"/>
      <c r="V78" s="70"/>
      <c r="W78" s="70"/>
      <c r="X78" s="70"/>
      <c r="Y78" s="70"/>
    </row>
    <row r="79" spans="1:25" ht="15">
      <c r="A79" s="15"/>
      <c r="B79" s="46" t="s">
        <v>52</v>
      </c>
      <c r="C79" s="45"/>
      <c r="D79" s="45"/>
      <c r="E79" s="45"/>
      <c r="F79" s="43"/>
      <c r="G79" s="56" t="str">
        <f>IF(F78+K78&lt;4,"",IF(F78=K78,"HALVED",IF(F78&gt;K78,C64,H64)))</f>
        <v>MEADOW SPRINGS</v>
      </c>
      <c r="H79" s="45"/>
      <c r="I79" s="45"/>
      <c r="J79" s="45"/>
      <c r="K79" s="43"/>
      <c r="L79" s="69"/>
      <c r="M79" s="69"/>
      <c r="N79" s="69"/>
      <c r="O79" s="69"/>
      <c r="P79" s="69"/>
      <c r="Q79" s="69"/>
      <c r="R79" s="69"/>
      <c r="S79" s="69"/>
      <c r="T79" s="69"/>
      <c r="U79" s="69"/>
      <c r="V79" s="69"/>
      <c r="W79" s="69"/>
      <c r="X79" s="69"/>
      <c r="Y79" s="69"/>
    </row>
    <row r="80" spans="1:25" ht="15">
      <c r="A80" s="22"/>
      <c r="B80" s="69"/>
      <c r="C80" s="69"/>
      <c r="D80" s="69"/>
      <c r="E80" s="69"/>
      <c r="F80" s="70"/>
      <c r="G80" s="69"/>
      <c r="H80" s="69"/>
      <c r="I80" s="69"/>
      <c r="J80" s="69"/>
      <c r="K80" s="70"/>
      <c r="L80" s="70"/>
      <c r="M80" s="70"/>
      <c r="N80" s="70"/>
      <c r="O80" s="70"/>
      <c r="P80" s="70"/>
      <c r="Q80" s="70"/>
      <c r="R80" s="70"/>
      <c r="S80" s="70"/>
      <c r="T80" s="70"/>
      <c r="U80" s="70"/>
      <c r="V80" s="70"/>
      <c r="W80" s="70"/>
      <c r="X80" s="70"/>
      <c r="Y80" s="70"/>
    </row>
    <row r="81" spans="1:25" ht="23.25" customHeight="1">
      <c r="A81" s="25"/>
      <c r="B81" s="57" t="s">
        <v>110</v>
      </c>
      <c r="C81" s="45"/>
      <c r="D81" s="45"/>
      <c r="E81" s="45"/>
      <c r="F81" s="45"/>
      <c r="G81" s="45"/>
      <c r="H81" s="45"/>
      <c r="I81" s="45"/>
      <c r="J81" s="45"/>
      <c r="K81" s="43"/>
      <c r="L81" s="69"/>
      <c r="M81" s="69"/>
      <c r="N81" s="69"/>
      <c r="O81" s="69"/>
      <c r="P81" s="69"/>
      <c r="Q81" s="69"/>
      <c r="R81" s="69"/>
      <c r="S81" s="69"/>
      <c r="T81" s="69"/>
      <c r="U81" s="69"/>
      <c r="V81" s="69"/>
      <c r="W81" s="69"/>
      <c r="X81" s="69"/>
      <c r="Y81" s="69"/>
    </row>
    <row r="82" spans="1:25" ht="18">
      <c r="A82" s="13"/>
      <c r="B82" s="16" t="s">
        <v>22</v>
      </c>
      <c r="C82" s="58" t="s">
        <v>1033</v>
      </c>
      <c r="D82" s="45"/>
      <c r="E82" s="45"/>
      <c r="F82" s="43"/>
      <c r="G82" s="17" t="s">
        <v>22</v>
      </c>
      <c r="H82" s="48" t="s">
        <v>1010</v>
      </c>
      <c r="I82" s="45"/>
      <c r="J82" s="45"/>
      <c r="K82" s="43"/>
      <c r="L82" s="69"/>
      <c r="M82" s="69"/>
      <c r="N82" s="69"/>
      <c r="O82" s="69"/>
      <c r="P82" s="69"/>
      <c r="Q82" s="69"/>
      <c r="R82" s="69"/>
      <c r="S82" s="69"/>
      <c r="T82" s="69"/>
      <c r="U82" s="69"/>
      <c r="V82" s="69"/>
      <c r="W82" s="69"/>
      <c r="X82" s="69"/>
      <c r="Y82" s="69"/>
    </row>
    <row r="83" spans="1:25" ht="15">
      <c r="A83" s="15"/>
      <c r="B83" s="41" t="s">
        <v>23</v>
      </c>
      <c r="C83" s="59" t="s">
        <v>24</v>
      </c>
      <c r="D83" s="50"/>
      <c r="E83" s="41" t="s">
        <v>25</v>
      </c>
      <c r="F83" s="41" t="s">
        <v>26</v>
      </c>
      <c r="G83" s="40" t="s">
        <v>23</v>
      </c>
      <c r="H83" s="49" t="s">
        <v>24</v>
      </c>
      <c r="I83" s="50"/>
      <c r="J83" s="40" t="s">
        <v>25</v>
      </c>
      <c r="K83" s="40" t="s">
        <v>26</v>
      </c>
      <c r="L83" s="69"/>
      <c r="M83" s="69"/>
      <c r="N83" s="69"/>
      <c r="O83" s="69"/>
      <c r="P83" s="69"/>
      <c r="Q83" s="69"/>
      <c r="R83" s="69"/>
      <c r="S83" s="69"/>
      <c r="T83" s="69"/>
      <c r="U83" s="69"/>
      <c r="V83" s="69"/>
      <c r="W83" s="69"/>
      <c r="X83" s="69"/>
      <c r="Y83" s="69"/>
    </row>
    <row r="84" spans="1:25" ht="15">
      <c r="A84" s="15"/>
      <c r="B84" s="47"/>
      <c r="C84" s="51"/>
      <c r="D84" s="52"/>
      <c r="E84" s="47"/>
      <c r="F84" s="47"/>
      <c r="G84" s="47"/>
      <c r="H84" s="51"/>
      <c r="I84" s="52"/>
      <c r="J84" s="47"/>
      <c r="K84" s="47"/>
      <c r="L84" s="69"/>
      <c r="M84" s="69"/>
      <c r="N84" s="69"/>
      <c r="O84" s="69"/>
      <c r="P84" s="69"/>
      <c r="Q84" s="69"/>
      <c r="R84" s="69"/>
      <c r="S84" s="69"/>
      <c r="T84" s="69"/>
      <c r="U84" s="69"/>
      <c r="V84" s="69"/>
      <c r="W84" s="69"/>
      <c r="X84" s="69"/>
      <c r="Y84" s="69"/>
    </row>
    <row r="85" spans="1:25" ht="15">
      <c r="A85" s="15"/>
      <c r="B85" s="39"/>
      <c r="C85" s="53"/>
      <c r="D85" s="54"/>
      <c r="E85" s="39"/>
      <c r="F85" s="39"/>
      <c r="G85" s="39"/>
      <c r="H85" s="53"/>
      <c r="I85" s="54"/>
      <c r="J85" s="39"/>
      <c r="K85" s="39"/>
      <c r="L85" s="69"/>
      <c r="M85" s="69"/>
      <c r="N85" s="69"/>
      <c r="O85" s="69"/>
      <c r="P85" s="69"/>
      <c r="Q85" s="69"/>
      <c r="R85" s="69"/>
      <c r="S85" s="69"/>
      <c r="T85" s="69"/>
      <c r="U85" s="69"/>
      <c r="V85" s="69"/>
      <c r="W85" s="69"/>
      <c r="X85" s="69"/>
      <c r="Y85" s="69"/>
    </row>
    <row r="86" spans="1:25" ht="15">
      <c r="A86" s="15"/>
      <c r="B86" s="41">
        <v>1</v>
      </c>
      <c r="C86" s="42" t="s">
        <v>1146</v>
      </c>
      <c r="D86" s="43"/>
      <c r="E86" s="19"/>
      <c r="F86" s="38"/>
      <c r="G86" s="40">
        <v>1</v>
      </c>
      <c r="H86" s="42" t="s">
        <v>1181</v>
      </c>
      <c r="I86" s="43"/>
      <c r="J86" s="19"/>
      <c r="K86" s="38" t="s">
        <v>84</v>
      </c>
      <c r="L86" s="71"/>
      <c r="M86" s="71"/>
      <c r="N86" s="71"/>
      <c r="O86" s="71"/>
      <c r="P86" s="71"/>
      <c r="Q86" s="71"/>
      <c r="R86" s="71"/>
      <c r="S86" s="71"/>
      <c r="T86" s="71"/>
      <c r="U86" s="71"/>
      <c r="V86" s="71"/>
      <c r="W86" s="71"/>
      <c r="X86" s="71"/>
      <c r="Y86" s="71"/>
    </row>
    <row r="87" spans="1:25" ht="15">
      <c r="A87" s="15"/>
      <c r="B87" s="39"/>
      <c r="C87" s="42" t="s">
        <v>1161</v>
      </c>
      <c r="D87" s="43"/>
      <c r="E87" s="19"/>
      <c r="F87" s="39"/>
      <c r="G87" s="39"/>
      <c r="H87" s="42" t="s">
        <v>1176</v>
      </c>
      <c r="I87" s="43"/>
      <c r="J87" s="19"/>
      <c r="K87" s="39"/>
      <c r="L87" s="71"/>
      <c r="M87" s="71"/>
      <c r="N87" s="71"/>
      <c r="O87" s="71"/>
      <c r="P87" s="71"/>
      <c r="Q87" s="71"/>
      <c r="R87" s="71"/>
      <c r="S87" s="71"/>
      <c r="T87" s="71"/>
      <c r="U87" s="71"/>
      <c r="V87" s="71"/>
      <c r="W87" s="71"/>
      <c r="X87" s="71"/>
      <c r="Y87" s="71"/>
    </row>
    <row r="88" spans="1:25" ht="15">
      <c r="A88" s="15"/>
      <c r="B88" s="41">
        <v>2</v>
      </c>
      <c r="C88" s="42" t="s">
        <v>1148</v>
      </c>
      <c r="D88" s="43"/>
      <c r="E88" s="19"/>
      <c r="F88" s="38"/>
      <c r="G88" s="40">
        <v>2</v>
      </c>
      <c r="H88" s="42" t="s">
        <v>1132</v>
      </c>
      <c r="I88" s="43"/>
      <c r="J88" s="19"/>
      <c r="K88" s="38" t="s">
        <v>84</v>
      </c>
      <c r="L88" s="71"/>
      <c r="M88" s="71"/>
      <c r="N88" s="71"/>
      <c r="O88" s="71"/>
      <c r="P88" s="71"/>
      <c r="Q88" s="71"/>
      <c r="R88" s="71"/>
      <c r="S88" s="71"/>
      <c r="T88" s="71"/>
      <c r="U88" s="71"/>
      <c r="V88" s="71"/>
      <c r="W88" s="71"/>
      <c r="X88" s="71"/>
      <c r="Y88" s="71"/>
    </row>
    <row r="89" spans="1:25" ht="15">
      <c r="A89" s="15"/>
      <c r="B89" s="39"/>
      <c r="C89" s="42" t="s">
        <v>1183</v>
      </c>
      <c r="D89" s="43"/>
      <c r="E89" s="19"/>
      <c r="F89" s="39"/>
      <c r="G89" s="39"/>
      <c r="H89" s="42" t="s">
        <v>1130</v>
      </c>
      <c r="I89" s="43"/>
      <c r="J89" s="19"/>
      <c r="K89" s="39"/>
      <c r="L89" s="71"/>
      <c r="M89" s="71"/>
      <c r="N89" s="71"/>
      <c r="O89" s="71"/>
      <c r="P89" s="71"/>
      <c r="Q89" s="71"/>
      <c r="R89" s="71"/>
      <c r="S89" s="71"/>
      <c r="T89" s="71"/>
      <c r="U89" s="71"/>
      <c r="V89" s="71"/>
      <c r="W89" s="71"/>
      <c r="X89" s="71"/>
      <c r="Y89" s="71"/>
    </row>
    <row r="90" spans="1:25" ht="15">
      <c r="A90" s="15"/>
      <c r="B90" s="41">
        <v>3</v>
      </c>
      <c r="C90" s="42" t="s">
        <v>1195</v>
      </c>
      <c r="D90" s="43"/>
      <c r="E90" s="19"/>
      <c r="F90" s="38" t="s">
        <v>43</v>
      </c>
      <c r="G90" s="40">
        <v>3</v>
      </c>
      <c r="H90" s="42" t="s">
        <v>1128</v>
      </c>
      <c r="I90" s="43"/>
      <c r="J90" s="19"/>
      <c r="K90" s="38"/>
      <c r="L90" s="71"/>
      <c r="M90" s="71"/>
      <c r="N90" s="71"/>
      <c r="O90" s="71"/>
      <c r="P90" s="71"/>
      <c r="Q90" s="71"/>
      <c r="R90" s="71"/>
      <c r="S90" s="71"/>
      <c r="T90" s="71"/>
      <c r="U90" s="71"/>
      <c r="V90" s="71"/>
      <c r="W90" s="71"/>
      <c r="X90" s="71"/>
      <c r="Y90" s="71"/>
    </row>
    <row r="91" spans="1:25" ht="15">
      <c r="A91" s="15"/>
      <c r="B91" s="39"/>
      <c r="C91" s="42" t="s">
        <v>1150</v>
      </c>
      <c r="D91" s="43"/>
      <c r="E91" s="19"/>
      <c r="F91" s="39"/>
      <c r="G91" s="39"/>
      <c r="H91" s="42" t="s">
        <v>1194</v>
      </c>
      <c r="I91" s="43"/>
      <c r="J91" s="19"/>
      <c r="K91" s="39"/>
      <c r="L91" s="71"/>
      <c r="M91" s="71"/>
      <c r="N91" s="71"/>
      <c r="O91" s="71"/>
      <c r="P91" s="71"/>
      <c r="Q91" s="71"/>
      <c r="R91" s="71"/>
      <c r="S91" s="71"/>
      <c r="T91" s="71"/>
      <c r="U91" s="71"/>
      <c r="V91" s="71"/>
      <c r="W91" s="71"/>
      <c r="X91" s="71"/>
      <c r="Y91" s="71"/>
    </row>
    <row r="92" spans="1:25" ht="15">
      <c r="A92" s="15"/>
      <c r="B92" s="41">
        <v>4</v>
      </c>
      <c r="C92" s="42" t="s">
        <v>1156</v>
      </c>
      <c r="D92" s="43"/>
      <c r="E92" s="19"/>
      <c r="F92" s="38" t="s">
        <v>64</v>
      </c>
      <c r="G92" s="40">
        <v>4</v>
      </c>
      <c r="H92" s="42" t="s">
        <v>1193</v>
      </c>
      <c r="I92" s="43"/>
      <c r="J92" s="19"/>
      <c r="K92" s="38"/>
      <c r="L92" s="71"/>
      <c r="M92" s="71"/>
      <c r="N92" s="71"/>
      <c r="O92" s="71"/>
      <c r="P92" s="71"/>
      <c r="Q92" s="71"/>
      <c r="R92" s="71"/>
      <c r="S92" s="71"/>
      <c r="T92" s="71"/>
      <c r="U92" s="71"/>
      <c r="V92" s="71"/>
      <c r="W92" s="71"/>
      <c r="X92" s="71"/>
      <c r="Y92" s="71"/>
    </row>
    <row r="93" spans="1:25" ht="13.5" customHeight="1">
      <c r="A93" s="15"/>
      <c r="B93" s="39"/>
      <c r="C93" s="42" t="s">
        <v>1192</v>
      </c>
      <c r="D93" s="43"/>
      <c r="E93" s="19"/>
      <c r="F93" s="39"/>
      <c r="G93" s="39"/>
      <c r="H93" s="42" t="s">
        <v>1118</v>
      </c>
      <c r="I93" s="43"/>
      <c r="J93" s="19"/>
      <c r="K93" s="39"/>
      <c r="L93" s="71"/>
      <c r="M93" s="71"/>
      <c r="N93" s="71"/>
      <c r="O93" s="71"/>
      <c r="P93" s="71"/>
      <c r="Q93" s="71"/>
      <c r="R93" s="71"/>
      <c r="S93" s="71"/>
      <c r="T93" s="71"/>
      <c r="U93" s="71"/>
      <c r="V93" s="71"/>
      <c r="W93" s="71"/>
      <c r="X93" s="71"/>
      <c r="Y93" s="71"/>
    </row>
    <row r="94" spans="1:25" ht="15">
      <c r="A94" s="15"/>
      <c r="B94" s="41">
        <v>5</v>
      </c>
      <c r="C94" s="42" t="s">
        <v>1142</v>
      </c>
      <c r="D94" s="43"/>
      <c r="E94" s="19"/>
      <c r="F94" s="38"/>
      <c r="G94" s="40">
        <v>5</v>
      </c>
      <c r="H94" s="42" t="s">
        <v>1177</v>
      </c>
      <c r="I94" s="43"/>
      <c r="J94" s="19"/>
      <c r="K94" s="38" t="s">
        <v>77</v>
      </c>
      <c r="L94" s="71"/>
      <c r="M94" s="71"/>
      <c r="N94" s="71"/>
      <c r="O94" s="71"/>
      <c r="P94" s="71"/>
      <c r="Q94" s="71"/>
      <c r="R94" s="71"/>
      <c r="S94" s="71"/>
      <c r="T94" s="71"/>
      <c r="U94" s="71"/>
      <c r="V94" s="71"/>
      <c r="W94" s="71"/>
      <c r="X94" s="71"/>
      <c r="Y94" s="71"/>
    </row>
    <row r="95" spans="1:25" ht="15">
      <c r="A95" s="15"/>
      <c r="B95" s="39"/>
      <c r="C95" s="42" t="s">
        <v>1170</v>
      </c>
      <c r="D95" s="43"/>
      <c r="E95" s="19"/>
      <c r="F95" s="39"/>
      <c r="G95" s="39"/>
      <c r="H95" s="42" t="s">
        <v>1191</v>
      </c>
      <c r="I95" s="43"/>
      <c r="J95" s="19"/>
      <c r="K95" s="39"/>
      <c r="L95" s="71"/>
      <c r="M95" s="71"/>
      <c r="N95" s="71"/>
      <c r="O95" s="71"/>
      <c r="P95" s="71"/>
      <c r="Q95" s="71"/>
      <c r="R95" s="71"/>
      <c r="S95" s="71"/>
      <c r="T95" s="71"/>
      <c r="U95" s="71"/>
      <c r="V95" s="71"/>
      <c r="W95" s="71"/>
      <c r="X95" s="71"/>
      <c r="Y95" s="71"/>
    </row>
    <row r="96" spans="1:25" ht="13.5" customHeight="1">
      <c r="A96" s="15"/>
      <c r="B96" s="44" t="str">
        <f>"TOTAL MATCHES WON BY : "&amp;C82</f>
        <v>TOTAL MATCHES WON BY : ROYAL FREMANTLE</v>
      </c>
      <c r="C96" s="45"/>
      <c r="D96" s="45"/>
      <c r="E96" s="43"/>
      <c r="F96" s="19">
        <f>COUNTA(F86:F95)-0.5*COUNTIF(F86:F95,"Sq*")-COUNTIF(F86:F95,"TBA")</f>
        <v>2</v>
      </c>
      <c r="G96" s="55" t="str">
        <f>"TOTAL MATCHES WON BY : "&amp;H82</f>
        <v>TOTAL MATCHES WON BY : ROYAL PERTH</v>
      </c>
      <c r="H96" s="45"/>
      <c r="I96" s="45"/>
      <c r="J96" s="43"/>
      <c r="K96" s="19">
        <f>COUNTA(K86:K95)-0.5*COUNTIF(K86:K95,"Sq*")-COUNTIF(K86:K95,"TBA")</f>
        <v>3</v>
      </c>
      <c r="L96" s="70"/>
      <c r="M96" s="70"/>
      <c r="N96" s="70" t="str">
        <f>IF(F96+K96=0,"",C82)</f>
        <v>ROYAL FREMANTLE</v>
      </c>
      <c r="O96" s="24">
        <f>F96</f>
        <v>2</v>
      </c>
      <c r="P96" s="70" t="str">
        <f>IF(F96+K96=0,"",H82)</f>
        <v>ROYAL PERTH</v>
      </c>
      <c r="Q96" s="24">
        <f>K96</f>
        <v>3</v>
      </c>
      <c r="R96" s="70" t="str">
        <f>G97</f>
        <v>ROYAL PERTH</v>
      </c>
      <c r="S96" s="70" t="str">
        <f>IF(R96="HALVED",C82,"")</f>
        <v/>
      </c>
      <c r="T96" s="70" t="str">
        <f>IF(R96="HALVED",H82,"")</f>
        <v/>
      </c>
      <c r="U96" s="70"/>
      <c r="V96" s="70"/>
      <c r="W96" s="70"/>
      <c r="X96" s="70"/>
      <c r="Y96" s="70"/>
    </row>
    <row r="97" spans="1:25" ht="15">
      <c r="A97" s="22"/>
      <c r="B97" s="46" t="s">
        <v>52</v>
      </c>
      <c r="C97" s="45"/>
      <c r="D97" s="45"/>
      <c r="E97" s="45"/>
      <c r="F97" s="43"/>
      <c r="G97" s="56" t="str">
        <f>IF(F96+K96&lt;4,"",IF(F96=K96,"HALVED",IF(F96&gt;K96,C82,H82)))</f>
        <v>ROYAL PERTH</v>
      </c>
      <c r="H97" s="45"/>
      <c r="I97" s="45"/>
      <c r="J97" s="45"/>
      <c r="K97" s="43"/>
      <c r="L97" s="69"/>
      <c r="M97" s="69"/>
      <c r="N97" s="69"/>
      <c r="O97" s="69"/>
      <c r="P97" s="69"/>
      <c r="Q97" s="69"/>
      <c r="R97" s="69"/>
      <c r="S97" s="69"/>
      <c r="T97" s="69"/>
      <c r="U97" s="69"/>
      <c r="V97" s="69"/>
      <c r="W97" s="69"/>
      <c r="X97" s="69"/>
      <c r="Y97" s="69"/>
    </row>
    <row r="98" spans="1:25" ht="15">
      <c r="A98" s="25"/>
      <c r="B98" s="26"/>
      <c r="C98" s="26"/>
      <c r="D98" s="26"/>
      <c r="E98" s="26"/>
      <c r="F98" s="26"/>
      <c r="G98" s="27"/>
      <c r="H98" s="27"/>
      <c r="I98" s="27"/>
      <c r="J98" s="27"/>
      <c r="K98" s="27"/>
      <c r="L98" s="69"/>
      <c r="M98" s="69"/>
      <c r="N98" s="69"/>
      <c r="O98" s="69"/>
      <c r="P98" s="69"/>
      <c r="Q98" s="69"/>
      <c r="R98" s="69"/>
      <c r="S98" s="69"/>
      <c r="T98" s="69"/>
      <c r="U98" s="69"/>
      <c r="V98" s="69"/>
      <c r="W98" s="69"/>
      <c r="X98" s="69"/>
      <c r="Y98" s="69"/>
    </row>
    <row r="99" spans="1:25" ht="15">
      <c r="A99" s="25"/>
      <c r="B99" s="16" t="s">
        <v>22</v>
      </c>
      <c r="C99" s="58" t="s">
        <v>439</v>
      </c>
      <c r="D99" s="45"/>
      <c r="E99" s="45"/>
      <c r="F99" s="43"/>
      <c r="G99" s="17" t="s">
        <v>22</v>
      </c>
      <c r="H99" s="48" t="s">
        <v>1159</v>
      </c>
      <c r="I99" s="45"/>
      <c r="J99" s="45"/>
      <c r="K99" s="43"/>
      <c r="L99" s="69"/>
      <c r="M99" s="69"/>
      <c r="N99" s="69"/>
      <c r="O99" s="69"/>
      <c r="P99" s="69"/>
      <c r="Q99" s="69"/>
      <c r="R99" s="69"/>
      <c r="S99" s="69"/>
      <c r="T99" s="69"/>
      <c r="U99" s="69"/>
      <c r="V99" s="69"/>
      <c r="W99" s="69"/>
      <c r="X99" s="69"/>
      <c r="Y99" s="69"/>
    </row>
    <row r="100" spans="1:25" ht="15">
      <c r="A100" s="15"/>
      <c r="B100" s="41" t="s">
        <v>23</v>
      </c>
      <c r="C100" s="59" t="s">
        <v>24</v>
      </c>
      <c r="D100" s="50"/>
      <c r="E100" s="41" t="s">
        <v>25</v>
      </c>
      <c r="F100" s="41" t="s">
        <v>26</v>
      </c>
      <c r="G100" s="40" t="s">
        <v>23</v>
      </c>
      <c r="H100" s="49" t="s">
        <v>24</v>
      </c>
      <c r="I100" s="50"/>
      <c r="J100" s="40" t="s">
        <v>25</v>
      </c>
      <c r="K100" s="40" t="s">
        <v>26</v>
      </c>
      <c r="L100" s="69"/>
      <c r="M100" s="69"/>
      <c r="N100" s="69"/>
      <c r="O100" s="69"/>
      <c r="P100" s="69"/>
      <c r="Q100" s="69"/>
      <c r="R100" s="69"/>
      <c r="S100" s="69"/>
      <c r="T100" s="69"/>
      <c r="U100" s="69"/>
      <c r="V100" s="69"/>
      <c r="W100" s="69"/>
      <c r="X100" s="69"/>
      <c r="Y100" s="69"/>
    </row>
    <row r="101" spans="1:25" ht="15">
      <c r="A101" s="15"/>
      <c r="B101" s="47"/>
      <c r="C101" s="51"/>
      <c r="D101" s="52"/>
      <c r="E101" s="47"/>
      <c r="F101" s="47"/>
      <c r="G101" s="47"/>
      <c r="H101" s="51"/>
      <c r="I101" s="52"/>
      <c r="J101" s="47"/>
      <c r="K101" s="47"/>
      <c r="L101" s="69"/>
      <c r="M101" s="69"/>
      <c r="N101" s="69"/>
      <c r="O101" s="69"/>
      <c r="P101" s="69"/>
      <c r="Q101" s="69"/>
      <c r="R101" s="69"/>
      <c r="S101" s="69"/>
      <c r="T101" s="69"/>
      <c r="U101" s="69"/>
      <c r="V101" s="69"/>
      <c r="W101" s="69"/>
      <c r="X101" s="69"/>
      <c r="Y101" s="69"/>
    </row>
    <row r="102" spans="1:25" ht="15">
      <c r="A102" s="15"/>
      <c r="B102" s="39"/>
      <c r="C102" s="53"/>
      <c r="D102" s="54"/>
      <c r="E102" s="39"/>
      <c r="F102" s="39"/>
      <c r="G102" s="39"/>
      <c r="H102" s="53"/>
      <c r="I102" s="54"/>
      <c r="J102" s="39"/>
      <c r="K102" s="39"/>
      <c r="L102" s="69"/>
      <c r="M102" s="69"/>
      <c r="N102" s="69"/>
      <c r="O102" s="69"/>
      <c r="P102" s="69"/>
      <c r="Q102" s="69"/>
      <c r="R102" s="69"/>
      <c r="S102" s="69"/>
      <c r="T102" s="69"/>
      <c r="U102" s="69"/>
      <c r="V102" s="69"/>
      <c r="W102" s="69"/>
      <c r="X102" s="69"/>
      <c r="Y102" s="69"/>
    </row>
    <row r="103" spans="1:25" ht="15">
      <c r="A103" s="15"/>
      <c r="B103" s="41">
        <v>1</v>
      </c>
      <c r="C103" s="42" t="s">
        <v>1129</v>
      </c>
      <c r="D103" s="43"/>
      <c r="E103" s="19">
        <v>14</v>
      </c>
      <c r="F103" s="38" t="s">
        <v>28</v>
      </c>
      <c r="G103" s="40">
        <v>1</v>
      </c>
      <c r="H103" s="42" t="s">
        <v>1149</v>
      </c>
      <c r="I103" s="43"/>
      <c r="J103" s="19">
        <v>13</v>
      </c>
      <c r="K103" s="38"/>
      <c r="L103" s="71"/>
      <c r="M103" s="71"/>
      <c r="N103" s="71"/>
      <c r="O103" s="71"/>
      <c r="P103" s="71"/>
      <c r="Q103" s="71"/>
      <c r="R103" s="71"/>
      <c r="S103" s="71"/>
      <c r="T103" s="71"/>
      <c r="U103" s="71"/>
      <c r="V103" s="71"/>
      <c r="W103" s="71"/>
      <c r="X103" s="71"/>
      <c r="Y103" s="71"/>
    </row>
    <row r="104" spans="1:25" ht="15">
      <c r="A104" s="15"/>
      <c r="B104" s="39"/>
      <c r="C104" s="42" t="s">
        <v>1123</v>
      </c>
      <c r="D104" s="43"/>
      <c r="E104" s="19">
        <v>20</v>
      </c>
      <c r="F104" s="39"/>
      <c r="G104" s="39"/>
      <c r="H104" s="42" t="s">
        <v>1147</v>
      </c>
      <c r="I104" s="43"/>
      <c r="J104" s="19">
        <v>19</v>
      </c>
      <c r="K104" s="39"/>
      <c r="L104" s="71"/>
      <c r="M104" s="71"/>
      <c r="N104" s="71"/>
      <c r="O104" s="71"/>
      <c r="P104" s="71"/>
      <c r="Q104" s="71"/>
      <c r="R104" s="71"/>
      <c r="S104" s="71"/>
      <c r="T104" s="71"/>
      <c r="U104" s="71"/>
      <c r="V104" s="71"/>
      <c r="W104" s="71"/>
      <c r="X104" s="71"/>
      <c r="Y104" s="71"/>
    </row>
    <row r="105" spans="1:25" ht="15">
      <c r="A105" s="15"/>
      <c r="B105" s="41">
        <v>2</v>
      </c>
      <c r="C105" s="42" t="s">
        <v>1190</v>
      </c>
      <c r="D105" s="43"/>
      <c r="E105" s="19">
        <v>7</v>
      </c>
      <c r="F105" s="38"/>
      <c r="G105" s="40">
        <v>2</v>
      </c>
      <c r="H105" s="42" t="s">
        <v>1153</v>
      </c>
      <c r="I105" s="43"/>
      <c r="J105" s="19">
        <v>9</v>
      </c>
      <c r="K105" s="38" t="s">
        <v>33</v>
      </c>
      <c r="L105" s="71"/>
      <c r="M105" s="71"/>
      <c r="N105" s="71"/>
      <c r="O105" s="71"/>
      <c r="P105" s="71"/>
      <c r="Q105" s="71"/>
      <c r="R105" s="71"/>
      <c r="S105" s="71"/>
      <c r="T105" s="71"/>
      <c r="U105" s="71"/>
      <c r="V105" s="71"/>
      <c r="W105" s="71"/>
      <c r="X105" s="71"/>
      <c r="Y105" s="71"/>
    </row>
    <row r="106" spans="1:25" ht="15">
      <c r="A106" s="15"/>
      <c r="B106" s="39"/>
      <c r="C106" s="42" t="s">
        <v>1136</v>
      </c>
      <c r="D106" s="43"/>
      <c r="E106" s="19">
        <v>20</v>
      </c>
      <c r="F106" s="39"/>
      <c r="G106" s="39"/>
      <c r="H106" s="42" t="s">
        <v>1151</v>
      </c>
      <c r="I106" s="43"/>
      <c r="J106" s="19">
        <v>18</v>
      </c>
      <c r="K106" s="39"/>
      <c r="L106" s="71"/>
      <c r="M106" s="71"/>
      <c r="N106" s="71"/>
      <c r="O106" s="71"/>
      <c r="P106" s="71"/>
      <c r="Q106" s="71"/>
      <c r="R106" s="71"/>
      <c r="S106" s="71"/>
      <c r="T106" s="71"/>
      <c r="U106" s="71"/>
      <c r="V106" s="71"/>
      <c r="W106" s="71"/>
      <c r="X106" s="71"/>
      <c r="Y106" s="71"/>
    </row>
    <row r="107" spans="1:25" ht="15">
      <c r="A107" s="15"/>
      <c r="B107" s="41">
        <v>3</v>
      </c>
      <c r="C107" s="42" t="s">
        <v>1189</v>
      </c>
      <c r="D107" s="43"/>
      <c r="E107" s="19">
        <v>24</v>
      </c>
      <c r="F107" s="38" t="s">
        <v>68</v>
      </c>
      <c r="G107" s="40">
        <v>3</v>
      </c>
      <c r="H107" s="42" t="s">
        <v>1168</v>
      </c>
      <c r="I107" s="43"/>
      <c r="J107" s="19">
        <v>9</v>
      </c>
      <c r="K107" s="38"/>
      <c r="L107" s="71"/>
      <c r="M107" s="71"/>
      <c r="N107" s="71"/>
      <c r="O107" s="71"/>
      <c r="P107" s="71"/>
      <c r="Q107" s="71"/>
      <c r="R107" s="71"/>
      <c r="S107" s="71"/>
      <c r="T107" s="71"/>
      <c r="U107" s="71"/>
      <c r="V107" s="71"/>
      <c r="W107" s="71"/>
      <c r="X107" s="71"/>
      <c r="Y107" s="71"/>
    </row>
    <row r="108" spans="1:25" ht="15">
      <c r="A108" s="15"/>
      <c r="B108" s="39"/>
      <c r="C108" s="42" t="s">
        <v>1174</v>
      </c>
      <c r="D108" s="43"/>
      <c r="E108" s="19">
        <v>16</v>
      </c>
      <c r="F108" s="39"/>
      <c r="G108" s="39"/>
      <c r="H108" s="42" t="s">
        <v>1166</v>
      </c>
      <c r="I108" s="43"/>
      <c r="J108" s="19">
        <v>28</v>
      </c>
      <c r="K108" s="39"/>
      <c r="L108" s="71"/>
      <c r="M108" s="71"/>
      <c r="N108" s="71"/>
      <c r="O108" s="71"/>
      <c r="P108" s="71"/>
      <c r="Q108" s="71"/>
      <c r="R108" s="71"/>
      <c r="S108" s="71"/>
      <c r="T108" s="71"/>
      <c r="U108" s="71"/>
      <c r="V108" s="71"/>
      <c r="W108" s="71"/>
      <c r="X108" s="71"/>
      <c r="Y108" s="71"/>
    </row>
    <row r="109" spans="1:25" ht="15">
      <c r="A109" s="15"/>
      <c r="B109" s="41">
        <v>4</v>
      </c>
      <c r="C109" s="42" t="s">
        <v>1133</v>
      </c>
      <c r="D109" s="43"/>
      <c r="E109" s="19">
        <v>19</v>
      </c>
      <c r="F109" s="38" t="s">
        <v>119</v>
      </c>
      <c r="G109" s="40">
        <v>4</v>
      </c>
      <c r="H109" s="42" t="s">
        <v>1162</v>
      </c>
      <c r="I109" s="43"/>
      <c r="J109" s="19">
        <v>4</v>
      </c>
      <c r="K109" s="38" t="s">
        <v>119</v>
      </c>
      <c r="L109" s="71"/>
      <c r="M109" s="71"/>
      <c r="N109" s="71"/>
      <c r="O109" s="71"/>
      <c r="P109" s="71"/>
      <c r="Q109" s="71"/>
      <c r="R109" s="71"/>
      <c r="S109" s="71"/>
      <c r="T109" s="71"/>
      <c r="U109" s="71"/>
      <c r="V109" s="71"/>
      <c r="W109" s="71"/>
      <c r="X109" s="71"/>
      <c r="Y109" s="71"/>
    </row>
    <row r="110" spans="1:25" ht="15">
      <c r="A110" s="15"/>
      <c r="B110" s="39"/>
      <c r="C110" s="42" t="s">
        <v>1127</v>
      </c>
      <c r="D110" s="43"/>
      <c r="E110" s="19">
        <v>9</v>
      </c>
      <c r="F110" s="39"/>
      <c r="G110" s="39"/>
      <c r="H110" s="42" t="s">
        <v>1143</v>
      </c>
      <c r="I110" s="43"/>
      <c r="J110" s="19">
        <v>17</v>
      </c>
      <c r="K110" s="39"/>
      <c r="L110" s="71"/>
      <c r="M110" s="71"/>
      <c r="N110" s="71"/>
      <c r="O110" s="71"/>
      <c r="P110" s="71"/>
      <c r="Q110" s="71"/>
      <c r="R110" s="71"/>
      <c r="S110" s="71"/>
      <c r="T110" s="71"/>
      <c r="U110" s="71"/>
      <c r="V110" s="71"/>
      <c r="W110" s="71"/>
      <c r="X110" s="71"/>
      <c r="Y110" s="71"/>
    </row>
    <row r="111" spans="1:25" ht="15">
      <c r="A111" s="15"/>
      <c r="B111" s="41">
        <v>5</v>
      </c>
      <c r="C111" s="42" t="s">
        <v>1121</v>
      </c>
      <c r="D111" s="43"/>
      <c r="E111" s="19">
        <v>8</v>
      </c>
      <c r="F111" s="38"/>
      <c r="G111" s="40">
        <v>5</v>
      </c>
      <c r="H111" s="42" t="s">
        <v>1141</v>
      </c>
      <c r="I111" s="43"/>
      <c r="J111" s="19">
        <v>5</v>
      </c>
      <c r="K111" s="38" t="s">
        <v>87</v>
      </c>
      <c r="L111" s="71"/>
      <c r="M111" s="71"/>
      <c r="N111" s="71"/>
      <c r="O111" s="71"/>
      <c r="P111" s="71"/>
      <c r="Q111" s="71"/>
      <c r="R111" s="71"/>
      <c r="S111" s="71"/>
      <c r="T111" s="71"/>
      <c r="U111" s="71"/>
      <c r="V111" s="71"/>
      <c r="W111" s="71"/>
      <c r="X111" s="71"/>
      <c r="Y111" s="71"/>
    </row>
    <row r="112" spans="1:25" ht="15">
      <c r="A112" s="15"/>
      <c r="B112" s="39"/>
      <c r="C112" s="42" t="s">
        <v>1119</v>
      </c>
      <c r="D112" s="43"/>
      <c r="E112" s="19">
        <v>16</v>
      </c>
      <c r="F112" s="39"/>
      <c r="G112" s="39"/>
      <c r="H112" s="42" t="s">
        <v>1188</v>
      </c>
      <c r="I112" s="43"/>
      <c r="J112" s="19">
        <v>11</v>
      </c>
      <c r="K112" s="39"/>
      <c r="L112" s="71"/>
      <c r="M112" s="71"/>
      <c r="N112" s="71"/>
      <c r="O112" s="71"/>
      <c r="P112" s="71"/>
      <c r="Q112" s="71"/>
      <c r="R112" s="71"/>
      <c r="S112" s="71"/>
      <c r="T112" s="71"/>
      <c r="U112" s="71"/>
      <c r="V112" s="71"/>
      <c r="W112" s="71"/>
      <c r="X112" s="71"/>
      <c r="Y112" s="71"/>
    </row>
    <row r="113" spans="1:25" ht="27.75">
      <c r="A113" s="15"/>
      <c r="B113" s="44" t="str">
        <f>"TOTAL MATCHES WON BY : "&amp;C99</f>
        <v>TOTAL MATCHES WON BY : SEA VIEW</v>
      </c>
      <c r="C113" s="45"/>
      <c r="D113" s="45"/>
      <c r="E113" s="43"/>
      <c r="F113" s="19">
        <f>COUNTA(F103:F112)-0.5*COUNTIF(F103:F112,"Sq*")-COUNTIF(F103:F112,"TBA")</f>
        <v>2.5</v>
      </c>
      <c r="G113" s="55" t="str">
        <f>"TOTAL MATCHES WON BY : "&amp;H99</f>
        <v>TOTAL MATCHES WON BY : MEADOW SPRINGS</v>
      </c>
      <c r="H113" s="45"/>
      <c r="I113" s="45"/>
      <c r="J113" s="43"/>
      <c r="K113" s="19">
        <f>COUNTA(K103:K112)-0.5*COUNTIF(K103:K112,"Sq*")-COUNTIF(K103:K112,"TBA")</f>
        <v>2.5</v>
      </c>
      <c r="L113" s="70"/>
      <c r="M113" s="70"/>
      <c r="N113" s="70" t="str">
        <f>IF(F113+K113=0,"",C99)</f>
        <v>SEA VIEW</v>
      </c>
      <c r="O113" s="24">
        <f>F113</f>
        <v>2.5</v>
      </c>
      <c r="P113" s="70" t="str">
        <f>IF(F113+K113=0,"",H99)</f>
        <v>MEADOW SPRINGS</v>
      </c>
      <c r="Q113" s="24">
        <f>K113</f>
        <v>2.5</v>
      </c>
      <c r="R113" s="70" t="str">
        <f>G114</f>
        <v>HALVED</v>
      </c>
      <c r="S113" s="70" t="str">
        <f>IF(R113="HALVED",C99,"")</f>
        <v>SEA VIEW</v>
      </c>
      <c r="T113" s="70" t="str">
        <f>IF(R113="HALVED",H99,"")</f>
        <v>MEADOW SPRINGS</v>
      </c>
      <c r="U113" s="70"/>
      <c r="V113" s="70"/>
      <c r="W113" s="70"/>
      <c r="X113" s="70"/>
      <c r="Y113" s="70"/>
    </row>
    <row r="114" spans="1:25" ht="15">
      <c r="A114" s="22"/>
      <c r="B114" s="46" t="s">
        <v>52</v>
      </c>
      <c r="C114" s="45"/>
      <c r="D114" s="45"/>
      <c r="E114" s="45"/>
      <c r="F114" s="43"/>
      <c r="G114" s="56" t="str">
        <f>IF(F113+K113&lt;4,"",IF(F113=K113,"HALVED",IF(F113&gt;K113,C99,H99)))</f>
        <v>HALVED</v>
      </c>
      <c r="H114" s="45"/>
      <c r="I114" s="45"/>
      <c r="J114" s="45"/>
      <c r="K114" s="43"/>
      <c r="L114" s="69"/>
      <c r="M114" s="69"/>
      <c r="N114" s="69"/>
      <c r="O114" s="69"/>
      <c r="P114" s="69"/>
      <c r="Q114" s="69"/>
      <c r="R114" s="69"/>
      <c r="S114" s="69"/>
      <c r="T114" s="69"/>
      <c r="U114" s="69"/>
      <c r="V114" s="69"/>
      <c r="W114" s="69"/>
      <c r="X114" s="69"/>
      <c r="Y114" s="69"/>
    </row>
    <row r="115" spans="1:25" ht="15">
      <c r="A115" s="22"/>
      <c r="B115" s="69"/>
      <c r="C115" s="69"/>
      <c r="D115" s="69"/>
      <c r="E115" s="69"/>
      <c r="F115" s="70"/>
      <c r="G115" s="69"/>
      <c r="H115" s="69"/>
      <c r="I115" s="69"/>
      <c r="J115" s="69"/>
      <c r="K115" s="70"/>
      <c r="L115" s="70"/>
      <c r="M115" s="70"/>
      <c r="N115" s="70"/>
      <c r="O115" s="70"/>
      <c r="P115" s="70"/>
      <c r="Q115" s="70"/>
      <c r="R115" s="70"/>
      <c r="S115" s="70"/>
      <c r="T115" s="70"/>
      <c r="U115" s="70"/>
      <c r="V115" s="70"/>
      <c r="W115" s="70"/>
      <c r="X115" s="70"/>
      <c r="Y115" s="70"/>
    </row>
    <row r="116" spans="1:25" ht="21" customHeight="1">
      <c r="A116" s="25"/>
      <c r="B116" s="57" t="s">
        <v>128</v>
      </c>
      <c r="C116" s="45"/>
      <c r="D116" s="45"/>
      <c r="E116" s="45"/>
      <c r="F116" s="45"/>
      <c r="G116" s="45"/>
      <c r="H116" s="45"/>
      <c r="I116" s="45"/>
      <c r="J116" s="45"/>
      <c r="K116" s="43"/>
      <c r="L116" s="69"/>
      <c r="M116" s="69"/>
      <c r="N116" s="69"/>
      <c r="O116" s="69"/>
      <c r="P116" s="69"/>
      <c r="Q116" s="69"/>
      <c r="R116" s="69"/>
      <c r="S116" s="69"/>
      <c r="T116" s="69"/>
      <c r="U116" s="69"/>
      <c r="V116" s="69"/>
      <c r="W116" s="69"/>
      <c r="X116" s="69"/>
      <c r="Y116" s="69"/>
    </row>
    <row r="117" spans="1:25" ht="15">
      <c r="A117" s="15"/>
      <c r="B117" s="16" t="s">
        <v>22</v>
      </c>
      <c r="C117" s="58" t="s">
        <v>1033</v>
      </c>
      <c r="D117" s="45"/>
      <c r="E117" s="45"/>
      <c r="F117" s="43"/>
      <c r="G117" s="17" t="s">
        <v>22</v>
      </c>
      <c r="H117" s="48" t="s">
        <v>439</v>
      </c>
      <c r="I117" s="45"/>
      <c r="J117" s="45"/>
      <c r="K117" s="43"/>
      <c r="L117" s="69"/>
      <c r="M117" s="69"/>
      <c r="N117" s="69"/>
      <c r="O117" s="69"/>
      <c r="P117" s="69"/>
      <c r="Q117" s="69"/>
      <c r="R117" s="69"/>
      <c r="S117" s="69"/>
      <c r="T117" s="69"/>
      <c r="U117" s="69"/>
      <c r="V117" s="69"/>
      <c r="W117" s="69"/>
      <c r="X117" s="69"/>
      <c r="Y117" s="69"/>
    </row>
    <row r="118" spans="1:25" ht="15">
      <c r="A118" s="15"/>
      <c r="B118" s="41" t="s">
        <v>23</v>
      </c>
      <c r="C118" s="59" t="s">
        <v>24</v>
      </c>
      <c r="D118" s="50"/>
      <c r="E118" s="41" t="s">
        <v>25</v>
      </c>
      <c r="F118" s="41" t="s">
        <v>26</v>
      </c>
      <c r="G118" s="40" t="s">
        <v>23</v>
      </c>
      <c r="H118" s="49" t="s">
        <v>24</v>
      </c>
      <c r="I118" s="50"/>
      <c r="J118" s="40" t="s">
        <v>25</v>
      </c>
      <c r="K118" s="40" t="s">
        <v>26</v>
      </c>
      <c r="L118" s="69"/>
      <c r="M118" s="69"/>
      <c r="N118" s="69"/>
      <c r="O118" s="69"/>
      <c r="P118" s="69"/>
      <c r="Q118" s="69"/>
      <c r="R118" s="69"/>
      <c r="S118" s="69"/>
      <c r="T118" s="69"/>
      <c r="U118" s="69"/>
      <c r="V118" s="69"/>
      <c r="W118" s="69"/>
      <c r="X118" s="69"/>
      <c r="Y118" s="69"/>
    </row>
    <row r="119" spans="1:25" ht="15">
      <c r="A119" s="15"/>
      <c r="B119" s="47"/>
      <c r="C119" s="51"/>
      <c r="D119" s="52"/>
      <c r="E119" s="47"/>
      <c r="F119" s="47"/>
      <c r="G119" s="47"/>
      <c r="H119" s="51"/>
      <c r="I119" s="52"/>
      <c r="J119" s="47"/>
      <c r="K119" s="47"/>
      <c r="L119" s="69"/>
      <c r="M119" s="69"/>
      <c r="N119" s="69"/>
      <c r="O119" s="69"/>
      <c r="P119" s="69"/>
      <c r="Q119" s="69"/>
      <c r="R119" s="69"/>
      <c r="S119" s="69"/>
      <c r="T119" s="69"/>
      <c r="U119" s="69"/>
      <c r="V119" s="69"/>
      <c r="W119" s="69"/>
      <c r="X119" s="69"/>
      <c r="Y119" s="69"/>
    </row>
    <row r="120" spans="1:25" ht="15">
      <c r="A120" s="15"/>
      <c r="B120" s="39"/>
      <c r="C120" s="53"/>
      <c r="D120" s="54"/>
      <c r="E120" s="39"/>
      <c r="F120" s="39"/>
      <c r="G120" s="39"/>
      <c r="H120" s="53"/>
      <c r="I120" s="54"/>
      <c r="J120" s="39"/>
      <c r="K120" s="39"/>
      <c r="L120" s="69"/>
      <c r="M120" s="69"/>
      <c r="N120" s="69"/>
      <c r="O120" s="69"/>
      <c r="P120" s="69"/>
      <c r="Q120" s="69"/>
      <c r="R120" s="69"/>
      <c r="S120" s="69"/>
      <c r="T120" s="69"/>
      <c r="U120" s="69"/>
      <c r="V120" s="69"/>
      <c r="W120" s="69"/>
      <c r="X120" s="69"/>
      <c r="Y120" s="69"/>
    </row>
    <row r="121" spans="1:25" ht="15">
      <c r="A121" s="15"/>
      <c r="B121" s="41">
        <v>1</v>
      </c>
      <c r="C121" s="42" t="s">
        <v>1187</v>
      </c>
      <c r="D121" s="43"/>
      <c r="E121" s="19">
        <v>9</v>
      </c>
      <c r="F121" s="38" t="s">
        <v>28</v>
      </c>
      <c r="G121" s="40">
        <v>1</v>
      </c>
      <c r="H121" s="42" t="s">
        <v>1136</v>
      </c>
      <c r="I121" s="43"/>
      <c r="J121" s="19">
        <v>20</v>
      </c>
      <c r="K121" s="38"/>
      <c r="L121" s="71"/>
      <c r="M121" s="71"/>
      <c r="N121" s="71"/>
      <c r="O121" s="71"/>
      <c r="P121" s="71"/>
      <c r="Q121" s="71"/>
      <c r="R121" s="71"/>
      <c r="S121" s="71"/>
      <c r="T121" s="71"/>
      <c r="U121" s="71"/>
      <c r="V121" s="71"/>
      <c r="W121" s="71"/>
      <c r="X121" s="71"/>
      <c r="Y121" s="71"/>
    </row>
    <row r="122" spans="1:25" ht="15">
      <c r="A122" s="15"/>
      <c r="B122" s="39"/>
      <c r="C122" s="42" t="s">
        <v>1186</v>
      </c>
      <c r="D122" s="43"/>
      <c r="E122" s="19">
        <v>17</v>
      </c>
      <c r="F122" s="39"/>
      <c r="G122" s="39"/>
      <c r="H122" s="42" t="s">
        <v>1185</v>
      </c>
      <c r="I122" s="43"/>
      <c r="J122" s="19">
        <v>8</v>
      </c>
      <c r="K122" s="39"/>
      <c r="L122" s="71"/>
      <c r="M122" s="71"/>
      <c r="N122" s="71"/>
      <c r="O122" s="71"/>
      <c r="P122" s="71"/>
      <c r="Q122" s="71"/>
      <c r="R122" s="71"/>
      <c r="S122" s="71"/>
      <c r="T122" s="71"/>
      <c r="U122" s="71"/>
      <c r="V122" s="71"/>
      <c r="W122" s="71"/>
      <c r="X122" s="71"/>
      <c r="Y122" s="71"/>
    </row>
    <row r="123" spans="1:25" ht="15">
      <c r="A123" s="15"/>
      <c r="B123" s="41">
        <v>2</v>
      </c>
      <c r="C123" s="42" t="s">
        <v>1184</v>
      </c>
      <c r="D123" s="43"/>
      <c r="E123" s="19">
        <v>12</v>
      </c>
      <c r="F123" s="38" t="s">
        <v>68</v>
      </c>
      <c r="G123" s="40">
        <v>2</v>
      </c>
      <c r="H123" s="42" t="s">
        <v>1127</v>
      </c>
      <c r="I123" s="43"/>
      <c r="J123" s="19">
        <v>9</v>
      </c>
      <c r="K123" s="38"/>
      <c r="L123" s="71"/>
      <c r="M123" s="71"/>
      <c r="N123" s="71"/>
      <c r="O123" s="71"/>
      <c r="P123" s="71"/>
      <c r="Q123" s="71"/>
      <c r="R123" s="71"/>
      <c r="S123" s="71"/>
      <c r="T123" s="71"/>
      <c r="U123" s="71"/>
      <c r="V123" s="71"/>
      <c r="W123" s="71"/>
      <c r="X123" s="71"/>
      <c r="Y123" s="71"/>
    </row>
    <row r="124" spans="1:25" ht="15">
      <c r="A124" s="15"/>
      <c r="B124" s="39"/>
      <c r="C124" s="42" t="s">
        <v>1183</v>
      </c>
      <c r="D124" s="43"/>
      <c r="E124" s="19">
        <v>20</v>
      </c>
      <c r="F124" s="39"/>
      <c r="G124" s="39"/>
      <c r="H124" s="42" t="s">
        <v>1129</v>
      </c>
      <c r="I124" s="43"/>
      <c r="J124" s="19">
        <v>14</v>
      </c>
      <c r="K124" s="39"/>
      <c r="L124" s="71"/>
      <c r="M124" s="71"/>
      <c r="N124" s="71"/>
      <c r="O124" s="71"/>
      <c r="P124" s="71"/>
      <c r="Q124" s="71"/>
      <c r="R124" s="71"/>
      <c r="S124" s="71"/>
      <c r="T124" s="71"/>
      <c r="U124" s="71"/>
      <c r="V124" s="71"/>
      <c r="W124" s="71"/>
      <c r="X124" s="71"/>
      <c r="Y124" s="71"/>
    </row>
    <row r="125" spans="1:25" ht="15">
      <c r="A125" s="15"/>
      <c r="B125" s="41">
        <v>3</v>
      </c>
      <c r="C125" s="42" t="s">
        <v>1146</v>
      </c>
      <c r="D125" s="43"/>
      <c r="E125" s="19">
        <v>10</v>
      </c>
      <c r="F125" s="38"/>
      <c r="G125" s="40">
        <v>3</v>
      </c>
      <c r="H125" s="42" t="s">
        <v>1125</v>
      </c>
      <c r="I125" s="43"/>
      <c r="J125" s="19">
        <v>24</v>
      </c>
      <c r="K125" s="38" t="s">
        <v>68</v>
      </c>
      <c r="L125" s="71"/>
      <c r="M125" s="71"/>
      <c r="N125" s="71"/>
      <c r="O125" s="71"/>
      <c r="P125" s="71"/>
      <c r="Q125" s="71"/>
      <c r="R125" s="71"/>
      <c r="S125" s="71"/>
      <c r="T125" s="71"/>
      <c r="U125" s="71"/>
      <c r="V125" s="71"/>
      <c r="W125" s="71"/>
      <c r="X125" s="71"/>
      <c r="Y125" s="71"/>
    </row>
    <row r="126" spans="1:25" ht="15">
      <c r="A126" s="15"/>
      <c r="B126" s="39"/>
      <c r="C126" s="42" t="s">
        <v>1150</v>
      </c>
      <c r="D126" s="43"/>
      <c r="E126" s="19">
        <v>20</v>
      </c>
      <c r="F126" s="39"/>
      <c r="G126" s="39"/>
      <c r="H126" s="42" t="s">
        <v>1174</v>
      </c>
      <c r="I126" s="43"/>
      <c r="J126" s="19">
        <v>17</v>
      </c>
      <c r="K126" s="39"/>
      <c r="L126" s="71"/>
      <c r="M126" s="71"/>
      <c r="N126" s="71"/>
      <c r="O126" s="71"/>
      <c r="P126" s="71"/>
      <c r="Q126" s="71"/>
      <c r="R126" s="71"/>
      <c r="S126" s="71"/>
      <c r="T126" s="71"/>
      <c r="U126" s="71"/>
      <c r="V126" s="71"/>
      <c r="W126" s="71"/>
      <c r="X126" s="71"/>
      <c r="Y126" s="71"/>
    </row>
    <row r="127" spans="1:25" ht="15">
      <c r="A127" s="15"/>
      <c r="B127" s="41">
        <v>4</v>
      </c>
      <c r="C127" s="42" t="s">
        <v>1142</v>
      </c>
      <c r="D127" s="43"/>
      <c r="E127" s="19">
        <v>7</v>
      </c>
      <c r="F127" s="38"/>
      <c r="G127" s="40">
        <v>4</v>
      </c>
      <c r="H127" s="42" t="s">
        <v>1182</v>
      </c>
      <c r="I127" s="43"/>
      <c r="J127" s="19">
        <v>19</v>
      </c>
      <c r="K127" s="38" t="s">
        <v>68</v>
      </c>
      <c r="L127" s="71"/>
      <c r="M127" s="71"/>
      <c r="N127" s="71"/>
      <c r="O127" s="71"/>
      <c r="P127" s="71"/>
      <c r="Q127" s="71"/>
      <c r="R127" s="71"/>
      <c r="S127" s="71"/>
      <c r="T127" s="71"/>
      <c r="U127" s="71"/>
      <c r="V127" s="71"/>
      <c r="W127" s="71"/>
      <c r="X127" s="71"/>
      <c r="Y127" s="71"/>
    </row>
    <row r="128" spans="1:25" ht="15">
      <c r="A128" s="15"/>
      <c r="B128" s="39"/>
      <c r="C128" s="42" t="s">
        <v>1170</v>
      </c>
      <c r="D128" s="43"/>
      <c r="E128" s="19">
        <v>17</v>
      </c>
      <c r="F128" s="39"/>
      <c r="G128" s="39"/>
      <c r="H128" s="42" t="s">
        <v>1131</v>
      </c>
      <c r="I128" s="43"/>
      <c r="J128" s="19">
        <v>23</v>
      </c>
      <c r="K128" s="39"/>
      <c r="L128" s="71"/>
      <c r="M128" s="71"/>
      <c r="N128" s="71"/>
      <c r="O128" s="71"/>
      <c r="P128" s="71"/>
      <c r="Q128" s="71"/>
      <c r="R128" s="71"/>
      <c r="S128" s="71"/>
      <c r="T128" s="71"/>
      <c r="U128" s="71"/>
      <c r="V128" s="71"/>
      <c r="W128" s="71"/>
      <c r="X128" s="71"/>
      <c r="Y128" s="71"/>
    </row>
    <row r="129" spans="1:25" ht="15">
      <c r="A129" s="15"/>
      <c r="B129" s="41">
        <v>5</v>
      </c>
      <c r="C129" s="42" t="s">
        <v>1152</v>
      </c>
      <c r="D129" s="43"/>
      <c r="E129" s="19">
        <v>12</v>
      </c>
      <c r="F129" s="38" t="s">
        <v>38</v>
      </c>
      <c r="G129" s="40">
        <v>5</v>
      </c>
      <c r="H129" s="42" t="s">
        <v>1121</v>
      </c>
      <c r="I129" s="43"/>
      <c r="J129" s="19">
        <v>8</v>
      </c>
      <c r="K129" s="38"/>
      <c r="L129" s="71"/>
      <c r="M129" s="71"/>
      <c r="N129" s="71"/>
      <c r="O129" s="71"/>
      <c r="P129" s="71"/>
      <c r="Q129" s="71"/>
      <c r="R129" s="71"/>
      <c r="S129" s="71"/>
      <c r="T129" s="71"/>
      <c r="U129" s="71"/>
      <c r="V129" s="71"/>
      <c r="W129" s="71"/>
      <c r="X129" s="71"/>
      <c r="Y129" s="71"/>
    </row>
    <row r="130" spans="1:25" ht="15">
      <c r="A130" s="15"/>
      <c r="B130" s="39"/>
      <c r="C130" s="42" t="s">
        <v>1140</v>
      </c>
      <c r="D130" s="43"/>
      <c r="E130" s="19">
        <v>23</v>
      </c>
      <c r="F130" s="39"/>
      <c r="G130" s="39"/>
      <c r="H130" s="42" t="s">
        <v>1119</v>
      </c>
      <c r="I130" s="43"/>
      <c r="J130" s="19">
        <v>16</v>
      </c>
      <c r="K130" s="39"/>
      <c r="L130" s="71"/>
      <c r="M130" s="71"/>
      <c r="N130" s="71"/>
      <c r="O130" s="71"/>
      <c r="P130" s="71"/>
      <c r="Q130" s="71"/>
      <c r="R130" s="71"/>
      <c r="S130" s="71"/>
      <c r="T130" s="71"/>
      <c r="U130" s="71"/>
      <c r="V130" s="71"/>
      <c r="W130" s="71"/>
      <c r="X130" s="71"/>
      <c r="Y130" s="71"/>
    </row>
    <row r="131" spans="1:25" ht="27.75">
      <c r="A131" s="22"/>
      <c r="B131" s="44" t="str">
        <f>"TOTAL MATCHES WON BY : "&amp;C117</f>
        <v>TOTAL MATCHES WON BY : ROYAL FREMANTLE</v>
      </c>
      <c r="C131" s="45"/>
      <c r="D131" s="45"/>
      <c r="E131" s="43"/>
      <c r="F131" s="19">
        <f>COUNTA(F121:F130)-0.5*COUNTIF(F121:F130,"Sq*")-COUNTIF(F121:F130,"TBA")</f>
        <v>3</v>
      </c>
      <c r="G131" s="55" t="str">
        <f>"TOTAL MATCHES WON BY : "&amp;H117</f>
        <v>TOTAL MATCHES WON BY : SEA VIEW</v>
      </c>
      <c r="H131" s="45"/>
      <c r="I131" s="45"/>
      <c r="J131" s="43"/>
      <c r="K131" s="19">
        <f>COUNTA(K121:K130)-0.5*COUNTIF(K121:K130,"Sq*")-COUNTIF(K121:K130,"TBA")</f>
        <v>2</v>
      </c>
      <c r="L131" s="70"/>
      <c r="M131" s="70"/>
      <c r="N131" s="70" t="str">
        <f>IF(F131+K131=0,"",C117)</f>
        <v>ROYAL FREMANTLE</v>
      </c>
      <c r="O131" s="24">
        <f>F131</f>
        <v>3</v>
      </c>
      <c r="P131" s="70" t="str">
        <f>IF(F131+K131=0,"",H117)</f>
        <v>SEA VIEW</v>
      </c>
      <c r="Q131" s="24">
        <f>K131</f>
        <v>2</v>
      </c>
      <c r="R131" s="70" t="str">
        <f>G132</f>
        <v>ROYAL FREMANTLE</v>
      </c>
      <c r="S131" s="70" t="str">
        <f>IF(R131="HALVED",C117,"")</f>
        <v/>
      </c>
      <c r="T131" s="70" t="str">
        <f>IF(R131="HALVED",H117,"")</f>
        <v/>
      </c>
      <c r="U131" s="70"/>
      <c r="V131" s="70"/>
      <c r="W131" s="70"/>
      <c r="X131" s="70"/>
      <c r="Y131" s="70"/>
    </row>
    <row r="132" spans="1:25" ht="15">
      <c r="A132" s="25"/>
      <c r="B132" s="46" t="s">
        <v>52</v>
      </c>
      <c r="C132" s="45"/>
      <c r="D132" s="45"/>
      <c r="E132" s="45"/>
      <c r="F132" s="43"/>
      <c r="G132" s="56" t="str">
        <f>IF(F131+K131&lt;4,"",IF(F131=K131,"HALVED",IF(F131&gt;K131,C117,H117)))</f>
        <v>ROYAL FREMANTLE</v>
      </c>
      <c r="H132" s="45"/>
      <c r="I132" s="45"/>
      <c r="J132" s="45"/>
      <c r="K132" s="43"/>
      <c r="L132" s="69"/>
      <c r="M132" s="69"/>
      <c r="N132" s="69"/>
      <c r="O132" s="69"/>
      <c r="P132" s="69"/>
      <c r="Q132" s="69"/>
      <c r="R132" s="69"/>
      <c r="S132" s="69"/>
      <c r="T132" s="69"/>
      <c r="U132" s="69"/>
      <c r="V132" s="69"/>
      <c r="W132" s="69"/>
      <c r="X132" s="69"/>
      <c r="Y132" s="69"/>
    </row>
    <row r="133" spans="1:25" ht="15">
      <c r="A133" s="25"/>
      <c r="B133" s="57" t="s">
        <v>240</v>
      </c>
      <c r="C133" s="45"/>
      <c r="D133" s="45"/>
      <c r="E133" s="45"/>
      <c r="F133" s="45"/>
      <c r="G133" s="45"/>
      <c r="H133" s="45"/>
      <c r="I133" s="45"/>
      <c r="J133" s="45"/>
      <c r="K133" s="43"/>
      <c r="L133" s="69"/>
      <c r="M133" s="69"/>
      <c r="N133" s="69"/>
      <c r="O133" s="69"/>
      <c r="P133" s="69"/>
      <c r="Q133" s="69"/>
      <c r="R133" s="69"/>
      <c r="S133" s="69"/>
      <c r="T133" s="69"/>
      <c r="U133" s="69"/>
      <c r="V133" s="69"/>
      <c r="W133" s="69"/>
      <c r="X133" s="69"/>
      <c r="Y133" s="69"/>
    </row>
    <row r="134" spans="1:25" ht="15">
      <c r="A134" s="15"/>
      <c r="B134" s="16" t="s">
        <v>22</v>
      </c>
      <c r="C134" s="58" t="s">
        <v>1159</v>
      </c>
      <c r="D134" s="45"/>
      <c r="E134" s="45"/>
      <c r="F134" s="43"/>
      <c r="G134" s="17" t="s">
        <v>22</v>
      </c>
      <c r="H134" s="48" t="s">
        <v>1010</v>
      </c>
      <c r="I134" s="45"/>
      <c r="J134" s="45"/>
      <c r="K134" s="43"/>
      <c r="L134" s="69"/>
      <c r="M134" s="69"/>
      <c r="N134" s="69"/>
      <c r="O134" s="69"/>
      <c r="P134" s="69"/>
      <c r="Q134" s="69"/>
      <c r="R134" s="69"/>
      <c r="S134" s="69"/>
      <c r="T134" s="69"/>
      <c r="U134" s="69"/>
      <c r="V134" s="69"/>
      <c r="W134" s="69"/>
      <c r="X134" s="69"/>
      <c r="Y134" s="69"/>
    </row>
    <row r="135" spans="1:25" ht="15">
      <c r="A135" s="15"/>
      <c r="B135" s="41" t="s">
        <v>23</v>
      </c>
      <c r="C135" s="59" t="s">
        <v>24</v>
      </c>
      <c r="D135" s="50"/>
      <c r="E135" s="41" t="s">
        <v>25</v>
      </c>
      <c r="F135" s="41" t="s">
        <v>26</v>
      </c>
      <c r="G135" s="40" t="s">
        <v>23</v>
      </c>
      <c r="H135" s="49" t="s">
        <v>24</v>
      </c>
      <c r="I135" s="50"/>
      <c r="J135" s="40" t="s">
        <v>25</v>
      </c>
      <c r="K135" s="40" t="s">
        <v>26</v>
      </c>
      <c r="L135" s="69"/>
      <c r="M135" s="69"/>
      <c r="N135" s="69"/>
      <c r="O135" s="69"/>
      <c r="P135" s="69"/>
      <c r="Q135" s="69"/>
      <c r="R135" s="69"/>
      <c r="S135" s="69"/>
      <c r="T135" s="69"/>
      <c r="U135" s="69"/>
      <c r="V135" s="69"/>
      <c r="W135" s="69"/>
      <c r="X135" s="69"/>
      <c r="Y135" s="69"/>
    </row>
    <row r="136" spans="1:25" ht="15">
      <c r="A136" s="15"/>
      <c r="B136" s="47"/>
      <c r="C136" s="51"/>
      <c r="D136" s="52"/>
      <c r="E136" s="47"/>
      <c r="F136" s="47"/>
      <c r="G136" s="47"/>
      <c r="H136" s="51"/>
      <c r="I136" s="52"/>
      <c r="J136" s="47"/>
      <c r="K136" s="47"/>
      <c r="L136" s="69"/>
      <c r="M136" s="69"/>
      <c r="N136" s="69"/>
      <c r="O136" s="69"/>
      <c r="P136" s="69"/>
      <c r="Q136" s="69"/>
      <c r="R136" s="69"/>
      <c r="S136" s="69"/>
      <c r="T136" s="69"/>
      <c r="U136" s="69"/>
      <c r="V136" s="69"/>
      <c r="W136" s="69"/>
      <c r="X136" s="69"/>
      <c r="Y136" s="69"/>
    </row>
    <row r="137" spans="1:25" ht="15">
      <c r="A137" s="15"/>
      <c r="B137" s="39"/>
      <c r="C137" s="53"/>
      <c r="D137" s="54"/>
      <c r="E137" s="39"/>
      <c r="F137" s="39"/>
      <c r="G137" s="39"/>
      <c r="H137" s="53"/>
      <c r="I137" s="54"/>
      <c r="J137" s="39"/>
      <c r="K137" s="39"/>
      <c r="L137" s="69"/>
      <c r="M137" s="69"/>
      <c r="N137" s="69"/>
      <c r="O137" s="69"/>
      <c r="P137" s="69"/>
      <c r="Q137" s="69"/>
      <c r="R137" s="69"/>
      <c r="S137" s="69"/>
      <c r="T137" s="69"/>
      <c r="U137" s="69"/>
      <c r="V137" s="69"/>
      <c r="W137" s="69"/>
      <c r="X137" s="69"/>
      <c r="Y137" s="69"/>
    </row>
    <row r="138" spans="1:25" ht="15">
      <c r="A138" s="15"/>
      <c r="B138" s="41">
        <v>1</v>
      </c>
      <c r="C138" s="42" t="s">
        <v>1162</v>
      </c>
      <c r="D138" s="43"/>
      <c r="E138" s="19">
        <v>3</v>
      </c>
      <c r="F138" s="38"/>
      <c r="G138" s="40">
        <v>1</v>
      </c>
      <c r="H138" s="42" t="s">
        <v>1181</v>
      </c>
      <c r="I138" s="43"/>
      <c r="J138" s="19">
        <v>9</v>
      </c>
      <c r="K138" s="38" t="s">
        <v>33</v>
      </c>
      <c r="L138" s="71"/>
      <c r="M138" s="71"/>
      <c r="N138" s="71"/>
      <c r="O138" s="71"/>
      <c r="P138" s="71"/>
      <c r="Q138" s="71"/>
      <c r="R138" s="71"/>
      <c r="S138" s="71"/>
      <c r="T138" s="71"/>
      <c r="U138" s="71"/>
      <c r="V138" s="71"/>
      <c r="W138" s="71"/>
      <c r="X138" s="71"/>
      <c r="Y138" s="71"/>
    </row>
    <row r="139" spans="1:25" ht="15">
      <c r="A139" s="15"/>
      <c r="B139" s="39"/>
      <c r="C139" s="42" t="s">
        <v>1160</v>
      </c>
      <c r="D139" s="43"/>
      <c r="E139" s="19">
        <v>22</v>
      </c>
      <c r="F139" s="39"/>
      <c r="G139" s="39"/>
      <c r="H139" s="42" t="s">
        <v>1176</v>
      </c>
      <c r="I139" s="43"/>
      <c r="J139" s="19">
        <v>19</v>
      </c>
      <c r="K139" s="39"/>
      <c r="L139" s="71"/>
      <c r="M139" s="71"/>
      <c r="N139" s="71"/>
      <c r="O139" s="71"/>
      <c r="P139" s="71"/>
      <c r="Q139" s="71"/>
      <c r="R139" s="71"/>
      <c r="S139" s="71"/>
      <c r="T139" s="71"/>
      <c r="U139" s="71"/>
      <c r="V139" s="71"/>
      <c r="W139" s="71"/>
      <c r="X139" s="71"/>
      <c r="Y139" s="71"/>
    </row>
    <row r="140" spans="1:25" ht="15">
      <c r="A140" s="15"/>
      <c r="B140" s="41">
        <v>2</v>
      </c>
      <c r="C140" s="42" t="s">
        <v>1180</v>
      </c>
      <c r="D140" s="43"/>
      <c r="E140" s="19">
        <v>9</v>
      </c>
      <c r="F140" s="38"/>
      <c r="G140" s="40">
        <v>2</v>
      </c>
      <c r="H140" s="42" t="s">
        <v>1179</v>
      </c>
      <c r="I140" s="43"/>
      <c r="J140" s="19">
        <v>9</v>
      </c>
      <c r="K140" s="38" t="s">
        <v>68</v>
      </c>
      <c r="L140" s="71"/>
      <c r="M140" s="71"/>
      <c r="N140" s="71"/>
      <c r="O140" s="71"/>
      <c r="P140" s="71"/>
      <c r="Q140" s="71"/>
      <c r="R140" s="71"/>
      <c r="S140" s="71"/>
      <c r="T140" s="71"/>
      <c r="U140" s="71"/>
      <c r="V140" s="71"/>
      <c r="W140" s="71"/>
      <c r="X140" s="71"/>
      <c r="Y140" s="71"/>
    </row>
    <row r="141" spans="1:25" ht="15">
      <c r="A141" s="15"/>
      <c r="B141" s="39"/>
      <c r="C141" s="42" t="s">
        <v>1147</v>
      </c>
      <c r="D141" s="43"/>
      <c r="E141" s="19">
        <v>17</v>
      </c>
      <c r="F141" s="39"/>
      <c r="G141" s="39"/>
      <c r="H141" s="42" t="s">
        <v>1130</v>
      </c>
      <c r="I141" s="43"/>
      <c r="J141" s="19">
        <v>20</v>
      </c>
      <c r="K141" s="39"/>
      <c r="L141" s="71"/>
      <c r="M141" s="71"/>
      <c r="N141" s="71"/>
      <c r="O141" s="71"/>
      <c r="P141" s="71"/>
      <c r="Q141" s="71"/>
      <c r="R141" s="71"/>
      <c r="S141" s="71"/>
      <c r="T141" s="71"/>
      <c r="U141" s="71"/>
      <c r="V141" s="71"/>
      <c r="W141" s="71"/>
      <c r="X141" s="71"/>
      <c r="Y141" s="71"/>
    </row>
    <row r="142" spans="1:25" ht="15">
      <c r="A142" s="15"/>
      <c r="B142" s="41">
        <v>3</v>
      </c>
      <c r="C142" s="42" t="s">
        <v>1178</v>
      </c>
      <c r="D142" s="43"/>
      <c r="E142" s="19">
        <v>10</v>
      </c>
      <c r="F142" s="38" t="s">
        <v>55</v>
      </c>
      <c r="G142" s="40">
        <v>3</v>
      </c>
      <c r="H142" s="42" t="s">
        <v>1128</v>
      </c>
      <c r="I142" s="43"/>
      <c r="J142" s="19">
        <v>13</v>
      </c>
      <c r="K142" s="38"/>
      <c r="L142" s="71"/>
      <c r="M142" s="71"/>
      <c r="N142" s="71"/>
      <c r="O142" s="71"/>
      <c r="P142" s="71"/>
      <c r="Q142" s="71"/>
      <c r="R142" s="71"/>
      <c r="S142" s="71"/>
      <c r="T142" s="71"/>
      <c r="U142" s="71"/>
      <c r="V142" s="71"/>
      <c r="W142" s="71"/>
      <c r="X142" s="71"/>
      <c r="Y142" s="71"/>
    </row>
    <row r="143" spans="1:25" ht="15">
      <c r="A143" s="15"/>
      <c r="B143" s="39"/>
      <c r="C143" s="42" t="s">
        <v>1151</v>
      </c>
      <c r="D143" s="43"/>
      <c r="E143" s="19">
        <v>17</v>
      </c>
      <c r="F143" s="39"/>
      <c r="G143" s="39"/>
      <c r="H143" s="42" t="s">
        <v>1175</v>
      </c>
      <c r="I143" s="43"/>
      <c r="J143" s="19">
        <v>20</v>
      </c>
      <c r="K143" s="39"/>
      <c r="L143" s="71"/>
      <c r="M143" s="71"/>
      <c r="N143" s="71"/>
      <c r="O143" s="71"/>
      <c r="P143" s="71"/>
      <c r="Q143" s="71"/>
      <c r="R143" s="71"/>
      <c r="S143" s="71"/>
      <c r="T143" s="71"/>
      <c r="U143" s="71"/>
      <c r="V143" s="71"/>
      <c r="W143" s="71"/>
      <c r="X143" s="71"/>
      <c r="Y143" s="71"/>
    </row>
    <row r="144" spans="1:25" ht="15">
      <c r="A144" s="15"/>
      <c r="B144" s="41">
        <v>4</v>
      </c>
      <c r="C144" s="42" t="s">
        <v>1168</v>
      </c>
      <c r="D144" s="43"/>
      <c r="E144" s="19">
        <v>7</v>
      </c>
      <c r="F144" s="38" t="s">
        <v>38</v>
      </c>
      <c r="G144" s="40">
        <v>4</v>
      </c>
      <c r="H144" s="42" t="s">
        <v>1124</v>
      </c>
      <c r="I144" s="43"/>
      <c r="J144" s="19">
        <v>18</v>
      </c>
      <c r="K144" s="38"/>
      <c r="L144" s="71"/>
      <c r="M144" s="71"/>
      <c r="N144" s="71"/>
      <c r="O144" s="71"/>
      <c r="P144" s="71"/>
      <c r="Q144" s="71"/>
      <c r="R144" s="71"/>
      <c r="S144" s="71"/>
      <c r="T144" s="71"/>
      <c r="U144" s="71"/>
      <c r="V144" s="71"/>
      <c r="W144" s="71"/>
      <c r="X144" s="71"/>
      <c r="Y144" s="71"/>
    </row>
    <row r="145" spans="1:25" ht="15">
      <c r="A145" s="15"/>
      <c r="B145" s="39"/>
      <c r="C145" s="42" t="s">
        <v>1166</v>
      </c>
      <c r="D145" s="43"/>
      <c r="E145" s="19">
        <v>26</v>
      </c>
      <c r="F145" s="39"/>
      <c r="G145" s="39"/>
      <c r="H145" s="42" t="s">
        <v>1118</v>
      </c>
      <c r="I145" s="43"/>
      <c r="J145" s="19">
        <v>11</v>
      </c>
      <c r="K145" s="39"/>
      <c r="L145" s="71"/>
      <c r="M145" s="71"/>
      <c r="N145" s="71"/>
      <c r="O145" s="71"/>
      <c r="P145" s="71"/>
      <c r="Q145" s="71"/>
      <c r="R145" s="71"/>
      <c r="S145" s="71"/>
      <c r="T145" s="71"/>
      <c r="U145" s="71"/>
      <c r="V145" s="71"/>
      <c r="W145" s="71"/>
      <c r="X145" s="71"/>
      <c r="Y145" s="71"/>
    </row>
    <row r="146" spans="1:25" ht="15">
      <c r="A146" s="15"/>
      <c r="B146" s="41">
        <v>5</v>
      </c>
      <c r="C146" s="42" t="s">
        <v>1141</v>
      </c>
      <c r="D146" s="43"/>
      <c r="E146" s="19">
        <v>3</v>
      </c>
      <c r="F146" s="38" t="s">
        <v>119</v>
      </c>
      <c r="G146" s="40">
        <v>5</v>
      </c>
      <c r="H146" s="42" t="s">
        <v>1177</v>
      </c>
      <c r="I146" s="43"/>
      <c r="J146" s="19">
        <v>12</v>
      </c>
      <c r="K146" s="38" t="s">
        <v>119</v>
      </c>
      <c r="L146" s="71"/>
      <c r="M146" s="71"/>
      <c r="N146" s="71"/>
      <c r="O146" s="71"/>
      <c r="P146" s="71"/>
      <c r="Q146" s="71"/>
      <c r="R146" s="71"/>
      <c r="S146" s="71"/>
      <c r="T146" s="71"/>
      <c r="U146" s="71"/>
      <c r="V146" s="71"/>
      <c r="W146" s="71"/>
      <c r="X146" s="71"/>
      <c r="Y146" s="71"/>
    </row>
    <row r="147" spans="1:25" ht="15">
      <c r="A147" s="15"/>
      <c r="B147" s="39"/>
      <c r="C147" s="42" t="s">
        <v>1165</v>
      </c>
      <c r="D147" s="43"/>
      <c r="E147" s="19">
        <v>10</v>
      </c>
      <c r="F147" s="39"/>
      <c r="G147" s="39"/>
      <c r="H147" s="42" t="s">
        <v>1135</v>
      </c>
      <c r="I147" s="43"/>
      <c r="J147" s="19">
        <v>8</v>
      </c>
      <c r="K147" s="39"/>
      <c r="L147" s="71"/>
      <c r="M147" s="71"/>
      <c r="N147" s="71"/>
      <c r="O147" s="71"/>
      <c r="P147" s="71"/>
      <c r="Q147" s="71"/>
      <c r="R147" s="71"/>
      <c r="S147" s="71"/>
      <c r="T147" s="71"/>
      <c r="U147" s="71"/>
      <c r="V147" s="71"/>
      <c r="W147" s="71"/>
      <c r="X147" s="71"/>
      <c r="Y147" s="71"/>
    </row>
    <row r="148" spans="1:25" ht="15">
      <c r="A148" s="22"/>
      <c r="B148" s="44" t="str">
        <f>"TOTAL MATCHES WON BY : "&amp;C134</f>
        <v>TOTAL MATCHES WON BY : MEADOW SPRINGS</v>
      </c>
      <c r="C148" s="45"/>
      <c r="D148" s="45"/>
      <c r="E148" s="43"/>
      <c r="F148" s="19">
        <f>COUNTA(F138:F147)-0.5*COUNTIF(F138:F147,"Sq*")-COUNTIF(F138:F147,"TBA")</f>
        <v>2.5</v>
      </c>
      <c r="G148" s="55" t="str">
        <f>"TOTAL MATCHES WON BY : "&amp;H134</f>
        <v>TOTAL MATCHES WON BY : ROYAL PERTH</v>
      </c>
      <c r="H148" s="45"/>
      <c r="I148" s="45"/>
      <c r="J148" s="43"/>
      <c r="K148" s="19">
        <f>COUNTA(K138:K147)-0.5*COUNTIF(K138:K147,"Sq*")-COUNTIF(K138:K147,"TBA")</f>
        <v>2.5</v>
      </c>
      <c r="L148" s="70"/>
      <c r="M148" s="70"/>
      <c r="N148" s="70" t="str">
        <f>IF(F148+K148=0,"",C134)</f>
        <v>MEADOW SPRINGS</v>
      </c>
      <c r="O148" s="24">
        <f>F148</f>
        <v>2.5</v>
      </c>
      <c r="P148" s="70" t="str">
        <f>IF(F148+K148=0,"",H134)</f>
        <v>ROYAL PERTH</v>
      </c>
      <c r="Q148" s="24">
        <f>K148</f>
        <v>2.5</v>
      </c>
      <c r="R148" s="70" t="str">
        <f>G149</f>
        <v>HALVED</v>
      </c>
      <c r="S148" s="70" t="str">
        <f>IF(R148="HALVED",C134,"")</f>
        <v>MEADOW SPRINGS</v>
      </c>
      <c r="T148" s="70" t="str">
        <f>IF(R148="HALVED",H134,"")</f>
        <v>ROYAL PERTH</v>
      </c>
      <c r="U148" s="70"/>
      <c r="V148" s="70"/>
      <c r="W148" s="70"/>
      <c r="X148" s="70"/>
      <c r="Y148" s="70"/>
    </row>
    <row r="149" spans="1:25" ht="15">
      <c r="A149" s="25"/>
      <c r="B149" s="46" t="s">
        <v>52</v>
      </c>
      <c r="C149" s="45"/>
      <c r="D149" s="45"/>
      <c r="E149" s="45"/>
      <c r="F149" s="43"/>
      <c r="G149" s="56" t="str">
        <f>IF(F148+K148&lt;4,"",IF(F148=K148,"HALVED",IF(F148&gt;K148,C134,H134)))</f>
        <v>HALVED</v>
      </c>
      <c r="H149" s="45"/>
      <c r="I149" s="45"/>
      <c r="J149" s="45"/>
      <c r="K149" s="43"/>
      <c r="L149" s="69"/>
      <c r="M149" s="69"/>
      <c r="N149" s="69"/>
      <c r="O149" s="69"/>
      <c r="P149" s="69"/>
      <c r="Q149" s="69"/>
      <c r="R149" s="69"/>
      <c r="S149" s="69"/>
      <c r="T149" s="69"/>
      <c r="U149" s="69"/>
      <c r="V149" s="69"/>
      <c r="W149" s="69"/>
      <c r="X149" s="69"/>
      <c r="Y149" s="69"/>
    </row>
    <row r="150" spans="1:25" ht="15">
      <c r="A150" s="25"/>
      <c r="B150" s="25"/>
      <c r="C150" s="25"/>
      <c r="D150" s="25"/>
      <c r="E150" s="25"/>
      <c r="F150" s="25"/>
      <c r="G150" s="33"/>
      <c r="H150" s="33"/>
      <c r="I150" s="33"/>
      <c r="J150" s="33"/>
      <c r="K150" s="33"/>
      <c r="L150" s="69"/>
      <c r="M150" s="69"/>
      <c r="N150" s="69"/>
      <c r="O150" s="69"/>
      <c r="P150" s="69"/>
      <c r="Q150" s="69"/>
      <c r="R150" s="69"/>
      <c r="S150" s="69"/>
      <c r="T150" s="69"/>
      <c r="U150" s="69"/>
      <c r="V150" s="69"/>
      <c r="W150" s="69"/>
      <c r="X150" s="69"/>
      <c r="Y150" s="69"/>
    </row>
    <row r="151" spans="1:25" ht="22.5" customHeight="1">
      <c r="A151" s="15"/>
      <c r="B151" s="57" t="s">
        <v>147</v>
      </c>
      <c r="C151" s="45"/>
      <c r="D151" s="45"/>
      <c r="E151" s="45"/>
      <c r="F151" s="45"/>
      <c r="G151" s="45"/>
      <c r="H151" s="45"/>
      <c r="I151" s="45"/>
      <c r="J151" s="45"/>
      <c r="K151" s="43"/>
      <c r="L151" s="69"/>
      <c r="M151" s="69"/>
      <c r="N151" s="69"/>
      <c r="O151" s="69"/>
      <c r="P151" s="69"/>
      <c r="Q151" s="69"/>
      <c r="R151" s="69"/>
      <c r="S151" s="69"/>
      <c r="T151" s="69"/>
      <c r="U151" s="69"/>
      <c r="V151" s="69"/>
      <c r="W151" s="69"/>
      <c r="X151" s="69"/>
      <c r="Y151" s="69"/>
    </row>
    <row r="152" spans="1:25" ht="15">
      <c r="A152" s="15"/>
      <c r="B152" s="16" t="s">
        <v>22</v>
      </c>
      <c r="C152" s="58" t="s">
        <v>1010</v>
      </c>
      <c r="D152" s="45"/>
      <c r="E152" s="45"/>
      <c r="F152" s="43"/>
      <c r="G152" s="17" t="s">
        <v>22</v>
      </c>
      <c r="H152" s="48" t="s">
        <v>439</v>
      </c>
      <c r="I152" s="45"/>
      <c r="J152" s="45"/>
      <c r="K152" s="43"/>
      <c r="L152" s="69"/>
      <c r="M152" s="69"/>
      <c r="N152" s="69"/>
      <c r="O152" s="69"/>
      <c r="P152" s="69"/>
      <c r="Q152" s="69"/>
      <c r="R152" s="69"/>
      <c r="S152" s="69"/>
      <c r="T152" s="69"/>
      <c r="U152" s="69"/>
      <c r="V152" s="69"/>
      <c r="W152" s="69"/>
      <c r="X152" s="69"/>
      <c r="Y152" s="69"/>
    </row>
    <row r="153" spans="1:25" ht="15">
      <c r="A153" s="15"/>
      <c r="B153" s="41" t="s">
        <v>23</v>
      </c>
      <c r="C153" s="59" t="s">
        <v>24</v>
      </c>
      <c r="D153" s="50"/>
      <c r="E153" s="41" t="s">
        <v>25</v>
      </c>
      <c r="F153" s="41" t="s">
        <v>26</v>
      </c>
      <c r="G153" s="40" t="s">
        <v>23</v>
      </c>
      <c r="H153" s="49" t="s">
        <v>24</v>
      </c>
      <c r="I153" s="50"/>
      <c r="J153" s="40" t="s">
        <v>25</v>
      </c>
      <c r="K153" s="40" t="s">
        <v>26</v>
      </c>
      <c r="L153" s="69"/>
      <c r="M153" s="69"/>
      <c r="N153" s="69"/>
      <c r="O153" s="69"/>
      <c r="P153" s="69"/>
      <c r="Q153" s="69"/>
      <c r="R153" s="69"/>
      <c r="S153" s="69"/>
      <c r="T153" s="69"/>
      <c r="U153" s="69"/>
      <c r="V153" s="69"/>
      <c r="W153" s="69"/>
      <c r="X153" s="69"/>
      <c r="Y153" s="69"/>
    </row>
    <row r="154" spans="1:25" ht="15">
      <c r="A154" s="15"/>
      <c r="B154" s="47"/>
      <c r="C154" s="51"/>
      <c r="D154" s="52"/>
      <c r="E154" s="47"/>
      <c r="F154" s="47"/>
      <c r="G154" s="47"/>
      <c r="H154" s="51"/>
      <c r="I154" s="52"/>
      <c r="J154" s="47"/>
      <c r="K154" s="47"/>
      <c r="L154" s="69"/>
      <c r="M154" s="69"/>
      <c r="N154" s="69"/>
      <c r="O154" s="69"/>
      <c r="P154" s="69"/>
      <c r="Q154" s="69"/>
      <c r="R154" s="69"/>
      <c r="S154" s="69"/>
      <c r="T154" s="69"/>
      <c r="U154" s="69"/>
      <c r="V154" s="69"/>
      <c r="W154" s="69"/>
      <c r="X154" s="69"/>
      <c r="Y154" s="69"/>
    </row>
    <row r="155" spans="1:25" ht="15">
      <c r="A155" s="15"/>
      <c r="B155" s="39"/>
      <c r="C155" s="53"/>
      <c r="D155" s="54"/>
      <c r="E155" s="39"/>
      <c r="F155" s="39"/>
      <c r="G155" s="39"/>
      <c r="H155" s="53"/>
      <c r="I155" s="54"/>
      <c r="J155" s="39"/>
      <c r="K155" s="39"/>
      <c r="L155" s="69"/>
      <c r="M155" s="69"/>
      <c r="N155" s="69"/>
      <c r="O155" s="69"/>
      <c r="P155" s="69"/>
      <c r="Q155" s="69"/>
      <c r="R155" s="69"/>
      <c r="S155" s="69"/>
      <c r="T155" s="69"/>
      <c r="U155" s="69"/>
      <c r="V155" s="69"/>
      <c r="W155" s="69"/>
      <c r="X155" s="69"/>
      <c r="Y155" s="69"/>
    </row>
    <row r="156" spans="1:25" ht="15">
      <c r="A156" s="15"/>
      <c r="B156" s="41">
        <v>1</v>
      </c>
      <c r="C156" s="42" t="s">
        <v>1120</v>
      </c>
      <c r="D156" s="43"/>
      <c r="E156" s="19">
        <v>16</v>
      </c>
      <c r="F156" s="38" t="s">
        <v>28</v>
      </c>
      <c r="G156" s="40">
        <v>1</v>
      </c>
      <c r="H156" s="42" t="s">
        <v>1138</v>
      </c>
      <c r="I156" s="43"/>
      <c r="J156" s="19">
        <v>10</v>
      </c>
      <c r="K156" s="38"/>
      <c r="L156" s="71"/>
      <c r="M156" s="71"/>
      <c r="N156" s="71"/>
      <c r="O156" s="71"/>
      <c r="P156" s="71"/>
      <c r="Q156" s="71"/>
      <c r="R156" s="71"/>
      <c r="S156" s="71"/>
      <c r="T156" s="71"/>
      <c r="U156" s="71"/>
      <c r="V156" s="71"/>
      <c r="W156" s="71"/>
      <c r="X156" s="71"/>
      <c r="Y156" s="71"/>
    </row>
    <row r="157" spans="1:25" ht="15">
      <c r="A157" s="15"/>
      <c r="B157" s="39"/>
      <c r="C157" s="42" t="s">
        <v>1176</v>
      </c>
      <c r="D157" s="43"/>
      <c r="E157" s="19">
        <v>20</v>
      </c>
      <c r="F157" s="39"/>
      <c r="G157" s="39"/>
      <c r="H157" s="42" t="s">
        <v>1136</v>
      </c>
      <c r="I157" s="43"/>
      <c r="J157" s="19">
        <v>20</v>
      </c>
      <c r="K157" s="39"/>
      <c r="L157" s="71"/>
      <c r="M157" s="71"/>
      <c r="N157" s="71"/>
      <c r="O157" s="71"/>
      <c r="P157" s="71"/>
      <c r="Q157" s="71"/>
      <c r="R157" s="71"/>
      <c r="S157" s="71"/>
      <c r="T157" s="71"/>
      <c r="U157" s="71"/>
      <c r="V157" s="71"/>
      <c r="W157" s="71"/>
      <c r="X157" s="71"/>
      <c r="Y157" s="71"/>
    </row>
    <row r="158" spans="1:25" ht="15">
      <c r="A158" s="15"/>
      <c r="B158" s="41">
        <v>2</v>
      </c>
      <c r="C158" s="42" t="s">
        <v>1132</v>
      </c>
      <c r="D158" s="43"/>
      <c r="E158" s="19">
        <v>10</v>
      </c>
      <c r="F158" s="38" t="s">
        <v>102</v>
      </c>
      <c r="G158" s="40">
        <v>2</v>
      </c>
      <c r="H158" s="42" t="s">
        <v>1127</v>
      </c>
      <c r="I158" s="43"/>
      <c r="J158" s="19">
        <v>9</v>
      </c>
      <c r="K158" s="38"/>
      <c r="L158" s="71"/>
      <c r="M158" s="71"/>
      <c r="N158" s="71"/>
      <c r="O158" s="71"/>
      <c r="P158" s="71"/>
      <c r="Q158" s="71"/>
      <c r="R158" s="71"/>
      <c r="S158" s="71"/>
      <c r="T158" s="71"/>
      <c r="U158" s="71"/>
      <c r="V158" s="71"/>
      <c r="W158" s="71"/>
      <c r="X158" s="71"/>
      <c r="Y158" s="71"/>
    </row>
    <row r="159" spans="1:25" ht="15">
      <c r="A159" s="15"/>
      <c r="B159" s="39"/>
      <c r="C159" s="42" t="s">
        <v>1130</v>
      </c>
      <c r="D159" s="43"/>
      <c r="E159" s="19">
        <v>20</v>
      </c>
      <c r="F159" s="39"/>
      <c r="G159" s="39"/>
      <c r="H159" s="42" t="s">
        <v>1129</v>
      </c>
      <c r="I159" s="43"/>
      <c r="J159" s="19">
        <v>13</v>
      </c>
      <c r="K159" s="39"/>
      <c r="L159" s="71"/>
      <c r="M159" s="71"/>
      <c r="N159" s="71"/>
      <c r="O159" s="71"/>
      <c r="P159" s="71"/>
      <c r="Q159" s="71"/>
      <c r="R159" s="71"/>
      <c r="S159" s="71"/>
      <c r="T159" s="71"/>
      <c r="U159" s="71"/>
      <c r="V159" s="71"/>
      <c r="W159" s="71"/>
      <c r="X159" s="71"/>
      <c r="Y159" s="71"/>
    </row>
    <row r="160" spans="1:25" ht="15">
      <c r="A160" s="15"/>
      <c r="B160" s="41">
        <v>3</v>
      </c>
      <c r="C160" s="42" t="s">
        <v>1128</v>
      </c>
      <c r="D160" s="43"/>
      <c r="E160" s="19">
        <v>14</v>
      </c>
      <c r="F160" s="38"/>
      <c r="G160" s="40">
        <v>3</v>
      </c>
      <c r="H160" s="42" t="s">
        <v>1125</v>
      </c>
      <c r="I160" s="43"/>
      <c r="J160" s="19">
        <v>24</v>
      </c>
      <c r="K160" s="38" t="s">
        <v>33</v>
      </c>
      <c r="L160" s="71"/>
      <c r="M160" s="71"/>
      <c r="N160" s="71"/>
      <c r="O160" s="71"/>
      <c r="P160" s="71"/>
      <c r="Q160" s="71"/>
      <c r="R160" s="71"/>
      <c r="S160" s="71"/>
      <c r="T160" s="71"/>
      <c r="U160" s="71"/>
      <c r="V160" s="71"/>
      <c r="W160" s="71"/>
      <c r="X160" s="71"/>
      <c r="Y160" s="71"/>
    </row>
    <row r="161" spans="1:25" ht="15">
      <c r="A161" s="15"/>
      <c r="B161" s="39"/>
      <c r="C161" s="42" t="s">
        <v>1175</v>
      </c>
      <c r="D161" s="43"/>
      <c r="E161" s="19">
        <v>21</v>
      </c>
      <c r="F161" s="39"/>
      <c r="G161" s="39"/>
      <c r="H161" s="42" t="s">
        <v>1174</v>
      </c>
      <c r="I161" s="43"/>
      <c r="J161" s="19">
        <v>17</v>
      </c>
      <c r="K161" s="39"/>
      <c r="L161" s="71"/>
      <c r="M161" s="71"/>
      <c r="N161" s="71"/>
      <c r="O161" s="71"/>
      <c r="P161" s="71"/>
      <c r="Q161" s="71"/>
      <c r="R161" s="71"/>
      <c r="S161" s="71"/>
      <c r="T161" s="71"/>
      <c r="U161" s="71"/>
      <c r="V161" s="71"/>
      <c r="W161" s="71"/>
      <c r="X161" s="71"/>
      <c r="Y161" s="71"/>
    </row>
    <row r="162" spans="1:25" ht="15">
      <c r="A162" s="15"/>
      <c r="B162" s="41">
        <v>4</v>
      </c>
      <c r="C162" s="42" t="s">
        <v>1124</v>
      </c>
      <c r="D162" s="43"/>
      <c r="E162" s="19">
        <v>19</v>
      </c>
      <c r="F162" s="38" t="s">
        <v>33</v>
      </c>
      <c r="G162" s="40">
        <v>4</v>
      </c>
      <c r="H162" s="42" t="s">
        <v>1133</v>
      </c>
      <c r="I162" s="43"/>
      <c r="J162" s="19">
        <v>18</v>
      </c>
      <c r="K162" s="38"/>
      <c r="L162" s="71"/>
      <c r="M162" s="71"/>
      <c r="N162" s="71"/>
      <c r="O162" s="71"/>
      <c r="P162" s="71"/>
      <c r="Q162" s="71"/>
      <c r="R162" s="71"/>
      <c r="S162" s="71"/>
      <c r="T162" s="71"/>
      <c r="U162" s="71"/>
      <c r="V162" s="71"/>
      <c r="W162" s="71"/>
      <c r="X162" s="71"/>
      <c r="Y162" s="71"/>
    </row>
    <row r="163" spans="1:25" ht="15">
      <c r="A163" s="15"/>
      <c r="B163" s="39"/>
      <c r="C163" s="42" t="s">
        <v>1118</v>
      </c>
      <c r="D163" s="43"/>
      <c r="E163" s="19">
        <v>12</v>
      </c>
      <c r="F163" s="39"/>
      <c r="G163" s="39"/>
      <c r="H163" s="42" t="s">
        <v>1173</v>
      </c>
      <c r="I163" s="43"/>
      <c r="J163" s="19">
        <v>23</v>
      </c>
      <c r="K163" s="39"/>
      <c r="L163" s="71"/>
      <c r="M163" s="71"/>
      <c r="N163" s="71"/>
      <c r="O163" s="71"/>
      <c r="P163" s="71"/>
      <c r="Q163" s="71"/>
      <c r="R163" s="71"/>
      <c r="S163" s="71"/>
      <c r="T163" s="71"/>
      <c r="U163" s="71"/>
      <c r="V163" s="71"/>
      <c r="W163" s="71"/>
      <c r="X163" s="71"/>
      <c r="Y163" s="71"/>
    </row>
    <row r="164" spans="1:25" ht="15">
      <c r="A164" s="15"/>
      <c r="B164" s="41">
        <v>5</v>
      </c>
      <c r="C164" s="42" t="s">
        <v>1137</v>
      </c>
      <c r="D164" s="43"/>
      <c r="E164" s="19">
        <v>18</v>
      </c>
      <c r="F164" s="38" t="s">
        <v>28</v>
      </c>
      <c r="G164" s="40">
        <v>5</v>
      </c>
      <c r="H164" s="42" t="s">
        <v>1121</v>
      </c>
      <c r="I164" s="43"/>
      <c r="J164" s="19">
        <v>8</v>
      </c>
      <c r="K164" s="38"/>
      <c r="L164" s="71"/>
      <c r="M164" s="71"/>
      <c r="N164" s="71"/>
      <c r="O164" s="71"/>
      <c r="P164" s="71"/>
      <c r="Q164" s="71"/>
      <c r="R164" s="71"/>
      <c r="S164" s="71"/>
      <c r="T164" s="71"/>
      <c r="U164" s="71"/>
      <c r="V164" s="71"/>
      <c r="W164" s="71"/>
      <c r="X164" s="71"/>
      <c r="Y164" s="71"/>
    </row>
    <row r="165" spans="1:25" ht="15">
      <c r="A165" s="22"/>
      <c r="B165" s="39"/>
      <c r="C165" s="42" t="s">
        <v>1172</v>
      </c>
      <c r="D165" s="43"/>
      <c r="E165" s="19">
        <v>8</v>
      </c>
      <c r="F165" s="39"/>
      <c r="G165" s="39"/>
      <c r="H165" s="42" t="s">
        <v>1119</v>
      </c>
      <c r="I165" s="43"/>
      <c r="J165" s="19">
        <v>16</v>
      </c>
      <c r="K165" s="39"/>
      <c r="L165" s="71"/>
      <c r="M165" s="71"/>
      <c r="N165" s="71"/>
      <c r="O165" s="71"/>
      <c r="P165" s="71"/>
      <c r="Q165" s="71"/>
      <c r="R165" s="71"/>
      <c r="S165" s="71"/>
      <c r="T165" s="71"/>
      <c r="U165" s="71"/>
      <c r="V165" s="71"/>
      <c r="W165" s="71"/>
      <c r="X165" s="71"/>
      <c r="Y165" s="71"/>
    </row>
    <row r="166" spans="1:25" ht="15.75">
      <c r="A166" s="25"/>
      <c r="B166" s="44" t="str">
        <f>"TOTAL MATCHES WON BY : "&amp;C152</f>
        <v>TOTAL MATCHES WON BY : ROYAL PERTH</v>
      </c>
      <c r="C166" s="45"/>
      <c r="D166" s="45"/>
      <c r="E166" s="43"/>
      <c r="F166" s="19">
        <f>COUNTA(F156:F165)-0.5*COUNTIF(F156:F165,"Sq*")-COUNTIF(F156:F165,"TBA")</f>
        <v>4</v>
      </c>
      <c r="G166" s="55" t="str">
        <f>"TOTAL MATCHES WON BY : "&amp;H152</f>
        <v>TOTAL MATCHES WON BY : SEA VIEW</v>
      </c>
      <c r="H166" s="45"/>
      <c r="I166" s="45"/>
      <c r="J166" s="43"/>
      <c r="K166" s="19">
        <f>COUNTA(K156:K165)-0.5*COUNTIF(K156:K165,"Sq*")-COUNTIF(K156:K165,"TBA")</f>
        <v>1</v>
      </c>
      <c r="L166" s="70"/>
      <c r="M166" s="70"/>
      <c r="N166" s="70" t="str">
        <f>IF(F166+K166=0,"",C152)</f>
        <v>ROYAL PERTH</v>
      </c>
      <c r="O166" s="24">
        <f>F166</f>
        <v>4</v>
      </c>
      <c r="P166" s="70" t="str">
        <f>IF(F166+K166=0,"",H152)</f>
        <v>SEA VIEW</v>
      </c>
      <c r="Q166" s="24">
        <f>K166</f>
        <v>1</v>
      </c>
      <c r="R166" s="70" t="str">
        <f>G167</f>
        <v>ROYAL PERTH</v>
      </c>
      <c r="S166" s="70" t="str">
        <f>IF(R166="HALVED",C152,"")</f>
        <v/>
      </c>
      <c r="T166" s="70" t="str">
        <f>IF(R166="HALVED",H152,"")</f>
        <v/>
      </c>
      <c r="U166" s="70"/>
      <c r="V166" s="70"/>
      <c r="W166" s="70"/>
      <c r="X166" s="70"/>
      <c r="Y166" s="70"/>
    </row>
    <row r="167" spans="1:25" ht="15">
      <c r="A167" s="25"/>
      <c r="B167" s="46" t="s">
        <v>52</v>
      </c>
      <c r="C167" s="45"/>
      <c r="D167" s="45"/>
      <c r="E167" s="45"/>
      <c r="F167" s="43"/>
      <c r="G167" s="56" t="str">
        <f>IF(F166+K166&lt;4,"",IF(F166=K166,"HALVED",IF(F166&gt;K166,C152,H152)))</f>
        <v>ROYAL PERTH</v>
      </c>
      <c r="H167" s="45"/>
      <c r="I167" s="45"/>
      <c r="J167" s="45"/>
      <c r="K167" s="43"/>
      <c r="L167" s="69"/>
      <c r="M167" s="69"/>
      <c r="N167" s="69"/>
      <c r="O167" s="69"/>
      <c r="P167" s="69"/>
      <c r="Q167" s="69"/>
      <c r="R167" s="69"/>
      <c r="S167" s="69"/>
      <c r="T167" s="69"/>
      <c r="U167" s="69"/>
      <c r="V167" s="69"/>
      <c r="W167" s="69"/>
      <c r="X167" s="69"/>
      <c r="Y167" s="69"/>
    </row>
    <row r="168" spans="1:25" ht="22.5" customHeight="1">
      <c r="A168" s="15"/>
      <c r="B168" s="57" t="s">
        <v>1171</v>
      </c>
      <c r="C168" s="45"/>
      <c r="D168" s="45"/>
      <c r="E168" s="45"/>
      <c r="F168" s="45"/>
      <c r="G168" s="45"/>
      <c r="H168" s="45"/>
      <c r="I168" s="45"/>
      <c r="J168" s="45"/>
      <c r="K168" s="43"/>
      <c r="L168" s="69"/>
      <c r="M168" s="69"/>
      <c r="N168" s="69"/>
      <c r="O168" s="69"/>
      <c r="P168" s="69"/>
      <c r="Q168" s="69"/>
      <c r="R168" s="69"/>
      <c r="S168" s="69"/>
      <c r="T168" s="69"/>
      <c r="U168" s="69"/>
      <c r="V168" s="69"/>
      <c r="W168" s="69"/>
      <c r="X168" s="69"/>
      <c r="Y168" s="69"/>
    </row>
    <row r="169" spans="1:25" ht="15">
      <c r="A169" s="25"/>
      <c r="B169" s="16" t="s">
        <v>22</v>
      </c>
      <c r="C169" s="58" t="s">
        <v>1159</v>
      </c>
      <c r="D169" s="45"/>
      <c r="E169" s="45"/>
      <c r="F169" s="43"/>
      <c r="G169" s="17" t="s">
        <v>22</v>
      </c>
      <c r="H169" s="48" t="s">
        <v>1033</v>
      </c>
      <c r="I169" s="45"/>
      <c r="J169" s="45"/>
      <c r="K169" s="43"/>
      <c r="L169" s="69"/>
      <c r="M169" s="69"/>
      <c r="N169" s="69"/>
      <c r="O169" s="69"/>
      <c r="P169" s="69"/>
      <c r="Q169" s="69"/>
      <c r="R169" s="69"/>
      <c r="S169" s="69"/>
      <c r="T169" s="69"/>
      <c r="U169" s="69"/>
      <c r="V169" s="69"/>
      <c r="W169" s="69"/>
      <c r="X169" s="69"/>
      <c r="Y169" s="69"/>
    </row>
    <row r="170" spans="1:25" ht="14.25" customHeight="1">
      <c r="A170" s="25"/>
      <c r="B170" s="41" t="s">
        <v>23</v>
      </c>
      <c r="C170" s="59" t="s">
        <v>24</v>
      </c>
      <c r="D170" s="50"/>
      <c r="E170" s="41" t="s">
        <v>25</v>
      </c>
      <c r="F170" s="41" t="s">
        <v>26</v>
      </c>
      <c r="G170" s="40" t="s">
        <v>23</v>
      </c>
      <c r="H170" s="49" t="s">
        <v>24</v>
      </c>
      <c r="I170" s="50"/>
      <c r="J170" s="40" t="s">
        <v>25</v>
      </c>
      <c r="K170" s="40" t="s">
        <v>26</v>
      </c>
      <c r="L170" s="69"/>
      <c r="M170" s="69"/>
      <c r="N170" s="69"/>
      <c r="O170" s="69"/>
      <c r="P170" s="69"/>
      <c r="Q170" s="69"/>
      <c r="R170" s="69"/>
      <c r="S170" s="69"/>
      <c r="T170" s="69"/>
      <c r="U170" s="69"/>
      <c r="V170" s="69"/>
      <c r="W170" s="69"/>
      <c r="X170" s="69"/>
      <c r="Y170" s="69"/>
    </row>
    <row r="171" spans="1:25" ht="15">
      <c r="A171" s="25"/>
      <c r="B171" s="47"/>
      <c r="C171" s="51"/>
      <c r="D171" s="52"/>
      <c r="E171" s="47"/>
      <c r="F171" s="47"/>
      <c r="G171" s="47"/>
      <c r="H171" s="51"/>
      <c r="I171" s="52"/>
      <c r="J171" s="47"/>
      <c r="K171" s="47"/>
      <c r="L171" s="69"/>
      <c r="M171" s="69"/>
      <c r="N171" s="69"/>
      <c r="O171" s="69"/>
      <c r="P171" s="69"/>
      <c r="Q171" s="69"/>
      <c r="R171" s="69"/>
      <c r="S171" s="69"/>
      <c r="T171" s="69"/>
      <c r="U171" s="69"/>
      <c r="V171" s="69"/>
      <c r="W171" s="69"/>
      <c r="X171" s="69"/>
      <c r="Y171" s="69"/>
    </row>
    <row r="172" spans="1:25" ht="15">
      <c r="A172" s="25"/>
      <c r="B172" s="39"/>
      <c r="C172" s="53"/>
      <c r="D172" s="54"/>
      <c r="E172" s="39"/>
      <c r="F172" s="39"/>
      <c r="G172" s="39"/>
      <c r="H172" s="53"/>
      <c r="I172" s="54"/>
      <c r="J172" s="39"/>
      <c r="K172" s="39"/>
      <c r="L172" s="69"/>
      <c r="M172" s="69"/>
      <c r="N172" s="69"/>
      <c r="O172" s="69"/>
      <c r="P172" s="69"/>
      <c r="Q172" s="69"/>
      <c r="R172" s="69"/>
      <c r="S172" s="69"/>
      <c r="T172" s="69"/>
      <c r="U172" s="69"/>
      <c r="V172" s="69"/>
      <c r="W172" s="69"/>
      <c r="X172" s="69"/>
      <c r="Y172" s="69"/>
    </row>
    <row r="173" spans="1:25" ht="15.75">
      <c r="A173" s="25"/>
      <c r="B173" s="41">
        <v>1</v>
      </c>
      <c r="C173" s="42" t="s">
        <v>1153</v>
      </c>
      <c r="D173" s="43"/>
      <c r="E173" s="19">
        <v>7</v>
      </c>
      <c r="F173" s="38" t="s">
        <v>68</v>
      </c>
      <c r="G173" s="40">
        <v>1</v>
      </c>
      <c r="H173" s="42" t="s">
        <v>1170</v>
      </c>
      <c r="I173" s="43"/>
      <c r="J173" s="19">
        <v>15</v>
      </c>
      <c r="K173" s="38"/>
      <c r="L173" s="71"/>
      <c r="M173" s="71"/>
      <c r="N173" s="71"/>
      <c r="O173" s="71"/>
      <c r="P173" s="71"/>
      <c r="Q173" s="71"/>
      <c r="R173" s="71"/>
      <c r="S173" s="71"/>
      <c r="T173" s="71"/>
      <c r="U173" s="71"/>
      <c r="V173" s="71"/>
      <c r="W173" s="71"/>
      <c r="X173" s="71"/>
      <c r="Y173" s="71"/>
    </row>
    <row r="174" spans="1:25" ht="15.75">
      <c r="A174" s="25"/>
      <c r="B174" s="39"/>
      <c r="C174" s="42" t="s">
        <v>1151</v>
      </c>
      <c r="D174" s="43"/>
      <c r="E174" s="19">
        <v>16</v>
      </c>
      <c r="F174" s="39"/>
      <c r="G174" s="39"/>
      <c r="H174" s="42" t="s">
        <v>1169</v>
      </c>
      <c r="I174" s="43"/>
      <c r="J174" s="19">
        <v>18</v>
      </c>
      <c r="K174" s="39"/>
      <c r="L174" s="71"/>
      <c r="M174" s="71"/>
      <c r="N174" s="71"/>
      <c r="O174" s="71"/>
      <c r="P174" s="71"/>
      <c r="Q174" s="71"/>
      <c r="R174" s="71"/>
      <c r="S174" s="71"/>
      <c r="T174" s="71"/>
      <c r="U174" s="71"/>
      <c r="V174" s="71"/>
      <c r="W174" s="71"/>
      <c r="X174" s="71"/>
      <c r="Y174" s="71"/>
    </row>
    <row r="175" spans="1:25" ht="15.75">
      <c r="A175" s="25"/>
      <c r="B175" s="41">
        <v>2</v>
      </c>
      <c r="C175" s="42" t="s">
        <v>1168</v>
      </c>
      <c r="D175" s="43"/>
      <c r="E175" s="19">
        <v>8</v>
      </c>
      <c r="F175" s="38" t="s">
        <v>87</v>
      </c>
      <c r="G175" s="40">
        <v>2</v>
      </c>
      <c r="H175" s="42" t="s">
        <v>1167</v>
      </c>
      <c r="I175" s="43"/>
      <c r="J175" s="19">
        <v>18</v>
      </c>
      <c r="K175" s="38"/>
      <c r="L175" s="71"/>
      <c r="M175" s="71"/>
      <c r="N175" s="71"/>
      <c r="O175" s="71"/>
      <c r="P175" s="71"/>
      <c r="Q175" s="71"/>
      <c r="R175" s="71"/>
      <c r="S175" s="71"/>
      <c r="T175" s="71"/>
      <c r="U175" s="71"/>
      <c r="V175" s="71"/>
      <c r="W175" s="71"/>
      <c r="X175" s="71"/>
      <c r="Y175" s="71"/>
    </row>
    <row r="176" spans="1:25" ht="15.75">
      <c r="A176" s="25"/>
      <c r="B176" s="39"/>
      <c r="C176" s="42" t="s">
        <v>1166</v>
      </c>
      <c r="D176" s="43"/>
      <c r="E176" s="19">
        <v>26</v>
      </c>
      <c r="F176" s="39"/>
      <c r="G176" s="39"/>
      <c r="H176" s="42" t="s">
        <v>1140</v>
      </c>
      <c r="I176" s="43"/>
      <c r="J176" s="19">
        <v>21</v>
      </c>
      <c r="K176" s="39"/>
      <c r="L176" s="71"/>
      <c r="M176" s="71"/>
      <c r="N176" s="71"/>
      <c r="O176" s="71"/>
      <c r="P176" s="71"/>
      <c r="Q176" s="71"/>
      <c r="R176" s="71"/>
      <c r="S176" s="71"/>
      <c r="T176" s="71"/>
      <c r="U176" s="71"/>
      <c r="V176" s="71"/>
      <c r="W176" s="71"/>
      <c r="X176" s="71"/>
      <c r="Y176" s="71"/>
    </row>
    <row r="177" spans="1:25" ht="15.75">
      <c r="A177" s="25"/>
      <c r="B177" s="41">
        <v>3</v>
      </c>
      <c r="C177" s="42" t="s">
        <v>1141</v>
      </c>
      <c r="D177" s="43"/>
      <c r="E177" s="19">
        <v>3</v>
      </c>
      <c r="F177" s="38" t="s">
        <v>87</v>
      </c>
      <c r="G177" s="40">
        <v>3</v>
      </c>
      <c r="H177" s="42" t="s">
        <v>1150</v>
      </c>
      <c r="I177" s="43"/>
      <c r="J177" s="19">
        <v>18</v>
      </c>
      <c r="K177" s="38"/>
      <c r="L177" s="71"/>
      <c r="M177" s="71"/>
      <c r="N177" s="71"/>
      <c r="O177" s="71"/>
      <c r="P177" s="71"/>
      <c r="Q177" s="71"/>
      <c r="R177" s="71"/>
      <c r="S177" s="71"/>
      <c r="T177" s="71"/>
      <c r="U177" s="71"/>
      <c r="V177" s="71"/>
      <c r="W177" s="71"/>
      <c r="X177" s="71"/>
      <c r="Y177" s="71"/>
    </row>
    <row r="178" spans="1:25" ht="15.75">
      <c r="A178" s="25"/>
      <c r="B178" s="39"/>
      <c r="C178" s="42" t="s">
        <v>1165</v>
      </c>
      <c r="D178" s="43"/>
      <c r="E178" s="19">
        <v>10</v>
      </c>
      <c r="F178" s="39"/>
      <c r="G178" s="39"/>
      <c r="H178" s="42" t="s">
        <v>1142</v>
      </c>
      <c r="I178" s="43"/>
      <c r="J178" s="19">
        <v>5</v>
      </c>
      <c r="K178" s="39"/>
      <c r="L178" s="71"/>
      <c r="M178" s="71"/>
      <c r="N178" s="71"/>
      <c r="O178" s="71"/>
      <c r="P178" s="71"/>
      <c r="Q178" s="71"/>
      <c r="R178" s="71"/>
      <c r="S178" s="71"/>
      <c r="T178" s="71"/>
      <c r="U178" s="71"/>
      <c r="V178" s="71"/>
      <c r="W178" s="71"/>
      <c r="X178" s="71"/>
      <c r="Y178" s="71"/>
    </row>
    <row r="179" spans="1:25" ht="15.75">
      <c r="A179" s="25"/>
      <c r="B179" s="41">
        <v>4</v>
      </c>
      <c r="C179" s="42" t="s">
        <v>1164</v>
      </c>
      <c r="D179" s="43"/>
      <c r="E179" s="19">
        <v>9</v>
      </c>
      <c r="F179" s="38"/>
      <c r="G179" s="40">
        <v>4</v>
      </c>
      <c r="H179" s="42" t="s">
        <v>1156</v>
      </c>
      <c r="I179" s="43"/>
      <c r="J179" s="19">
        <v>13</v>
      </c>
      <c r="K179" s="38" t="s">
        <v>55</v>
      </c>
      <c r="L179" s="71"/>
      <c r="M179" s="71"/>
      <c r="N179" s="71"/>
      <c r="O179" s="71"/>
      <c r="P179" s="71"/>
      <c r="Q179" s="71"/>
      <c r="R179" s="71"/>
      <c r="S179" s="71"/>
      <c r="T179" s="71"/>
      <c r="U179" s="71"/>
      <c r="V179" s="71"/>
      <c r="W179" s="71"/>
      <c r="X179" s="71"/>
      <c r="Y179" s="71"/>
    </row>
    <row r="180" spans="1:25" ht="15.75">
      <c r="A180" s="25"/>
      <c r="B180" s="39"/>
      <c r="C180" s="42" t="s">
        <v>1155</v>
      </c>
      <c r="D180" s="43"/>
      <c r="E180" s="19">
        <v>9</v>
      </c>
      <c r="F180" s="39"/>
      <c r="G180" s="39"/>
      <c r="H180" s="42" t="s">
        <v>1163</v>
      </c>
      <c r="I180" s="43"/>
      <c r="J180" s="19">
        <v>17</v>
      </c>
      <c r="K180" s="39"/>
      <c r="L180" s="71"/>
      <c r="M180" s="71"/>
      <c r="N180" s="71"/>
      <c r="O180" s="71"/>
      <c r="P180" s="71"/>
      <c r="Q180" s="71"/>
      <c r="R180" s="71"/>
      <c r="S180" s="71"/>
      <c r="T180" s="71"/>
      <c r="U180" s="71"/>
      <c r="V180" s="71"/>
      <c r="W180" s="71"/>
      <c r="X180" s="71"/>
      <c r="Y180" s="71"/>
    </row>
    <row r="181" spans="1:25" ht="15.75">
      <c r="A181" s="25"/>
      <c r="B181" s="41">
        <v>5</v>
      </c>
      <c r="C181" s="42" t="s">
        <v>1162</v>
      </c>
      <c r="D181" s="43"/>
      <c r="E181" s="19">
        <v>3</v>
      </c>
      <c r="F181" s="38" t="s">
        <v>33</v>
      </c>
      <c r="G181" s="40">
        <v>5</v>
      </c>
      <c r="H181" s="42" t="s">
        <v>1161</v>
      </c>
      <c r="I181" s="43"/>
      <c r="J181" s="19">
        <v>14</v>
      </c>
      <c r="K181" s="38"/>
      <c r="L181" s="71"/>
      <c r="M181" s="71"/>
      <c r="N181" s="71"/>
      <c r="O181" s="71"/>
      <c r="P181" s="71"/>
      <c r="Q181" s="71"/>
      <c r="R181" s="71"/>
      <c r="S181" s="71"/>
      <c r="T181" s="71"/>
      <c r="U181" s="71"/>
      <c r="V181" s="71"/>
      <c r="W181" s="71"/>
      <c r="X181" s="71"/>
      <c r="Y181" s="71"/>
    </row>
    <row r="182" spans="1:25" ht="15.75">
      <c r="A182" s="25"/>
      <c r="B182" s="39"/>
      <c r="C182" s="42" t="s">
        <v>1160</v>
      </c>
      <c r="D182" s="43"/>
      <c r="E182" s="19">
        <v>22</v>
      </c>
      <c r="F182" s="39"/>
      <c r="G182" s="39"/>
      <c r="H182" s="42" t="s">
        <v>1146</v>
      </c>
      <c r="I182" s="43"/>
      <c r="J182" s="19">
        <v>9</v>
      </c>
      <c r="K182" s="39"/>
      <c r="L182" s="71"/>
      <c r="M182" s="71"/>
      <c r="N182" s="71"/>
      <c r="O182" s="71"/>
      <c r="P182" s="71"/>
      <c r="Q182" s="71"/>
      <c r="R182" s="71"/>
      <c r="S182" s="71"/>
      <c r="T182" s="71"/>
      <c r="U182" s="71"/>
      <c r="V182" s="71"/>
      <c r="W182" s="71"/>
      <c r="X182" s="71"/>
      <c r="Y182" s="71"/>
    </row>
    <row r="183" spans="1:25" ht="27.75">
      <c r="A183" s="25"/>
      <c r="B183" s="44" t="str">
        <f>"TOTAL MATCHES WON BY : "&amp;C169</f>
        <v>TOTAL MATCHES WON BY : MEADOW SPRINGS</v>
      </c>
      <c r="C183" s="45"/>
      <c r="D183" s="45"/>
      <c r="E183" s="43"/>
      <c r="F183" s="19">
        <f>COUNTA(F173:F182)-0.5*COUNTIF(F173:F182,"Sq*")-COUNTIF(F173:F182,"TBA")</f>
        <v>4</v>
      </c>
      <c r="G183" s="55" t="str">
        <f>"TOTAL MATCHES WON BY : "&amp;H169</f>
        <v>TOTAL MATCHES WON BY : ROYAL FREMANTLE</v>
      </c>
      <c r="H183" s="45"/>
      <c r="I183" s="45"/>
      <c r="J183" s="43"/>
      <c r="K183" s="19">
        <f>COUNTA(K173:K182)-0.5*COUNTIF(K173:K182,"Sq*")-COUNTIF(K173:K182,"TBA")</f>
        <v>1</v>
      </c>
      <c r="L183" s="70"/>
      <c r="M183" s="70"/>
      <c r="N183" s="70" t="str">
        <f>IF(F183+K183=0,"",C169)</f>
        <v>MEADOW SPRINGS</v>
      </c>
      <c r="O183" s="24">
        <f>F183</f>
        <v>4</v>
      </c>
      <c r="P183" s="70" t="str">
        <f>IF(F183+K183=0,"",H169)</f>
        <v>ROYAL FREMANTLE</v>
      </c>
      <c r="Q183" s="24">
        <f>K183</f>
        <v>1</v>
      </c>
      <c r="R183" s="70" t="str">
        <f>G184</f>
        <v>MEADOW SPRINGS</v>
      </c>
      <c r="S183" s="70" t="str">
        <f>IF(R183="HALVED",C169,"")</f>
        <v/>
      </c>
      <c r="T183" s="70" t="str">
        <f>IF(R183="HALVED",H169,"")</f>
        <v/>
      </c>
      <c r="U183" s="70"/>
      <c r="V183" s="70"/>
      <c r="W183" s="70"/>
      <c r="X183" s="70"/>
      <c r="Y183" s="70"/>
    </row>
    <row r="184" spans="1:25" ht="15">
      <c r="A184" s="25"/>
      <c r="B184" s="46" t="s">
        <v>52</v>
      </c>
      <c r="C184" s="45"/>
      <c r="D184" s="45"/>
      <c r="E184" s="45"/>
      <c r="F184" s="43"/>
      <c r="G184" s="56" t="str">
        <f>IF(F183+K183&lt;4,"",IF(F183=K183,"HALVED",IF(F183&gt;K183,C169,H169)))</f>
        <v>MEADOW SPRINGS</v>
      </c>
      <c r="H184" s="45"/>
      <c r="I184" s="45"/>
      <c r="J184" s="45"/>
      <c r="K184" s="43"/>
      <c r="L184" s="69"/>
      <c r="M184" s="69"/>
      <c r="N184" s="69"/>
      <c r="O184" s="69"/>
      <c r="P184" s="69"/>
      <c r="Q184" s="69"/>
      <c r="R184" s="69"/>
      <c r="S184" s="69"/>
      <c r="T184" s="69"/>
      <c r="U184" s="69"/>
      <c r="V184" s="69"/>
      <c r="W184" s="69"/>
      <c r="X184" s="69"/>
      <c r="Y184" s="69"/>
    </row>
    <row r="185" spans="1:25" ht="15">
      <c r="A185" s="25"/>
      <c r="B185" s="25"/>
      <c r="C185" s="25"/>
      <c r="D185" s="25"/>
      <c r="E185" s="25"/>
      <c r="F185" s="25"/>
      <c r="G185" s="33"/>
      <c r="H185" s="33"/>
      <c r="I185" s="33"/>
      <c r="J185" s="33"/>
      <c r="K185" s="33"/>
      <c r="L185" s="69"/>
      <c r="M185" s="69"/>
      <c r="N185" s="69"/>
      <c r="O185" s="69"/>
      <c r="P185" s="69"/>
      <c r="Q185" s="69"/>
      <c r="R185" s="69"/>
      <c r="S185" s="69"/>
      <c r="T185" s="69"/>
      <c r="U185" s="69"/>
      <c r="V185" s="69"/>
      <c r="W185" s="69"/>
      <c r="X185" s="69"/>
      <c r="Y185" s="69"/>
    </row>
    <row r="186" spans="1:25" ht="19.5" customHeight="1">
      <c r="A186" s="25"/>
      <c r="B186" s="57" t="s">
        <v>211</v>
      </c>
      <c r="C186" s="45"/>
      <c r="D186" s="45"/>
      <c r="E186" s="45"/>
      <c r="F186" s="45"/>
      <c r="G186" s="45"/>
      <c r="H186" s="45"/>
      <c r="I186" s="45"/>
      <c r="J186" s="45"/>
      <c r="K186" s="43"/>
      <c r="L186" s="69"/>
      <c r="M186" s="69"/>
      <c r="N186" s="69"/>
      <c r="O186" s="69"/>
      <c r="P186" s="69"/>
      <c r="Q186" s="69"/>
      <c r="R186" s="69"/>
      <c r="S186" s="69"/>
      <c r="T186" s="69"/>
      <c r="U186" s="69"/>
      <c r="V186" s="69"/>
      <c r="W186" s="69"/>
      <c r="X186" s="69"/>
      <c r="Y186" s="69"/>
    </row>
    <row r="187" spans="1:25" ht="15">
      <c r="A187" s="25"/>
      <c r="B187" s="16" t="s">
        <v>22</v>
      </c>
      <c r="C187" s="58" t="s">
        <v>1033</v>
      </c>
      <c r="D187" s="45"/>
      <c r="E187" s="45"/>
      <c r="F187" s="43"/>
      <c r="G187" s="17" t="s">
        <v>22</v>
      </c>
      <c r="H187" s="48" t="s">
        <v>1159</v>
      </c>
      <c r="I187" s="45"/>
      <c r="J187" s="45"/>
      <c r="K187" s="43"/>
      <c r="L187" s="69"/>
      <c r="M187" s="69"/>
      <c r="N187" s="69"/>
      <c r="O187" s="69"/>
      <c r="P187" s="69"/>
      <c r="Q187" s="69"/>
      <c r="R187" s="69"/>
      <c r="S187" s="69"/>
      <c r="T187" s="69"/>
      <c r="U187" s="69"/>
      <c r="V187" s="69"/>
      <c r="W187" s="69"/>
      <c r="X187" s="69"/>
      <c r="Y187" s="69"/>
    </row>
    <row r="188" spans="1:25" ht="15">
      <c r="A188" s="25"/>
      <c r="B188" s="41" t="s">
        <v>23</v>
      </c>
      <c r="C188" s="59" t="s">
        <v>24</v>
      </c>
      <c r="D188" s="50"/>
      <c r="E188" s="41" t="s">
        <v>25</v>
      </c>
      <c r="F188" s="41" t="s">
        <v>26</v>
      </c>
      <c r="G188" s="40" t="s">
        <v>23</v>
      </c>
      <c r="H188" s="49" t="s">
        <v>24</v>
      </c>
      <c r="I188" s="50"/>
      <c r="J188" s="40" t="s">
        <v>25</v>
      </c>
      <c r="K188" s="40" t="s">
        <v>26</v>
      </c>
      <c r="L188" s="69"/>
      <c r="M188" s="69"/>
      <c r="N188" s="69"/>
      <c r="O188" s="69"/>
      <c r="P188" s="69"/>
      <c r="Q188" s="69"/>
      <c r="R188" s="69"/>
      <c r="S188" s="69"/>
      <c r="T188" s="69"/>
      <c r="U188" s="69"/>
      <c r="V188" s="69"/>
      <c r="W188" s="69"/>
      <c r="X188" s="69"/>
      <c r="Y188" s="69"/>
    </row>
    <row r="189" spans="1:25" ht="15">
      <c r="A189" s="25"/>
      <c r="B189" s="47"/>
      <c r="C189" s="51"/>
      <c r="D189" s="52"/>
      <c r="E189" s="47"/>
      <c r="F189" s="47"/>
      <c r="G189" s="47"/>
      <c r="H189" s="51"/>
      <c r="I189" s="52"/>
      <c r="J189" s="47"/>
      <c r="K189" s="47"/>
      <c r="L189" s="69"/>
      <c r="M189" s="69"/>
      <c r="N189" s="69"/>
      <c r="O189" s="69"/>
      <c r="P189" s="69"/>
      <c r="Q189" s="69"/>
      <c r="R189" s="69"/>
      <c r="S189" s="69"/>
      <c r="T189" s="69"/>
      <c r="U189" s="69"/>
      <c r="V189" s="69"/>
      <c r="W189" s="69"/>
      <c r="X189" s="69"/>
      <c r="Y189" s="69"/>
    </row>
    <row r="190" spans="1:25" ht="15">
      <c r="A190" s="25"/>
      <c r="B190" s="39"/>
      <c r="C190" s="53"/>
      <c r="D190" s="54"/>
      <c r="E190" s="39"/>
      <c r="F190" s="39"/>
      <c r="G190" s="39"/>
      <c r="H190" s="53"/>
      <c r="I190" s="54"/>
      <c r="J190" s="39"/>
      <c r="K190" s="39"/>
      <c r="L190" s="69"/>
      <c r="M190" s="69"/>
      <c r="N190" s="69"/>
      <c r="O190" s="69"/>
      <c r="P190" s="69"/>
      <c r="Q190" s="69"/>
      <c r="R190" s="69"/>
      <c r="S190" s="69"/>
      <c r="T190" s="69"/>
      <c r="U190" s="69"/>
      <c r="V190" s="69"/>
      <c r="W190" s="69"/>
      <c r="X190" s="69"/>
      <c r="Y190" s="69"/>
    </row>
    <row r="191" spans="1:25" ht="15.75">
      <c r="A191" s="25"/>
      <c r="B191" s="41">
        <v>1</v>
      </c>
      <c r="C191" s="42" t="s">
        <v>1158</v>
      </c>
      <c r="D191" s="43"/>
      <c r="E191" s="19">
        <v>12</v>
      </c>
      <c r="F191" s="38" t="s">
        <v>119</v>
      </c>
      <c r="G191" s="40">
        <v>1</v>
      </c>
      <c r="H191" s="42" t="s">
        <v>1157</v>
      </c>
      <c r="I191" s="43"/>
      <c r="J191" s="19">
        <v>11</v>
      </c>
      <c r="K191" s="38" t="s">
        <v>68</v>
      </c>
      <c r="L191" s="71"/>
      <c r="M191" s="71"/>
      <c r="N191" s="71"/>
      <c r="O191" s="71"/>
      <c r="P191" s="71"/>
      <c r="Q191" s="71"/>
      <c r="R191" s="71"/>
      <c r="S191" s="71"/>
      <c r="T191" s="71"/>
      <c r="U191" s="71"/>
      <c r="V191" s="71"/>
      <c r="W191" s="71"/>
      <c r="X191" s="71"/>
      <c r="Y191" s="71"/>
    </row>
    <row r="192" spans="1:25" ht="15.75">
      <c r="A192" s="25"/>
      <c r="B192" s="39"/>
      <c r="C192" s="42" t="s">
        <v>1156</v>
      </c>
      <c r="D192" s="43"/>
      <c r="E192" s="19">
        <v>15</v>
      </c>
      <c r="F192" s="39"/>
      <c r="G192" s="39"/>
      <c r="H192" s="42" t="s">
        <v>1155</v>
      </c>
      <c r="I192" s="43"/>
      <c r="J192" s="19">
        <v>10</v>
      </c>
      <c r="K192" s="39"/>
      <c r="L192" s="71"/>
      <c r="M192" s="71"/>
      <c r="N192" s="71"/>
      <c r="O192" s="71"/>
      <c r="P192" s="71"/>
      <c r="Q192" s="71"/>
      <c r="R192" s="71"/>
      <c r="S192" s="71"/>
      <c r="T192" s="71"/>
      <c r="U192" s="71"/>
      <c r="V192" s="71"/>
      <c r="W192" s="71"/>
      <c r="X192" s="71"/>
      <c r="Y192" s="71"/>
    </row>
    <row r="193" spans="1:25" ht="15.75">
      <c r="A193" s="25"/>
      <c r="B193" s="41">
        <v>2</v>
      </c>
      <c r="C193" s="42" t="s">
        <v>1154</v>
      </c>
      <c r="D193" s="43"/>
      <c r="E193" s="19">
        <v>12</v>
      </c>
      <c r="F193" s="38"/>
      <c r="G193" s="40">
        <v>2</v>
      </c>
      <c r="H193" s="42" t="s">
        <v>1153</v>
      </c>
      <c r="I193" s="43"/>
      <c r="J193" s="19">
        <v>9</v>
      </c>
      <c r="K193" s="38" t="s">
        <v>38</v>
      </c>
      <c r="L193" s="71"/>
      <c r="M193" s="71"/>
      <c r="N193" s="71"/>
      <c r="O193" s="71"/>
      <c r="P193" s="71"/>
      <c r="Q193" s="71"/>
      <c r="R193" s="71"/>
      <c r="S193" s="71"/>
      <c r="T193" s="71"/>
      <c r="U193" s="71"/>
      <c r="V193" s="71"/>
      <c r="W193" s="71"/>
      <c r="X193" s="71"/>
      <c r="Y193" s="71"/>
    </row>
    <row r="194" spans="1:25" ht="15.75">
      <c r="A194" s="25"/>
      <c r="B194" s="39"/>
      <c r="C194" s="42" t="s">
        <v>1152</v>
      </c>
      <c r="D194" s="43"/>
      <c r="E194" s="19">
        <v>12</v>
      </c>
      <c r="F194" s="39"/>
      <c r="G194" s="39"/>
      <c r="H194" s="42" t="s">
        <v>1151</v>
      </c>
      <c r="I194" s="43"/>
      <c r="J194" s="19">
        <v>17</v>
      </c>
      <c r="K194" s="39"/>
      <c r="L194" s="71"/>
      <c r="M194" s="71"/>
      <c r="N194" s="71"/>
      <c r="O194" s="71"/>
      <c r="P194" s="71"/>
      <c r="Q194" s="71"/>
      <c r="R194" s="71"/>
      <c r="S194" s="71"/>
      <c r="T194" s="71"/>
      <c r="U194" s="71"/>
      <c r="V194" s="71"/>
      <c r="W194" s="71"/>
      <c r="X194" s="71"/>
      <c r="Y194" s="71"/>
    </row>
    <row r="195" spans="1:25" ht="15.75">
      <c r="A195" s="25"/>
      <c r="B195" s="41">
        <v>3</v>
      </c>
      <c r="C195" s="42" t="s">
        <v>1150</v>
      </c>
      <c r="D195" s="43"/>
      <c r="E195" s="19">
        <v>19</v>
      </c>
      <c r="F195" s="38" t="s">
        <v>33</v>
      </c>
      <c r="G195" s="40">
        <v>3</v>
      </c>
      <c r="H195" s="42" t="s">
        <v>1149</v>
      </c>
      <c r="I195" s="43"/>
      <c r="J195" s="19">
        <v>12</v>
      </c>
      <c r="K195" s="38"/>
      <c r="L195" s="71"/>
      <c r="M195" s="71"/>
      <c r="N195" s="71"/>
      <c r="O195" s="71"/>
      <c r="P195" s="71"/>
      <c r="Q195" s="71"/>
      <c r="R195" s="71"/>
      <c r="S195" s="71"/>
      <c r="T195" s="71"/>
      <c r="U195" s="71"/>
      <c r="V195" s="71"/>
      <c r="W195" s="71"/>
      <c r="X195" s="71"/>
      <c r="Y195" s="71"/>
    </row>
    <row r="196" spans="1:25" ht="15.75">
      <c r="A196" s="25"/>
      <c r="B196" s="39"/>
      <c r="C196" s="42" t="s">
        <v>1148</v>
      </c>
      <c r="D196" s="43"/>
      <c r="E196" s="19">
        <v>9</v>
      </c>
      <c r="F196" s="39"/>
      <c r="G196" s="39"/>
      <c r="H196" s="42" t="s">
        <v>1147</v>
      </c>
      <c r="I196" s="43"/>
      <c r="J196" s="19">
        <v>18</v>
      </c>
      <c r="K196" s="39"/>
      <c r="L196" s="71"/>
      <c r="M196" s="71"/>
      <c r="N196" s="71"/>
      <c r="O196" s="71"/>
      <c r="P196" s="71"/>
      <c r="Q196" s="71"/>
      <c r="R196" s="71"/>
      <c r="S196" s="71"/>
      <c r="T196" s="71"/>
      <c r="U196" s="71"/>
      <c r="V196" s="71"/>
      <c r="W196" s="71"/>
      <c r="X196" s="71"/>
      <c r="Y196" s="71"/>
    </row>
    <row r="197" spans="1:25" ht="15.75">
      <c r="A197" s="25"/>
      <c r="B197" s="41">
        <v>4</v>
      </c>
      <c r="C197" s="42" t="s">
        <v>1146</v>
      </c>
      <c r="D197" s="43"/>
      <c r="E197" s="19">
        <v>10</v>
      </c>
      <c r="F197" s="38" t="s">
        <v>33</v>
      </c>
      <c r="G197" s="40">
        <v>4</v>
      </c>
      <c r="H197" s="42" t="s">
        <v>1145</v>
      </c>
      <c r="I197" s="43"/>
      <c r="J197" s="19">
        <v>10</v>
      </c>
      <c r="K197" s="38"/>
      <c r="L197" s="71"/>
      <c r="M197" s="71"/>
      <c r="N197" s="71"/>
      <c r="O197" s="71"/>
      <c r="P197" s="71"/>
      <c r="Q197" s="71"/>
      <c r="R197" s="71"/>
      <c r="S197" s="71"/>
      <c r="T197" s="71"/>
      <c r="U197" s="71"/>
      <c r="V197" s="71"/>
      <c r="W197" s="71"/>
      <c r="X197" s="71"/>
      <c r="Y197" s="71"/>
    </row>
    <row r="198" spans="1:25" ht="15.75">
      <c r="A198" s="25"/>
      <c r="B198" s="39"/>
      <c r="C198" s="42" t="s">
        <v>1144</v>
      </c>
      <c r="D198" s="43"/>
      <c r="E198" s="19">
        <v>19</v>
      </c>
      <c r="F198" s="39"/>
      <c r="G198" s="39"/>
      <c r="H198" s="42" t="s">
        <v>1143</v>
      </c>
      <c r="I198" s="43"/>
      <c r="J198" s="19">
        <v>16</v>
      </c>
      <c r="K198" s="39"/>
      <c r="L198" s="71"/>
      <c r="M198" s="71"/>
      <c r="N198" s="71"/>
      <c r="O198" s="71"/>
      <c r="P198" s="71"/>
      <c r="Q198" s="71"/>
      <c r="R198" s="71"/>
      <c r="S198" s="71"/>
      <c r="T198" s="71"/>
      <c r="U198" s="71"/>
      <c r="V198" s="71"/>
      <c r="W198" s="71"/>
      <c r="X198" s="71"/>
      <c r="Y198" s="71"/>
    </row>
    <row r="199" spans="1:25" ht="15.75">
      <c r="A199" s="25"/>
      <c r="B199" s="41">
        <v>5</v>
      </c>
      <c r="C199" s="42" t="s">
        <v>1142</v>
      </c>
      <c r="D199" s="43"/>
      <c r="E199" s="19">
        <v>7</v>
      </c>
      <c r="F199" s="38" t="s">
        <v>119</v>
      </c>
      <c r="G199" s="40">
        <v>5</v>
      </c>
      <c r="H199" s="42" t="s">
        <v>1141</v>
      </c>
      <c r="I199" s="43"/>
      <c r="J199" s="19">
        <v>5</v>
      </c>
      <c r="K199" s="38" t="s">
        <v>119</v>
      </c>
      <c r="L199" s="71"/>
      <c r="M199" s="71"/>
      <c r="N199" s="71"/>
      <c r="O199" s="71"/>
      <c r="P199" s="71"/>
      <c r="Q199" s="71"/>
      <c r="R199" s="71"/>
      <c r="S199" s="71"/>
      <c r="T199" s="71"/>
      <c r="U199" s="71"/>
      <c r="V199" s="71"/>
      <c r="W199" s="71"/>
      <c r="X199" s="71"/>
      <c r="Y199" s="71"/>
    </row>
    <row r="200" spans="1:25" ht="15.75">
      <c r="A200" s="25"/>
      <c r="B200" s="39"/>
      <c r="C200" s="42" t="s">
        <v>1140</v>
      </c>
      <c r="D200" s="43"/>
      <c r="E200" s="19"/>
      <c r="F200" s="39"/>
      <c r="G200" s="39"/>
      <c r="H200" s="42" t="s">
        <v>1139</v>
      </c>
      <c r="I200" s="43"/>
      <c r="J200" s="19">
        <v>11</v>
      </c>
      <c r="K200" s="39"/>
      <c r="L200" s="71"/>
      <c r="M200" s="71"/>
      <c r="N200" s="71"/>
      <c r="O200" s="71"/>
      <c r="P200" s="71"/>
      <c r="Q200" s="71"/>
      <c r="R200" s="71"/>
      <c r="S200" s="71"/>
      <c r="T200" s="71"/>
      <c r="U200" s="71"/>
      <c r="V200" s="71"/>
      <c r="W200" s="71"/>
      <c r="X200" s="71"/>
      <c r="Y200" s="71"/>
    </row>
    <row r="201" spans="1:25" ht="27.75">
      <c r="A201" s="25"/>
      <c r="B201" s="44" t="str">
        <f>"TOTAL MATCHES WON BY : "&amp;C187</f>
        <v>TOTAL MATCHES WON BY : ROYAL FREMANTLE</v>
      </c>
      <c r="C201" s="45"/>
      <c r="D201" s="45"/>
      <c r="E201" s="43"/>
      <c r="F201" s="19">
        <f>COUNTA(F191:F200)-0.5*COUNTIF(F191:F200,"Sq*")-COUNTIF(F191:F200,"TBA")</f>
        <v>3</v>
      </c>
      <c r="G201" s="55" t="str">
        <f>"TOTAL MATCHES WON BY : "&amp;H187</f>
        <v>TOTAL MATCHES WON BY : MEADOW SPRINGS</v>
      </c>
      <c r="H201" s="45"/>
      <c r="I201" s="45"/>
      <c r="J201" s="43"/>
      <c r="K201" s="19">
        <f>COUNTA(K191:K200)-0.5*COUNTIF(K191:K200,"Sq*")-COUNTIF(K191:K200,"TBA")</f>
        <v>2.5</v>
      </c>
      <c r="L201" s="70"/>
      <c r="M201" s="70"/>
      <c r="N201" s="70" t="str">
        <f>IF(F201+K201=0,"",C187)</f>
        <v>ROYAL FREMANTLE</v>
      </c>
      <c r="O201" s="24">
        <f>F201</f>
        <v>3</v>
      </c>
      <c r="P201" s="70" t="str">
        <f>IF(F201+K201=0,"",H187)</f>
        <v>MEADOW SPRINGS</v>
      </c>
      <c r="Q201" s="24">
        <f>K201</f>
        <v>2.5</v>
      </c>
      <c r="R201" s="70" t="str">
        <f>G202</f>
        <v>ROYAL FREMANTLE</v>
      </c>
      <c r="S201" s="70" t="str">
        <f>IF(R201="HALVED",C187,"")</f>
        <v/>
      </c>
      <c r="T201" s="70" t="str">
        <f>IF(R201="HALVED",H187,"")</f>
        <v/>
      </c>
      <c r="U201" s="70"/>
      <c r="V201" s="70"/>
      <c r="W201" s="70"/>
      <c r="X201" s="70"/>
      <c r="Y201" s="70"/>
    </row>
    <row r="202" spans="1:25" ht="15">
      <c r="A202" s="25"/>
      <c r="B202" s="46" t="s">
        <v>52</v>
      </c>
      <c r="C202" s="45"/>
      <c r="D202" s="45"/>
      <c r="E202" s="45"/>
      <c r="F202" s="43"/>
      <c r="G202" s="56" t="str">
        <f>IF(F201+K201&lt;4,"",IF(F201=K201,"HALVED",IF(F201&gt;K201,C187,H187)))</f>
        <v>ROYAL FREMANTLE</v>
      </c>
      <c r="H202" s="45"/>
      <c r="I202" s="45"/>
      <c r="J202" s="45"/>
      <c r="K202" s="43"/>
      <c r="L202" s="69"/>
      <c r="M202" s="69"/>
      <c r="N202" s="69"/>
      <c r="O202" s="69"/>
      <c r="P202" s="69"/>
      <c r="Q202" s="69"/>
      <c r="R202" s="69"/>
      <c r="S202" s="69"/>
      <c r="T202" s="69"/>
      <c r="U202" s="69"/>
      <c r="V202" s="69"/>
      <c r="W202" s="69"/>
      <c r="X202" s="69"/>
      <c r="Y202" s="69"/>
    </row>
    <row r="203" spans="1:25" ht="15">
      <c r="A203" s="25"/>
      <c r="B203" s="26"/>
      <c r="C203" s="26"/>
      <c r="D203" s="26"/>
      <c r="E203" s="26"/>
      <c r="F203" s="26"/>
      <c r="G203" s="27"/>
      <c r="H203" s="27"/>
      <c r="I203" s="27"/>
      <c r="J203" s="27"/>
      <c r="K203" s="27"/>
      <c r="L203" s="69"/>
      <c r="M203" s="69"/>
      <c r="N203" s="69"/>
      <c r="O203" s="69"/>
      <c r="P203" s="69"/>
      <c r="Q203" s="69"/>
      <c r="R203" s="69"/>
      <c r="S203" s="69"/>
      <c r="T203" s="69"/>
      <c r="U203" s="69"/>
      <c r="V203" s="69"/>
      <c r="W203" s="69"/>
      <c r="X203" s="69"/>
      <c r="Y203" s="69"/>
    </row>
    <row r="204" spans="1:25" ht="15">
      <c r="A204" s="25"/>
      <c r="B204" s="16" t="s">
        <v>22</v>
      </c>
      <c r="C204" s="58" t="s">
        <v>439</v>
      </c>
      <c r="D204" s="45"/>
      <c r="E204" s="45"/>
      <c r="F204" s="43"/>
      <c r="G204" s="17" t="s">
        <v>22</v>
      </c>
      <c r="H204" s="48" t="s">
        <v>1010</v>
      </c>
      <c r="I204" s="45"/>
      <c r="J204" s="45"/>
      <c r="K204" s="43"/>
      <c r="L204" s="69"/>
      <c r="M204" s="69"/>
      <c r="N204" s="69"/>
      <c r="O204" s="69"/>
      <c r="P204" s="69"/>
      <c r="Q204" s="69"/>
      <c r="R204" s="69"/>
      <c r="S204" s="69"/>
      <c r="T204" s="69"/>
      <c r="U204" s="69"/>
      <c r="V204" s="69"/>
      <c r="W204" s="69"/>
      <c r="X204" s="69"/>
      <c r="Y204" s="69"/>
    </row>
    <row r="205" spans="1:25" ht="15">
      <c r="A205" s="25"/>
      <c r="B205" s="41" t="s">
        <v>23</v>
      </c>
      <c r="C205" s="59" t="s">
        <v>24</v>
      </c>
      <c r="D205" s="50"/>
      <c r="E205" s="41" t="s">
        <v>25</v>
      </c>
      <c r="F205" s="41" t="s">
        <v>26</v>
      </c>
      <c r="G205" s="40" t="s">
        <v>23</v>
      </c>
      <c r="H205" s="49" t="s">
        <v>24</v>
      </c>
      <c r="I205" s="50"/>
      <c r="J205" s="40" t="s">
        <v>25</v>
      </c>
      <c r="K205" s="40" t="s">
        <v>26</v>
      </c>
      <c r="L205" s="69"/>
      <c r="M205" s="69"/>
      <c r="N205" s="69"/>
      <c r="O205" s="69"/>
      <c r="P205" s="69"/>
      <c r="Q205" s="69"/>
      <c r="R205" s="69"/>
      <c r="S205" s="69"/>
      <c r="T205" s="69"/>
      <c r="U205" s="69"/>
      <c r="V205" s="69"/>
      <c r="W205" s="69"/>
      <c r="X205" s="69"/>
      <c r="Y205" s="69"/>
    </row>
    <row r="206" spans="1:25" ht="15">
      <c r="A206" s="25"/>
      <c r="B206" s="47"/>
      <c r="C206" s="51"/>
      <c r="D206" s="52"/>
      <c r="E206" s="47"/>
      <c r="F206" s="47"/>
      <c r="G206" s="47"/>
      <c r="H206" s="51"/>
      <c r="I206" s="52"/>
      <c r="J206" s="47"/>
      <c r="K206" s="47"/>
      <c r="L206" s="69"/>
      <c r="M206" s="69"/>
      <c r="N206" s="69"/>
      <c r="O206" s="69"/>
      <c r="P206" s="69"/>
      <c r="Q206" s="69"/>
      <c r="R206" s="69"/>
      <c r="S206" s="69"/>
      <c r="T206" s="69"/>
      <c r="U206" s="69"/>
      <c r="V206" s="69"/>
      <c r="W206" s="69"/>
      <c r="X206" s="69"/>
      <c r="Y206" s="69"/>
    </row>
    <row r="207" spans="1:25" ht="15">
      <c r="A207" s="25"/>
      <c r="B207" s="39"/>
      <c r="C207" s="53"/>
      <c r="D207" s="54"/>
      <c r="E207" s="39"/>
      <c r="F207" s="39"/>
      <c r="G207" s="39"/>
      <c r="H207" s="53"/>
      <c r="I207" s="54"/>
      <c r="J207" s="39"/>
      <c r="K207" s="39"/>
      <c r="L207" s="69"/>
      <c r="M207" s="69"/>
      <c r="N207" s="69"/>
      <c r="O207" s="69"/>
      <c r="P207" s="69"/>
      <c r="Q207" s="69"/>
      <c r="R207" s="69"/>
      <c r="S207" s="69"/>
      <c r="T207" s="69"/>
      <c r="U207" s="69"/>
      <c r="V207" s="69"/>
      <c r="W207" s="69"/>
      <c r="X207" s="69"/>
      <c r="Y207" s="69"/>
    </row>
    <row r="208" spans="1:25" ht="15.75">
      <c r="A208" s="25"/>
      <c r="B208" s="41">
        <v>1</v>
      </c>
      <c r="C208" s="42" t="s">
        <v>1138</v>
      </c>
      <c r="D208" s="43"/>
      <c r="E208" s="19">
        <v>10</v>
      </c>
      <c r="F208" s="38" t="s">
        <v>43</v>
      </c>
      <c r="G208" s="40">
        <v>1</v>
      </c>
      <c r="H208" s="42" t="s">
        <v>1137</v>
      </c>
      <c r="I208" s="43"/>
      <c r="J208" s="19">
        <v>18</v>
      </c>
      <c r="K208" s="38"/>
      <c r="L208" s="71"/>
      <c r="M208" s="71"/>
      <c r="N208" s="71"/>
      <c r="O208" s="71"/>
      <c r="P208" s="71"/>
      <c r="Q208" s="71"/>
      <c r="R208" s="71"/>
      <c r="S208" s="71"/>
      <c r="T208" s="71"/>
      <c r="U208" s="71"/>
      <c r="V208" s="71"/>
      <c r="W208" s="71"/>
      <c r="X208" s="71"/>
      <c r="Y208" s="71"/>
    </row>
    <row r="209" spans="1:25" ht="15.75">
      <c r="A209" s="25"/>
      <c r="B209" s="39"/>
      <c r="C209" s="42" t="s">
        <v>1136</v>
      </c>
      <c r="D209" s="43"/>
      <c r="E209" s="19">
        <v>20</v>
      </c>
      <c r="F209" s="39"/>
      <c r="G209" s="39"/>
      <c r="H209" s="42" t="s">
        <v>1135</v>
      </c>
      <c r="I209" s="43"/>
      <c r="J209" s="19">
        <v>8</v>
      </c>
      <c r="K209" s="39"/>
      <c r="L209" s="71" t="s">
        <v>1134</v>
      </c>
      <c r="M209" s="71"/>
      <c r="N209" s="71"/>
      <c r="O209" s="71"/>
      <c r="P209" s="71"/>
      <c r="Q209" s="71"/>
      <c r="R209" s="71"/>
      <c r="S209" s="71"/>
      <c r="T209" s="71"/>
      <c r="U209" s="71"/>
      <c r="V209" s="71"/>
      <c r="W209" s="71"/>
      <c r="X209" s="71"/>
      <c r="Y209" s="71"/>
    </row>
    <row r="210" spans="1:25" ht="15.75">
      <c r="A210" s="25"/>
      <c r="B210" s="41">
        <v>2</v>
      </c>
      <c r="C210" s="42" t="s">
        <v>1133</v>
      </c>
      <c r="D210" s="43"/>
      <c r="E210" s="19">
        <v>18</v>
      </c>
      <c r="F210" s="38" t="s">
        <v>119</v>
      </c>
      <c r="G210" s="40">
        <v>2</v>
      </c>
      <c r="H210" s="42" t="s">
        <v>1132</v>
      </c>
      <c r="I210" s="43"/>
      <c r="J210" s="19">
        <v>10</v>
      </c>
      <c r="K210" s="38" t="s">
        <v>119</v>
      </c>
      <c r="L210" s="71"/>
      <c r="M210" s="71"/>
      <c r="N210" s="71"/>
      <c r="O210" s="71"/>
      <c r="P210" s="71"/>
      <c r="Q210" s="71"/>
      <c r="R210" s="71"/>
      <c r="S210" s="71"/>
      <c r="T210" s="71"/>
      <c r="U210" s="71"/>
      <c r="V210" s="71"/>
      <c r="W210" s="71"/>
      <c r="X210" s="71"/>
      <c r="Y210" s="71"/>
    </row>
    <row r="211" spans="1:25" ht="15.75">
      <c r="A211" s="25"/>
      <c r="B211" s="39"/>
      <c r="C211" s="42" t="s">
        <v>1131</v>
      </c>
      <c r="D211" s="43"/>
      <c r="E211" s="19">
        <v>23</v>
      </c>
      <c r="F211" s="39"/>
      <c r="G211" s="39"/>
      <c r="H211" s="42" t="s">
        <v>1130</v>
      </c>
      <c r="I211" s="43"/>
      <c r="J211" s="19">
        <v>21</v>
      </c>
      <c r="K211" s="39"/>
      <c r="L211" s="71"/>
      <c r="M211" s="71"/>
      <c r="N211" s="71"/>
      <c r="O211" s="71"/>
      <c r="P211" s="71"/>
      <c r="Q211" s="71"/>
      <c r="R211" s="71"/>
      <c r="S211" s="71"/>
      <c r="T211" s="71"/>
      <c r="U211" s="71"/>
      <c r="V211" s="71"/>
      <c r="W211" s="71"/>
      <c r="X211" s="71"/>
      <c r="Y211" s="71"/>
    </row>
    <row r="212" spans="1:25" ht="15.75">
      <c r="A212" s="25"/>
      <c r="B212" s="41">
        <v>3</v>
      </c>
      <c r="C212" s="42" t="s">
        <v>1129</v>
      </c>
      <c r="D212" s="43"/>
      <c r="E212" s="19">
        <v>13</v>
      </c>
      <c r="F212" s="38" t="s">
        <v>87</v>
      </c>
      <c r="G212" s="40">
        <v>3</v>
      </c>
      <c r="H212" s="42" t="s">
        <v>1128</v>
      </c>
      <c r="I212" s="43"/>
      <c r="J212" s="19">
        <v>14</v>
      </c>
      <c r="K212" s="38"/>
      <c r="L212" s="71"/>
      <c r="M212" s="71"/>
      <c r="N212" s="71"/>
      <c r="O212" s="71"/>
      <c r="P212" s="71"/>
      <c r="Q212" s="71"/>
      <c r="R212" s="71"/>
      <c r="S212" s="71"/>
      <c r="T212" s="71"/>
      <c r="U212" s="71"/>
      <c r="V212" s="71"/>
      <c r="W212" s="71"/>
      <c r="X212" s="71"/>
      <c r="Y212" s="71"/>
    </row>
    <row r="213" spans="1:25" ht="15.75">
      <c r="A213" s="25"/>
      <c r="B213" s="39"/>
      <c r="C213" s="42" t="s">
        <v>1127</v>
      </c>
      <c r="D213" s="43"/>
      <c r="E213" s="19">
        <v>9</v>
      </c>
      <c r="F213" s="39"/>
      <c r="G213" s="39"/>
      <c r="H213" s="42" t="s">
        <v>1126</v>
      </c>
      <c r="I213" s="43"/>
      <c r="J213" s="19">
        <v>22</v>
      </c>
      <c r="K213" s="39"/>
      <c r="L213" s="71"/>
      <c r="M213" s="71"/>
      <c r="N213" s="71"/>
      <c r="O213" s="71"/>
      <c r="P213" s="71"/>
      <c r="Q213" s="71"/>
      <c r="R213" s="71"/>
      <c r="S213" s="71"/>
      <c r="T213" s="71"/>
      <c r="U213" s="71"/>
      <c r="V213" s="71"/>
      <c r="W213" s="71"/>
      <c r="X213" s="71"/>
      <c r="Y213" s="71"/>
    </row>
    <row r="214" spans="1:25" ht="15.75">
      <c r="A214" s="25"/>
      <c r="B214" s="41">
        <v>4</v>
      </c>
      <c r="C214" s="42" t="s">
        <v>1125</v>
      </c>
      <c r="D214" s="43"/>
      <c r="E214" s="19">
        <v>24</v>
      </c>
      <c r="F214" s="38"/>
      <c r="G214" s="40">
        <v>4</v>
      </c>
      <c r="H214" s="42" t="s">
        <v>1124</v>
      </c>
      <c r="I214" s="43"/>
      <c r="J214" s="19">
        <v>19</v>
      </c>
      <c r="K214" s="38" t="s">
        <v>33</v>
      </c>
      <c r="L214" s="71"/>
      <c r="M214" s="71"/>
      <c r="N214" s="71"/>
      <c r="O214" s="71"/>
      <c r="P214" s="71"/>
      <c r="Q214" s="71"/>
      <c r="R214" s="71"/>
      <c r="S214" s="71"/>
      <c r="T214" s="71"/>
      <c r="U214" s="71"/>
      <c r="V214" s="71"/>
      <c r="W214" s="71"/>
      <c r="X214" s="71"/>
      <c r="Y214" s="71"/>
    </row>
    <row r="215" spans="1:25" ht="15.75">
      <c r="A215" s="25"/>
      <c r="B215" s="39"/>
      <c r="C215" s="42" t="s">
        <v>1123</v>
      </c>
      <c r="D215" s="43"/>
      <c r="E215" s="19">
        <v>20</v>
      </c>
      <c r="F215" s="39"/>
      <c r="G215" s="39"/>
      <c r="H215" s="42" t="s">
        <v>1122</v>
      </c>
      <c r="I215" s="43"/>
      <c r="J215" s="19">
        <v>15</v>
      </c>
      <c r="K215" s="39"/>
      <c r="L215" s="71"/>
      <c r="M215" s="71"/>
      <c r="N215" s="71"/>
      <c r="O215" s="71"/>
      <c r="P215" s="71"/>
      <c r="Q215" s="71"/>
      <c r="R215" s="71"/>
      <c r="S215" s="71"/>
      <c r="T215" s="71"/>
      <c r="U215" s="71"/>
      <c r="V215" s="71"/>
      <c r="W215" s="71"/>
      <c r="X215" s="71"/>
      <c r="Y215" s="71"/>
    </row>
    <row r="216" spans="1:25" ht="15.75">
      <c r="A216" s="25"/>
      <c r="B216" s="41">
        <v>5</v>
      </c>
      <c r="C216" s="42" t="s">
        <v>1121</v>
      </c>
      <c r="D216" s="43"/>
      <c r="E216" s="19">
        <v>8</v>
      </c>
      <c r="F216" s="38" t="s">
        <v>119</v>
      </c>
      <c r="G216" s="40">
        <v>5</v>
      </c>
      <c r="H216" s="42" t="s">
        <v>1120</v>
      </c>
      <c r="I216" s="43"/>
      <c r="J216" s="19">
        <v>16</v>
      </c>
      <c r="K216" s="38" t="s">
        <v>119</v>
      </c>
      <c r="L216" s="71"/>
      <c r="M216" s="71"/>
      <c r="N216" s="71"/>
      <c r="O216" s="71"/>
      <c r="P216" s="71"/>
      <c r="Q216" s="71"/>
      <c r="R216" s="71"/>
      <c r="S216" s="71"/>
      <c r="T216" s="71"/>
      <c r="U216" s="71"/>
      <c r="V216" s="71"/>
      <c r="W216" s="71"/>
      <c r="X216" s="71"/>
      <c r="Y216" s="71"/>
    </row>
    <row r="217" spans="1:25" ht="15.75">
      <c r="A217" s="25"/>
      <c r="B217" s="39"/>
      <c r="C217" s="42" t="s">
        <v>1119</v>
      </c>
      <c r="D217" s="43"/>
      <c r="E217" s="19">
        <v>17</v>
      </c>
      <c r="F217" s="39"/>
      <c r="G217" s="39"/>
      <c r="H217" s="42" t="s">
        <v>1118</v>
      </c>
      <c r="I217" s="43"/>
      <c r="J217" s="19">
        <v>12</v>
      </c>
      <c r="K217" s="39"/>
      <c r="L217" s="71"/>
      <c r="M217" s="71"/>
      <c r="N217" s="71"/>
      <c r="O217" s="71"/>
      <c r="P217" s="71"/>
      <c r="Q217" s="71"/>
      <c r="R217" s="71"/>
      <c r="S217" s="71"/>
      <c r="T217" s="71"/>
      <c r="U217" s="71"/>
      <c r="V217" s="71"/>
      <c r="W217" s="71"/>
      <c r="X217" s="71"/>
      <c r="Y217" s="71"/>
    </row>
    <row r="218" spans="1:25" ht="15.75">
      <c r="A218" s="25"/>
      <c r="B218" s="44" t="str">
        <f>"TOTAL MATCHES WON BY : "&amp;C204</f>
        <v>TOTAL MATCHES WON BY : SEA VIEW</v>
      </c>
      <c r="C218" s="45"/>
      <c r="D218" s="45"/>
      <c r="E218" s="43"/>
      <c r="F218" s="19">
        <f>COUNTA(F208:F217)-0.5*COUNTIF(F208:F217,"Sq*")-COUNTIF(F208:F217,"TBA")</f>
        <v>3</v>
      </c>
      <c r="G218" s="55" t="str">
        <f>"TOTAL MATCHES WON BY : "&amp;H204</f>
        <v>TOTAL MATCHES WON BY : ROYAL PERTH</v>
      </c>
      <c r="H218" s="45"/>
      <c r="I218" s="45"/>
      <c r="J218" s="43"/>
      <c r="K218" s="19">
        <f>COUNTA(K208:K217)-0.5*COUNTIF(K208:K217,"Sq*")-COUNTIF(K208:K217,"TBA")</f>
        <v>2</v>
      </c>
      <c r="L218" s="70"/>
      <c r="M218" s="70"/>
      <c r="N218" s="70" t="str">
        <f>IF(F218+K218=0,"",C204)</f>
        <v>SEA VIEW</v>
      </c>
      <c r="O218" s="24">
        <f>F218</f>
        <v>3</v>
      </c>
      <c r="P218" s="70" t="str">
        <f>IF(F218+K218=0,"",H204)</f>
        <v>ROYAL PERTH</v>
      </c>
      <c r="Q218" s="24">
        <f>K218</f>
        <v>2</v>
      </c>
      <c r="R218" s="70" t="str">
        <f>G219</f>
        <v>SEA VIEW</v>
      </c>
      <c r="S218" s="70" t="str">
        <f>IF(R218="HALVED",C204,"")</f>
        <v/>
      </c>
      <c r="T218" s="70" t="str">
        <f>IF(R218="HALVED",H204,"")</f>
        <v/>
      </c>
      <c r="U218" s="70"/>
      <c r="V218" s="70"/>
      <c r="W218" s="70"/>
      <c r="X218" s="70"/>
      <c r="Y218" s="70"/>
    </row>
    <row r="219" spans="1:25" ht="15">
      <c r="A219" s="25"/>
      <c r="B219" s="46" t="s">
        <v>52</v>
      </c>
      <c r="C219" s="45"/>
      <c r="D219" s="45"/>
      <c r="E219" s="45"/>
      <c r="F219" s="43"/>
      <c r="G219" s="56" t="str">
        <f>IF(F218+K218&lt;4,"",IF(F218=K218,"HALVED",IF(F218&gt;K218,C204,H204)))</f>
        <v>SEA VIEW</v>
      </c>
      <c r="H219" s="45"/>
      <c r="I219" s="45"/>
      <c r="J219" s="45"/>
      <c r="K219" s="43"/>
      <c r="L219" s="69"/>
      <c r="M219" s="69"/>
      <c r="N219" s="69"/>
      <c r="O219" s="69"/>
      <c r="P219" s="69"/>
      <c r="Q219" s="69"/>
      <c r="R219" s="69"/>
      <c r="S219" s="69"/>
      <c r="T219" s="69"/>
      <c r="U219" s="69"/>
      <c r="V219" s="69"/>
      <c r="W219" s="69"/>
      <c r="X219" s="69"/>
      <c r="Y219" s="69"/>
    </row>
    <row r="220" spans="1:25" ht="15">
      <c r="A220" s="25"/>
      <c r="B220" s="25"/>
      <c r="C220" s="25"/>
      <c r="D220" s="25"/>
      <c r="E220" s="25"/>
      <c r="F220" s="25"/>
      <c r="G220" s="33"/>
      <c r="H220" s="33"/>
      <c r="I220" s="33"/>
      <c r="J220" s="33"/>
      <c r="K220" s="33"/>
      <c r="L220" s="69"/>
      <c r="M220" s="69"/>
      <c r="N220" s="69"/>
      <c r="O220" s="69"/>
      <c r="P220" s="69"/>
      <c r="Q220" s="69"/>
      <c r="R220" s="69"/>
      <c r="S220" s="69"/>
      <c r="T220" s="69"/>
      <c r="U220" s="69"/>
      <c r="V220" s="69"/>
      <c r="W220" s="69"/>
      <c r="X220" s="69"/>
      <c r="Y220" s="69"/>
    </row>
    <row r="221" spans="1:25" ht="15">
      <c r="A221" s="25"/>
      <c r="B221" s="25"/>
      <c r="C221" s="25"/>
      <c r="D221" s="25"/>
      <c r="E221" s="25"/>
      <c r="F221" s="25"/>
      <c r="G221" s="33"/>
      <c r="H221" s="33"/>
      <c r="I221" s="33"/>
      <c r="J221" s="33"/>
      <c r="K221" s="33"/>
      <c r="L221" s="69"/>
      <c r="M221" s="69"/>
      <c r="N221" s="69"/>
      <c r="O221" s="69"/>
      <c r="P221" s="69"/>
      <c r="Q221" s="69"/>
      <c r="R221" s="69"/>
      <c r="S221" s="69"/>
      <c r="T221" s="69"/>
      <c r="U221" s="69"/>
      <c r="V221" s="69"/>
      <c r="W221" s="69"/>
      <c r="X221" s="69"/>
      <c r="Y221" s="69"/>
    </row>
    <row r="222" spans="1:25" ht="15">
      <c r="A222" s="25"/>
      <c r="B222" s="25"/>
      <c r="C222" s="25"/>
      <c r="D222" s="25"/>
      <c r="E222" s="25"/>
      <c r="F222" s="25"/>
      <c r="G222" s="33"/>
      <c r="H222" s="33"/>
      <c r="I222" s="33"/>
      <c r="J222" s="33"/>
      <c r="K222" s="33"/>
      <c r="L222" s="69"/>
      <c r="M222" s="69"/>
      <c r="N222" s="69"/>
      <c r="O222" s="69"/>
      <c r="P222" s="69"/>
      <c r="Q222" s="69"/>
      <c r="R222" s="69"/>
      <c r="S222" s="69"/>
      <c r="T222" s="69"/>
      <c r="U222" s="69"/>
      <c r="V222" s="69"/>
      <c r="W222" s="69"/>
      <c r="X222" s="69"/>
      <c r="Y222" s="69"/>
    </row>
    <row r="223" spans="1:25" ht="15">
      <c r="A223" s="25"/>
      <c r="B223" s="25"/>
      <c r="C223" s="25"/>
      <c r="D223" s="25"/>
      <c r="E223" s="25"/>
      <c r="F223" s="25"/>
      <c r="G223" s="33"/>
      <c r="H223" s="33"/>
      <c r="I223" s="33"/>
      <c r="J223" s="33"/>
      <c r="K223" s="33"/>
      <c r="L223" s="69"/>
      <c r="M223" s="69"/>
      <c r="N223" s="69"/>
      <c r="O223" s="69"/>
      <c r="P223" s="69"/>
      <c r="Q223" s="69"/>
      <c r="R223" s="69"/>
      <c r="S223" s="69"/>
      <c r="T223" s="69"/>
      <c r="U223" s="69"/>
      <c r="V223" s="69"/>
      <c r="W223" s="69"/>
      <c r="X223" s="69"/>
      <c r="Y223" s="69"/>
    </row>
    <row r="224" spans="1:25" ht="15">
      <c r="A224" s="25"/>
      <c r="B224" s="25"/>
      <c r="C224" s="25"/>
      <c r="D224" s="25"/>
      <c r="E224" s="25"/>
      <c r="F224" s="25"/>
      <c r="G224" s="33"/>
      <c r="H224" s="33"/>
      <c r="I224" s="33"/>
      <c r="J224" s="33"/>
      <c r="K224" s="33"/>
      <c r="L224" s="69"/>
      <c r="M224" s="69"/>
      <c r="N224" s="69"/>
      <c r="O224" s="69"/>
      <c r="P224" s="69"/>
      <c r="Q224" s="69"/>
      <c r="R224" s="69"/>
      <c r="S224" s="69"/>
      <c r="T224" s="69"/>
      <c r="U224" s="69"/>
      <c r="V224" s="69"/>
      <c r="W224" s="69"/>
      <c r="X224" s="69"/>
      <c r="Y224" s="69"/>
    </row>
    <row r="225" spans="1:25" ht="15">
      <c r="A225" s="25"/>
      <c r="B225" s="25"/>
      <c r="C225" s="25"/>
      <c r="D225" s="25"/>
      <c r="E225" s="25"/>
      <c r="F225" s="25"/>
      <c r="G225" s="33"/>
      <c r="H225" s="33"/>
      <c r="I225" s="33"/>
      <c r="J225" s="33"/>
      <c r="K225" s="33"/>
      <c r="L225" s="69"/>
      <c r="M225" s="69"/>
      <c r="N225" s="69"/>
      <c r="O225" s="69"/>
      <c r="P225" s="69"/>
      <c r="Q225" s="69"/>
      <c r="R225" s="69"/>
      <c r="S225" s="69"/>
      <c r="T225" s="69"/>
      <c r="U225" s="69"/>
      <c r="V225" s="69"/>
      <c r="W225" s="69"/>
      <c r="X225" s="69"/>
      <c r="Y225" s="69"/>
    </row>
    <row r="226" spans="1:25" ht="15">
      <c r="A226" s="25"/>
      <c r="B226" s="25"/>
      <c r="C226" s="25"/>
      <c r="D226" s="25"/>
      <c r="E226" s="25"/>
      <c r="F226" s="25"/>
      <c r="G226" s="33"/>
      <c r="H226" s="33"/>
      <c r="I226" s="33"/>
      <c r="J226" s="33"/>
      <c r="K226" s="33"/>
      <c r="L226" s="33"/>
      <c r="M226" s="33"/>
      <c r="N226" s="33"/>
      <c r="O226" s="33"/>
      <c r="P226" s="33"/>
      <c r="Q226" s="33"/>
      <c r="R226" s="33"/>
      <c r="S226" s="33"/>
      <c r="T226" s="33"/>
      <c r="U226" s="33"/>
      <c r="V226" s="33"/>
      <c r="W226" s="33"/>
      <c r="X226" s="33"/>
      <c r="Y226" s="33"/>
    </row>
    <row r="227" spans="1:25" ht="15">
      <c r="A227" s="25"/>
      <c r="B227" s="25"/>
      <c r="C227" s="25"/>
      <c r="D227" s="25"/>
      <c r="E227" s="25"/>
      <c r="F227" s="25"/>
      <c r="G227" s="33"/>
      <c r="H227" s="33"/>
      <c r="I227" s="33"/>
      <c r="J227" s="33"/>
      <c r="K227" s="33"/>
      <c r="L227" s="33"/>
      <c r="M227" s="33"/>
      <c r="N227" s="33"/>
      <c r="O227" s="33"/>
      <c r="P227" s="33"/>
      <c r="Q227" s="33"/>
      <c r="R227" s="33"/>
      <c r="S227" s="33"/>
      <c r="T227" s="33"/>
      <c r="U227" s="33"/>
      <c r="V227" s="33"/>
      <c r="W227" s="33"/>
      <c r="X227" s="33"/>
      <c r="Y227" s="33"/>
    </row>
    <row r="228" spans="1:25" ht="15">
      <c r="A228" s="25"/>
      <c r="B228" s="25"/>
      <c r="C228" s="25"/>
      <c r="D228" s="25"/>
      <c r="E228" s="25"/>
      <c r="F228" s="25"/>
      <c r="G228" s="33"/>
      <c r="H228" s="33"/>
      <c r="I228" s="33"/>
      <c r="J228" s="33"/>
      <c r="K228" s="33"/>
      <c r="L228" s="33"/>
      <c r="M228" s="33"/>
      <c r="N228" s="33"/>
      <c r="O228" s="33"/>
      <c r="P228" s="33"/>
      <c r="Q228" s="33"/>
      <c r="R228" s="33"/>
      <c r="S228" s="33"/>
      <c r="T228" s="33"/>
      <c r="U228" s="33"/>
      <c r="V228" s="33"/>
      <c r="W228" s="33"/>
      <c r="X228" s="33"/>
      <c r="Y228" s="33"/>
    </row>
    <row r="229" spans="1:25" ht="15">
      <c r="A229" s="25"/>
      <c r="B229" s="25"/>
      <c r="C229" s="25"/>
      <c r="D229" s="25"/>
      <c r="E229" s="25"/>
      <c r="F229" s="25"/>
      <c r="G229" s="33"/>
      <c r="H229" s="33"/>
      <c r="I229" s="33"/>
      <c r="J229" s="33"/>
      <c r="K229" s="33"/>
      <c r="L229" s="33"/>
      <c r="M229" s="33"/>
      <c r="N229" s="33"/>
      <c r="O229" s="33"/>
      <c r="P229" s="33"/>
      <c r="Q229" s="33"/>
      <c r="R229" s="33"/>
      <c r="S229" s="33"/>
      <c r="T229" s="33"/>
      <c r="U229" s="33"/>
      <c r="V229" s="33"/>
      <c r="W229" s="33"/>
      <c r="X229" s="33"/>
      <c r="Y229" s="33"/>
    </row>
    <row r="230" spans="1:25" ht="15">
      <c r="A230" s="25"/>
      <c r="B230" s="25"/>
      <c r="C230" s="25"/>
      <c r="D230" s="25"/>
      <c r="E230" s="25"/>
      <c r="F230" s="25"/>
      <c r="G230" s="33"/>
      <c r="H230" s="33"/>
      <c r="I230" s="33"/>
      <c r="J230" s="33"/>
      <c r="K230" s="33"/>
      <c r="L230" s="33"/>
      <c r="M230" s="33"/>
      <c r="N230" s="33"/>
      <c r="O230" s="33"/>
      <c r="P230" s="33"/>
      <c r="Q230" s="33"/>
      <c r="R230" s="33"/>
      <c r="S230" s="33"/>
      <c r="T230" s="33"/>
      <c r="U230" s="33"/>
      <c r="V230" s="33"/>
      <c r="W230" s="33"/>
      <c r="X230" s="33"/>
      <c r="Y230" s="33"/>
    </row>
    <row r="231" spans="1:25" ht="15">
      <c r="A231" s="25"/>
      <c r="B231" s="25"/>
      <c r="C231" s="25"/>
      <c r="D231" s="25"/>
      <c r="E231" s="25"/>
      <c r="F231" s="25"/>
      <c r="G231" s="33"/>
      <c r="H231" s="33"/>
      <c r="I231" s="33"/>
      <c r="J231" s="33"/>
      <c r="K231" s="33"/>
      <c r="L231" s="33"/>
      <c r="M231" s="33"/>
      <c r="N231" s="33"/>
      <c r="O231" s="33"/>
      <c r="P231" s="33"/>
      <c r="Q231" s="33"/>
      <c r="R231" s="33"/>
      <c r="S231" s="33"/>
      <c r="T231" s="33"/>
      <c r="U231" s="33"/>
      <c r="V231" s="33"/>
      <c r="W231" s="33"/>
      <c r="X231" s="33"/>
      <c r="Y231" s="33"/>
    </row>
    <row r="232" spans="1:25" ht="15">
      <c r="A232" s="25"/>
      <c r="B232" s="25"/>
      <c r="C232" s="25"/>
      <c r="D232" s="25"/>
      <c r="E232" s="25"/>
      <c r="F232" s="25"/>
      <c r="G232" s="33"/>
      <c r="H232" s="33"/>
      <c r="I232" s="33"/>
      <c r="J232" s="33"/>
      <c r="K232" s="33"/>
      <c r="L232" s="33"/>
      <c r="M232" s="33"/>
      <c r="N232" s="33"/>
      <c r="O232" s="33"/>
      <c r="P232" s="33"/>
      <c r="Q232" s="33"/>
      <c r="R232" s="33"/>
      <c r="S232" s="33"/>
      <c r="T232" s="33"/>
      <c r="U232" s="33"/>
      <c r="V232" s="33"/>
      <c r="W232" s="33"/>
      <c r="X232" s="33"/>
      <c r="Y232" s="33"/>
    </row>
    <row r="233" spans="1:25" ht="15">
      <c r="A233" s="25"/>
      <c r="B233" s="25"/>
      <c r="C233" s="25"/>
      <c r="D233" s="25"/>
      <c r="E233" s="25"/>
      <c r="F233" s="25"/>
      <c r="G233" s="33"/>
      <c r="H233" s="33"/>
      <c r="I233" s="33"/>
      <c r="J233" s="33"/>
      <c r="K233" s="33"/>
      <c r="L233" s="33"/>
      <c r="M233" s="33"/>
      <c r="N233" s="33"/>
      <c r="O233" s="33"/>
      <c r="P233" s="33"/>
      <c r="Q233" s="33"/>
      <c r="R233" s="33"/>
      <c r="S233" s="33"/>
      <c r="T233" s="33"/>
      <c r="U233" s="33"/>
      <c r="V233" s="33"/>
      <c r="W233" s="33"/>
      <c r="X233" s="33"/>
      <c r="Y233" s="33"/>
    </row>
    <row r="234" spans="1:25" ht="15">
      <c r="A234" s="25"/>
      <c r="B234" s="25"/>
      <c r="C234" s="25"/>
      <c r="D234" s="25"/>
      <c r="E234" s="25"/>
      <c r="F234" s="25"/>
      <c r="G234" s="33"/>
      <c r="H234" s="33"/>
      <c r="I234" s="33"/>
      <c r="J234" s="33"/>
      <c r="K234" s="33"/>
      <c r="L234" s="33"/>
      <c r="M234" s="33"/>
      <c r="N234" s="33"/>
      <c r="O234" s="33"/>
      <c r="P234" s="33"/>
      <c r="Q234" s="33"/>
      <c r="R234" s="33"/>
      <c r="S234" s="33"/>
      <c r="T234" s="33"/>
      <c r="U234" s="33"/>
      <c r="V234" s="33"/>
      <c r="W234" s="33"/>
      <c r="X234" s="33"/>
      <c r="Y234" s="33"/>
    </row>
    <row r="235" spans="1:25" ht="15">
      <c r="A235" s="25"/>
      <c r="B235" s="25"/>
      <c r="C235" s="25"/>
      <c r="D235" s="25"/>
      <c r="E235" s="25"/>
      <c r="F235" s="25"/>
      <c r="G235" s="33"/>
      <c r="H235" s="33"/>
      <c r="I235" s="33"/>
      <c r="J235" s="33"/>
      <c r="K235" s="33"/>
      <c r="L235" s="33"/>
      <c r="M235" s="33"/>
      <c r="N235" s="33"/>
      <c r="O235" s="33"/>
      <c r="P235" s="33"/>
      <c r="Q235" s="33"/>
      <c r="R235" s="33"/>
      <c r="S235" s="33"/>
      <c r="T235" s="33"/>
      <c r="U235" s="33"/>
      <c r="V235" s="33"/>
      <c r="W235" s="33"/>
      <c r="X235" s="33"/>
      <c r="Y235" s="33"/>
    </row>
    <row r="236" spans="1:25" ht="15">
      <c r="A236" s="25"/>
      <c r="B236" s="25"/>
      <c r="C236" s="25"/>
      <c r="D236" s="25"/>
      <c r="E236" s="25"/>
      <c r="F236" s="25"/>
      <c r="G236" s="33"/>
      <c r="H236" s="33"/>
      <c r="I236" s="33"/>
      <c r="J236" s="33"/>
      <c r="K236" s="33"/>
      <c r="L236" s="33"/>
      <c r="M236" s="33"/>
      <c r="N236" s="33"/>
      <c r="O236" s="33"/>
      <c r="P236" s="33"/>
      <c r="Q236" s="33"/>
      <c r="R236" s="33"/>
      <c r="S236" s="33"/>
      <c r="T236" s="33"/>
      <c r="U236" s="33"/>
      <c r="V236" s="33"/>
      <c r="W236" s="33"/>
      <c r="X236" s="33"/>
      <c r="Y236" s="33"/>
    </row>
    <row r="237" spans="1:25" ht="15">
      <c r="A237" s="25"/>
      <c r="B237" s="25"/>
      <c r="C237" s="25"/>
      <c r="D237" s="25"/>
      <c r="E237" s="25"/>
      <c r="F237" s="25"/>
      <c r="G237" s="33"/>
      <c r="H237" s="33"/>
      <c r="I237" s="33"/>
      <c r="J237" s="33"/>
      <c r="K237" s="33"/>
      <c r="L237" s="33"/>
      <c r="M237" s="33"/>
      <c r="N237" s="33"/>
      <c r="O237" s="33"/>
      <c r="P237" s="33"/>
      <c r="Q237" s="33"/>
      <c r="R237" s="33"/>
      <c r="S237" s="33"/>
      <c r="T237" s="33"/>
      <c r="U237" s="33"/>
      <c r="V237" s="33"/>
      <c r="W237" s="33"/>
      <c r="X237" s="33"/>
      <c r="Y237" s="33"/>
    </row>
    <row r="238" spans="1:25" ht="15">
      <c r="A238" s="25"/>
      <c r="B238" s="25"/>
      <c r="C238" s="25"/>
      <c r="D238" s="25"/>
      <c r="E238" s="25"/>
      <c r="F238" s="25"/>
      <c r="G238" s="33"/>
      <c r="H238" s="33"/>
      <c r="I238" s="33"/>
      <c r="J238" s="33"/>
      <c r="K238" s="33"/>
      <c r="L238" s="33"/>
      <c r="M238" s="33"/>
      <c r="N238" s="33"/>
      <c r="O238" s="33"/>
      <c r="P238" s="33"/>
      <c r="Q238" s="33"/>
      <c r="R238" s="33"/>
      <c r="S238" s="33"/>
      <c r="T238" s="33"/>
      <c r="U238" s="33"/>
      <c r="V238" s="33"/>
      <c r="W238" s="33"/>
      <c r="X238" s="33"/>
      <c r="Y238" s="33"/>
    </row>
    <row r="239" spans="1:25" ht="15">
      <c r="A239" s="25"/>
      <c r="B239" s="25"/>
      <c r="C239" s="25"/>
      <c r="D239" s="25"/>
      <c r="E239" s="25"/>
      <c r="F239" s="25"/>
      <c r="G239" s="33"/>
      <c r="H239" s="33"/>
      <c r="I239" s="33"/>
      <c r="J239" s="33"/>
      <c r="K239" s="33"/>
      <c r="L239" s="33"/>
      <c r="M239" s="33"/>
      <c r="N239" s="33"/>
      <c r="O239" s="33"/>
      <c r="P239" s="33"/>
      <c r="Q239" s="33"/>
      <c r="R239" s="33"/>
      <c r="S239" s="33"/>
      <c r="T239" s="33"/>
      <c r="U239" s="33"/>
      <c r="V239" s="33"/>
      <c r="W239" s="33"/>
      <c r="X239" s="33"/>
      <c r="Y239" s="33"/>
    </row>
    <row r="240" spans="1:25" ht="15" hidden="1">
      <c r="A240" s="25"/>
      <c r="B240" s="25"/>
      <c r="C240" s="25"/>
      <c r="D240" s="25"/>
      <c r="E240" s="25"/>
      <c r="F240" s="25"/>
      <c r="G240" s="33"/>
      <c r="H240" s="33"/>
      <c r="I240" s="35"/>
      <c r="J240" s="35"/>
      <c r="K240" s="35"/>
      <c r="L240" s="33"/>
      <c r="M240" s="33"/>
      <c r="N240" s="33"/>
      <c r="O240" s="33"/>
      <c r="P240" s="33"/>
      <c r="Q240" s="33"/>
      <c r="R240" s="33"/>
      <c r="S240" s="33"/>
      <c r="T240" s="33"/>
      <c r="U240" s="33"/>
      <c r="V240" s="33"/>
      <c r="W240" s="33"/>
      <c r="X240" s="33"/>
      <c r="Y240" s="33"/>
    </row>
    <row r="241" spans="1:25" ht="15" hidden="1">
      <c r="A241" s="25"/>
      <c r="B241" s="25"/>
      <c r="C241" s="25" t="s">
        <v>119</v>
      </c>
      <c r="D241" s="25"/>
      <c r="E241" s="25"/>
      <c r="F241" s="25"/>
      <c r="G241" s="33"/>
      <c r="H241" s="33"/>
      <c r="I241" s="35"/>
      <c r="J241" s="35"/>
      <c r="K241" s="35"/>
      <c r="L241" s="33"/>
      <c r="M241" s="33"/>
      <c r="N241" s="33"/>
      <c r="O241" s="33"/>
      <c r="P241" s="33"/>
      <c r="Q241" s="33"/>
      <c r="R241" s="33"/>
      <c r="S241" s="33"/>
      <c r="T241" s="33"/>
      <c r="U241" s="33"/>
      <c r="V241" s="33"/>
      <c r="W241" s="33"/>
      <c r="X241" s="33"/>
      <c r="Y241" s="33"/>
    </row>
    <row r="242" spans="1:25" ht="15" hidden="1">
      <c r="A242" s="25"/>
      <c r="B242" s="25"/>
      <c r="C242" s="25" t="s">
        <v>68</v>
      </c>
      <c r="D242" s="25"/>
      <c r="E242" s="25"/>
      <c r="F242" s="25"/>
      <c r="G242" s="33"/>
      <c r="H242" s="33"/>
      <c r="I242" s="35"/>
      <c r="J242" s="35"/>
      <c r="K242" s="35"/>
      <c r="L242" s="33"/>
      <c r="M242" s="33"/>
      <c r="N242" s="33"/>
      <c r="O242" s="33"/>
      <c r="P242" s="33"/>
      <c r="Q242" s="33"/>
      <c r="R242" s="33"/>
      <c r="S242" s="33"/>
      <c r="T242" s="33"/>
      <c r="U242" s="33"/>
      <c r="V242" s="33"/>
      <c r="W242" s="33"/>
      <c r="X242" s="33"/>
      <c r="Y242" s="33"/>
    </row>
    <row r="243" spans="1:25" ht="15" hidden="1">
      <c r="A243" s="25"/>
      <c r="B243" s="25"/>
      <c r="C243" s="25" t="s">
        <v>55</v>
      </c>
      <c r="D243" s="25"/>
      <c r="E243" s="25"/>
      <c r="F243" s="25"/>
      <c r="G243" s="33"/>
      <c r="H243" s="33"/>
      <c r="I243" s="35"/>
      <c r="J243" s="35"/>
      <c r="K243" s="35"/>
      <c r="L243" s="33"/>
      <c r="M243" s="33"/>
      <c r="N243" s="33"/>
      <c r="O243" s="33"/>
      <c r="P243" s="33"/>
      <c r="Q243" s="33"/>
      <c r="R243" s="33"/>
      <c r="S243" s="33"/>
      <c r="T243" s="33"/>
      <c r="U243" s="33"/>
      <c r="V243" s="33"/>
      <c r="W243" s="33"/>
      <c r="X243" s="33"/>
      <c r="Y243" s="33"/>
    </row>
    <row r="244" spans="1:25" ht="15" hidden="1">
      <c r="A244" s="25"/>
      <c r="B244" s="25"/>
      <c r="C244" s="25" t="s">
        <v>33</v>
      </c>
      <c r="D244" s="25"/>
      <c r="E244" s="25"/>
      <c r="F244" s="25"/>
      <c r="G244" s="33"/>
      <c r="H244" s="33"/>
      <c r="I244" s="35"/>
      <c r="J244" s="35"/>
      <c r="K244" s="35"/>
      <c r="L244" s="33"/>
      <c r="M244" s="33"/>
      <c r="N244" s="33"/>
      <c r="O244" s="33"/>
      <c r="P244" s="33"/>
      <c r="Q244" s="33"/>
      <c r="R244" s="33"/>
      <c r="S244" s="33"/>
      <c r="T244" s="33"/>
      <c r="U244" s="33"/>
      <c r="V244" s="33"/>
      <c r="W244" s="33"/>
      <c r="X244" s="33"/>
      <c r="Y244" s="33"/>
    </row>
    <row r="245" spans="1:25" ht="15" hidden="1">
      <c r="A245" s="25"/>
      <c r="B245" s="25"/>
      <c r="C245" s="25" t="s">
        <v>38</v>
      </c>
      <c r="D245" s="25"/>
      <c r="E245" s="25"/>
      <c r="F245" s="25"/>
      <c r="G245" s="33"/>
      <c r="H245" s="33"/>
      <c r="I245" s="35"/>
      <c r="J245" s="35"/>
      <c r="K245" s="35"/>
      <c r="L245" s="33"/>
      <c r="M245" s="33"/>
      <c r="N245" s="33"/>
      <c r="O245" s="33"/>
      <c r="P245" s="33"/>
      <c r="Q245" s="33"/>
      <c r="R245" s="33"/>
      <c r="S245" s="33"/>
      <c r="T245" s="33"/>
      <c r="U245" s="33"/>
      <c r="V245" s="33"/>
      <c r="W245" s="33"/>
      <c r="X245" s="33"/>
      <c r="Y245" s="33"/>
    </row>
    <row r="246" spans="1:25" ht="15" hidden="1">
      <c r="A246" s="25"/>
      <c r="B246" s="25"/>
      <c r="C246" s="68" t="s">
        <v>87</v>
      </c>
      <c r="D246" s="25"/>
      <c r="E246" s="25"/>
      <c r="F246" s="25"/>
      <c r="G246" s="33"/>
      <c r="H246" s="33"/>
      <c r="I246" s="35"/>
      <c r="J246" s="35"/>
      <c r="K246" s="35"/>
      <c r="L246" s="33"/>
      <c r="M246" s="33"/>
      <c r="N246" s="33"/>
      <c r="O246" s="33"/>
      <c r="P246" s="33"/>
      <c r="Q246" s="33"/>
      <c r="R246" s="33"/>
      <c r="S246" s="33"/>
      <c r="T246" s="33"/>
      <c r="U246" s="33"/>
      <c r="V246" s="33"/>
      <c r="W246" s="33"/>
      <c r="X246" s="33"/>
      <c r="Y246" s="33"/>
    </row>
    <row r="247" spans="1:25" ht="15" hidden="1">
      <c r="A247" s="25"/>
      <c r="B247" s="25"/>
      <c r="C247" s="25" t="s">
        <v>43</v>
      </c>
      <c r="D247" s="25"/>
      <c r="E247" s="25"/>
      <c r="F247" s="25"/>
      <c r="G247" s="33"/>
      <c r="H247" s="33"/>
      <c r="I247" s="35"/>
      <c r="J247" s="35"/>
      <c r="K247" s="35"/>
      <c r="L247" s="33"/>
      <c r="M247" s="33"/>
      <c r="N247" s="33"/>
      <c r="O247" s="33"/>
      <c r="P247" s="33"/>
      <c r="Q247" s="33"/>
      <c r="R247" s="33"/>
      <c r="S247" s="33"/>
      <c r="T247" s="33"/>
      <c r="U247" s="33"/>
      <c r="V247" s="33"/>
      <c r="W247" s="33"/>
      <c r="X247" s="33"/>
      <c r="Y247" s="33"/>
    </row>
    <row r="248" spans="1:25" ht="15" hidden="1">
      <c r="A248" s="25"/>
      <c r="B248" s="25"/>
      <c r="C248" s="25" t="s">
        <v>102</v>
      </c>
      <c r="D248" s="25"/>
      <c r="E248" s="25"/>
      <c r="F248" s="25"/>
      <c r="G248" s="33"/>
      <c r="H248" s="33"/>
      <c r="I248" s="35"/>
      <c r="J248" s="35"/>
      <c r="K248" s="35"/>
      <c r="L248" s="33"/>
      <c r="M248" s="33"/>
      <c r="N248" s="33"/>
      <c r="O248" s="33"/>
      <c r="P248" s="33"/>
      <c r="Q248" s="33"/>
      <c r="R248" s="33"/>
      <c r="S248" s="33"/>
      <c r="T248" s="33"/>
      <c r="U248" s="33"/>
      <c r="V248" s="33"/>
      <c r="W248" s="33"/>
      <c r="X248" s="33"/>
      <c r="Y248" s="33"/>
    </row>
    <row r="249" spans="1:25" ht="15" hidden="1">
      <c r="A249" s="25"/>
      <c r="B249" s="25"/>
      <c r="C249" s="25" t="s">
        <v>84</v>
      </c>
      <c r="D249" s="25"/>
      <c r="E249" s="25"/>
      <c r="F249" s="25"/>
      <c r="G249" s="33"/>
      <c r="H249" s="33"/>
      <c r="I249" s="35"/>
      <c r="J249" s="35"/>
      <c r="K249" s="35"/>
      <c r="L249" s="33"/>
      <c r="M249" s="33"/>
      <c r="N249" s="33"/>
      <c r="O249" s="33"/>
      <c r="P249" s="33"/>
      <c r="Q249" s="33"/>
      <c r="R249" s="33"/>
      <c r="S249" s="33"/>
      <c r="T249" s="33"/>
      <c r="U249" s="33"/>
      <c r="V249" s="33"/>
      <c r="W249" s="33"/>
      <c r="X249" s="33"/>
      <c r="Y249" s="33"/>
    </row>
    <row r="250" spans="1:25" ht="15" hidden="1">
      <c r="A250" s="25"/>
      <c r="B250" s="25"/>
      <c r="C250" s="25" t="s">
        <v>64</v>
      </c>
      <c r="D250" s="25"/>
      <c r="E250" s="25"/>
      <c r="F250" s="25"/>
      <c r="G250" s="33"/>
      <c r="H250" s="33"/>
      <c r="I250" s="35"/>
      <c r="J250" s="35"/>
      <c r="K250" s="35"/>
      <c r="L250" s="33"/>
      <c r="M250" s="33"/>
      <c r="N250" s="33"/>
      <c r="O250" s="33"/>
      <c r="P250" s="33"/>
      <c r="Q250" s="33"/>
      <c r="R250" s="33"/>
      <c r="S250" s="33"/>
      <c r="T250" s="33"/>
      <c r="U250" s="33"/>
      <c r="V250" s="33"/>
      <c r="W250" s="33"/>
      <c r="X250" s="33"/>
      <c r="Y250" s="33"/>
    </row>
    <row r="251" spans="1:25" ht="15" hidden="1">
      <c r="A251" s="25"/>
      <c r="B251" s="25"/>
      <c r="C251" s="25" t="s">
        <v>28</v>
      </c>
      <c r="D251" s="25"/>
      <c r="E251" s="25"/>
      <c r="F251" s="25"/>
      <c r="G251" s="33"/>
      <c r="H251" s="33"/>
      <c r="I251" s="35"/>
      <c r="J251" s="35"/>
      <c r="K251" s="35"/>
      <c r="L251" s="33"/>
      <c r="M251" s="33"/>
      <c r="N251" s="33"/>
      <c r="O251" s="33"/>
      <c r="P251" s="33"/>
      <c r="Q251" s="33"/>
      <c r="R251" s="33"/>
      <c r="S251" s="33"/>
      <c r="T251" s="33"/>
      <c r="U251" s="33"/>
      <c r="V251" s="33"/>
      <c r="W251" s="33"/>
      <c r="X251" s="33"/>
      <c r="Y251" s="33"/>
    </row>
    <row r="252" spans="1:25" ht="15" hidden="1">
      <c r="A252" s="25"/>
      <c r="B252" s="25"/>
      <c r="C252" s="25" t="s">
        <v>48</v>
      </c>
      <c r="D252" s="25"/>
      <c r="E252" s="25"/>
      <c r="F252" s="25"/>
      <c r="G252" s="33"/>
      <c r="H252" s="33"/>
      <c r="I252" s="35"/>
      <c r="J252" s="35"/>
      <c r="K252" s="35"/>
      <c r="L252" s="33"/>
      <c r="M252" s="33"/>
      <c r="N252" s="33"/>
      <c r="O252" s="33"/>
      <c r="P252" s="33"/>
      <c r="Q252" s="33"/>
      <c r="R252" s="33"/>
      <c r="S252" s="33"/>
      <c r="T252" s="33"/>
      <c r="U252" s="33"/>
      <c r="V252" s="33"/>
      <c r="W252" s="33"/>
      <c r="X252" s="33"/>
      <c r="Y252" s="33"/>
    </row>
    <row r="253" spans="1:25" ht="15" hidden="1">
      <c r="A253" s="25"/>
      <c r="B253" s="25"/>
      <c r="C253" s="25" t="s">
        <v>77</v>
      </c>
      <c r="D253" s="25"/>
      <c r="E253" s="25"/>
      <c r="F253" s="25"/>
      <c r="G253" s="33"/>
      <c r="H253" s="33"/>
      <c r="I253" s="35"/>
      <c r="J253" s="35"/>
      <c r="K253" s="35"/>
      <c r="L253" s="33"/>
      <c r="M253" s="33"/>
      <c r="N253" s="33"/>
      <c r="O253" s="33"/>
      <c r="P253" s="33"/>
      <c r="Q253" s="33"/>
      <c r="R253" s="33"/>
      <c r="S253" s="33"/>
      <c r="T253" s="33"/>
      <c r="U253" s="33"/>
      <c r="V253" s="33"/>
      <c r="W253" s="33"/>
      <c r="X253" s="33"/>
      <c r="Y253" s="33"/>
    </row>
    <row r="254" spans="1:25" ht="15" hidden="1">
      <c r="A254" s="25"/>
      <c r="B254" s="25"/>
      <c r="C254" s="25" t="s">
        <v>162</v>
      </c>
      <c r="D254" s="25"/>
      <c r="E254" s="25"/>
      <c r="F254" s="25"/>
      <c r="G254" s="33"/>
      <c r="H254" s="33"/>
      <c r="I254" s="35"/>
      <c r="J254" s="35"/>
      <c r="K254" s="35"/>
      <c r="L254" s="33"/>
      <c r="M254" s="33"/>
      <c r="N254" s="33"/>
      <c r="O254" s="33"/>
      <c r="P254" s="33"/>
      <c r="Q254" s="33"/>
      <c r="R254" s="33"/>
      <c r="S254" s="33"/>
      <c r="T254" s="33"/>
      <c r="U254" s="33"/>
      <c r="V254" s="33"/>
      <c r="W254" s="33"/>
      <c r="X254" s="33"/>
      <c r="Y254" s="33"/>
    </row>
    <row r="255" spans="1:25" ht="15" hidden="1">
      <c r="A255" s="25"/>
      <c r="B255" s="25"/>
      <c r="C255" s="25" t="s">
        <v>154</v>
      </c>
      <c r="D255" s="25"/>
      <c r="E255" s="25"/>
      <c r="F255" s="25"/>
      <c r="G255" s="33"/>
      <c r="H255" s="33"/>
      <c r="I255" s="35"/>
      <c r="J255" s="35"/>
      <c r="K255" s="35"/>
      <c r="L255" s="33"/>
      <c r="M255" s="33"/>
      <c r="N255" s="33"/>
      <c r="O255" s="33"/>
      <c r="P255" s="33"/>
      <c r="Q255" s="33"/>
      <c r="R255" s="33"/>
      <c r="S255" s="33"/>
      <c r="T255" s="33"/>
      <c r="U255" s="33"/>
      <c r="V255" s="33"/>
      <c r="W255" s="33"/>
      <c r="X255" s="33"/>
      <c r="Y255" s="33"/>
    </row>
    <row r="256" spans="1:25" ht="15" hidden="1">
      <c r="A256" s="25"/>
      <c r="B256" s="25"/>
      <c r="C256" s="25" t="s">
        <v>163</v>
      </c>
      <c r="D256" s="25"/>
      <c r="E256" s="25"/>
      <c r="F256" s="25"/>
      <c r="G256" s="33"/>
      <c r="H256" s="33"/>
      <c r="I256" s="35"/>
      <c r="J256" s="35"/>
      <c r="K256" s="35"/>
      <c r="L256" s="33"/>
      <c r="M256" s="33"/>
      <c r="N256" s="33"/>
      <c r="O256" s="33"/>
      <c r="P256" s="33"/>
      <c r="Q256" s="33"/>
      <c r="R256" s="33"/>
      <c r="S256" s="33"/>
      <c r="T256" s="33"/>
      <c r="U256" s="33"/>
      <c r="V256" s="33"/>
      <c r="W256" s="33"/>
      <c r="X256" s="33"/>
      <c r="Y256" s="33"/>
    </row>
    <row r="257" spans="1:25" ht="15" hidden="1">
      <c r="A257" s="25"/>
      <c r="B257" s="25"/>
      <c r="C257" s="25" t="s">
        <v>96</v>
      </c>
      <c r="D257" s="25"/>
      <c r="E257" s="25"/>
      <c r="F257" s="25"/>
      <c r="G257" s="33"/>
      <c r="H257" s="33"/>
      <c r="I257" s="35"/>
      <c r="J257" s="35"/>
      <c r="K257" s="35"/>
      <c r="L257" s="33"/>
      <c r="M257" s="33"/>
      <c r="N257" s="33"/>
      <c r="O257" s="33"/>
      <c r="P257" s="33"/>
      <c r="Q257" s="33"/>
      <c r="R257" s="33"/>
      <c r="S257" s="33"/>
      <c r="T257" s="33"/>
      <c r="U257" s="33"/>
      <c r="V257" s="33"/>
      <c r="W257" s="33"/>
      <c r="X257" s="33"/>
      <c r="Y257" s="33"/>
    </row>
    <row r="258" spans="1:25" ht="15" hidden="1">
      <c r="A258" s="25"/>
      <c r="B258" s="25"/>
      <c r="C258" s="25" t="s">
        <v>164</v>
      </c>
      <c r="D258" s="25"/>
      <c r="E258" s="25"/>
      <c r="F258" s="25"/>
      <c r="G258" s="33"/>
      <c r="H258" s="33"/>
      <c r="I258" s="35"/>
      <c r="J258" s="35"/>
      <c r="K258" s="35"/>
      <c r="L258" s="33"/>
      <c r="M258" s="33"/>
      <c r="N258" s="33"/>
      <c r="O258" s="33"/>
      <c r="P258" s="33"/>
      <c r="Q258" s="33"/>
      <c r="R258" s="33"/>
      <c r="S258" s="33"/>
      <c r="T258" s="33"/>
      <c r="U258" s="33"/>
      <c r="V258" s="33"/>
      <c r="W258" s="33"/>
      <c r="X258" s="33"/>
      <c r="Y258" s="33"/>
    </row>
    <row r="259" spans="1:25" ht="15" hidden="1">
      <c r="A259" s="25"/>
      <c r="B259" s="25"/>
      <c r="C259" s="25" t="s">
        <v>165</v>
      </c>
      <c r="D259" s="25"/>
      <c r="E259" s="25"/>
      <c r="F259" s="25"/>
      <c r="G259" s="33"/>
      <c r="H259" s="33"/>
      <c r="I259" s="35"/>
      <c r="J259" s="35"/>
      <c r="K259" s="35"/>
      <c r="L259" s="33"/>
      <c r="M259" s="33"/>
      <c r="N259" s="33"/>
      <c r="O259" s="33"/>
      <c r="P259" s="33"/>
      <c r="Q259" s="33"/>
      <c r="R259" s="33"/>
      <c r="S259" s="33"/>
      <c r="T259" s="33"/>
      <c r="U259" s="33"/>
      <c r="V259" s="33"/>
      <c r="W259" s="33"/>
      <c r="X259" s="33"/>
      <c r="Y259" s="33"/>
    </row>
    <row r="260" spans="1:25" ht="15" hidden="1">
      <c r="A260" s="25"/>
      <c r="B260" s="25"/>
      <c r="C260" s="25" t="s">
        <v>166</v>
      </c>
      <c r="D260" s="25"/>
      <c r="E260" s="25"/>
      <c r="F260" s="25"/>
      <c r="G260" s="33"/>
      <c r="H260" s="33"/>
      <c r="I260" s="35"/>
      <c r="J260" s="35"/>
      <c r="K260" s="35"/>
      <c r="L260" s="33"/>
      <c r="M260" s="33"/>
      <c r="N260" s="33"/>
      <c r="O260" s="33"/>
      <c r="P260" s="33"/>
      <c r="Q260" s="33"/>
      <c r="R260" s="33"/>
      <c r="S260" s="33"/>
      <c r="T260" s="33"/>
      <c r="U260" s="33"/>
      <c r="V260" s="33"/>
      <c r="W260" s="33"/>
      <c r="X260" s="33"/>
      <c r="Y260" s="33"/>
    </row>
    <row r="261" spans="1:25" ht="15" hidden="1">
      <c r="A261" s="25"/>
      <c r="B261" s="25"/>
      <c r="C261" s="25" t="s">
        <v>167</v>
      </c>
      <c r="D261" s="25"/>
      <c r="E261" s="25"/>
      <c r="F261" s="25"/>
      <c r="G261" s="33"/>
      <c r="H261" s="33"/>
      <c r="I261" s="35"/>
      <c r="J261" s="35"/>
      <c r="K261" s="35"/>
      <c r="L261" s="33"/>
      <c r="M261" s="33"/>
      <c r="N261" s="33"/>
      <c r="O261" s="33"/>
      <c r="P261" s="33"/>
      <c r="Q261" s="33"/>
      <c r="R261" s="33"/>
      <c r="S261" s="33"/>
      <c r="T261" s="33"/>
      <c r="U261" s="33"/>
      <c r="V261" s="33"/>
      <c r="W261" s="33"/>
      <c r="X261" s="33"/>
      <c r="Y261" s="33"/>
    </row>
    <row r="262" spans="1:25" ht="15" hidden="1">
      <c r="A262" s="25"/>
      <c r="B262" s="25"/>
      <c r="D262" s="25"/>
      <c r="E262" s="25"/>
      <c r="F262" s="25"/>
      <c r="G262" s="33"/>
      <c r="H262" s="33"/>
      <c r="I262" s="35"/>
      <c r="J262" s="35"/>
      <c r="K262" s="35"/>
      <c r="L262" s="33"/>
      <c r="M262" s="33"/>
      <c r="N262" s="33"/>
      <c r="O262" s="33"/>
      <c r="P262" s="33"/>
      <c r="Q262" s="33"/>
      <c r="R262" s="33"/>
      <c r="S262" s="33"/>
      <c r="T262" s="33"/>
      <c r="U262" s="33"/>
      <c r="V262" s="33"/>
      <c r="W262" s="33"/>
      <c r="X262" s="33"/>
      <c r="Y262" s="33"/>
    </row>
    <row r="263" spans="1:25" ht="15" hidden="1">
      <c r="A263" s="25"/>
      <c r="B263" s="25"/>
      <c r="C263" s="25"/>
      <c r="D263" s="25"/>
      <c r="E263" s="25"/>
      <c r="F263" s="25"/>
      <c r="G263" s="33"/>
      <c r="H263" s="33"/>
      <c r="I263" s="35"/>
      <c r="J263" s="35"/>
      <c r="K263" s="35"/>
      <c r="L263" s="33"/>
      <c r="M263" s="33"/>
      <c r="N263" s="33"/>
      <c r="O263" s="33"/>
      <c r="P263" s="33"/>
      <c r="Q263" s="33"/>
      <c r="R263" s="33"/>
      <c r="S263" s="33"/>
      <c r="T263" s="33"/>
      <c r="U263" s="33"/>
      <c r="V263" s="33"/>
      <c r="W263" s="33"/>
      <c r="X263" s="33"/>
      <c r="Y263" s="33"/>
    </row>
    <row r="264" spans="1:25" ht="15" hidden="1">
      <c r="A264" s="25"/>
      <c r="B264" s="25"/>
      <c r="C264" s="25"/>
      <c r="D264" s="25"/>
      <c r="E264" s="25"/>
      <c r="F264" s="25"/>
      <c r="G264" s="33"/>
      <c r="H264" s="33"/>
      <c r="I264" s="35"/>
      <c r="J264" s="35"/>
      <c r="K264" s="35"/>
      <c r="L264" s="33"/>
      <c r="M264" s="33"/>
      <c r="N264" s="33"/>
      <c r="O264" s="33"/>
      <c r="P264" s="33"/>
      <c r="Q264" s="33"/>
      <c r="R264" s="33"/>
      <c r="S264" s="33"/>
      <c r="T264" s="33"/>
      <c r="U264" s="33"/>
      <c r="V264" s="33"/>
      <c r="W264" s="33"/>
      <c r="X264" s="33"/>
      <c r="Y264" s="33"/>
    </row>
    <row r="265" spans="1:25" ht="15">
      <c r="A265" s="25"/>
      <c r="B265" s="25"/>
      <c r="C265" s="25"/>
      <c r="D265" s="25"/>
      <c r="E265" s="25"/>
      <c r="F265" s="25"/>
      <c r="G265" s="33"/>
      <c r="H265" s="33"/>
      <c r="I265" s="35"/>
      <c r="J265" s="35"/>
      <c r="K265" s="35"/>
      <c r="L265" s="33"/>
      <c r="M265" s="33"/>
      <c r="N265" s="33"/>
      <c r="O265" s="33"/>
      <c r="P265" s="33"/>
      <c r="Q265" s="33"/>
      <c r="R265" s="33"/>
      <c r="S265" s="33"/>
      <c r="T265" s="33"/>
      <c r="U265" s="33"/>
      <c r="V265" s="33"/>
      <c r="W265" s="33"/>
      <c r="X265" s="33"/>
      <c r="Y265" s="33"/>
    </row>
    <row r="266" spans="1:25" ht="15">
      <c r="A266" s="25"/>
      <c r="B266" s="25"/>
      <c r="C266" s="25"/>
      <c r="D266" s="25"/>
      <c r="E266" s="25"/>
      <c r="F266" s="25"/>
      <c r="G266" s="33"/>
      <c r="H266" s="33"/>
      <c r="I266" s="35"/>
      <c r="J266" s="35"/>
      <c r="K266" s="35"/>
      <c r="L266" s="33"/>
      <c r="M266" s="33"/>
      <c r="N266" s="33"/>
      <c r="O266" s="33"/>
      <c r="P266" s="33"/>
      <c r="Q266" s="33"/>
      <c r="R266" s="33"/>
      <c r="S266" s="33"/>
      <c r="T266" s="33"/>
      <c r="U266" s="33"/>
      <c r="V266" s="33"/>
      <c r="W266" s="33"/>
      <c r="X266" s="33"/>
      <c r="Y266" s="33"/>
    </row>
    <row r="267" spans="1:25" ht="15">
      <c r="A267" s="25"/>
      <c r="B267" s="25"/>
      <c r="C267" s="25"/>
      <c r="D267" s="25"/>
      <c r="E267" s="25"/>
      <c r="F267" s="25"/>
      <c r="G267" s="33"/>
      <c r="H267" s="33"/>
      <c r="I267" s="35"/>
      <c r="J267" s="35"/>
      <c r="K267" s="35"/>
      <c r="L267" s="33"/>
      <c r="M267" s="33"/>
      <c r="N267" s="33"/>
      <c r="O267" s="33"/>
      <c r="P267" s="33"/>
      <c r="Q267" s="33"/>
      <c r="R267" s="33"/>
      <c r="S267" s="33"/>
      <c r="T267" s="33"/>
      <c r="U267" s="33"/>
      <c r="V267" s="33"/>
      <c r="W267" s="33"/>
      <c r="X267" s="33"/>
      <c r="Y267" s="33"/>
    </row>
    <row r="268" spans="1:25" ht="15">
      <c r="A268" s="25"/>
      <c r="B268" s="25"/>
      <c r="C268" s="25"/>
      <c r="D268" s="25"/>
      <c r="E268" s="25"/>
      <c r="F268" s="25"/>
      <c r="G268" s="33"/>
      <c r="H268" s="33"/>
      <c r="I268" s="35"/>
      <c r="J268" s="35"/>
      <c r="K268" s="35"/>
      <c r="L268" s="33"/>
      <c r="M268" s="33"/>
      <c r="N268" s="33"/>
      <c r="O268" s="33"/>
      <c r="P268" s="33"/>
      <c r="Q268" s="33"/>
      <c r="R268" s="33"/>
      <c r="S268" s="33"/>
      <c r="T268" s="33"/>
      <c r="U268" s="33"/>
      <c r="V268" s="33"/>
      <c r="W268" s="33"/>
      <c r="X268" s="33"/>
      <c r="Y268" s="33"/>
    </row>
    <row r="269" spans="1:25" ht="15">
      <c r="A269" s="25"/>
      <c r="B269" s="25"/>
      <c r="C269" s="25"/>
      <c r="D269" s="25"/>
      <c r="E269" s="25"/>
      <c r="F269" s="25"/>
      <c r="G269" s="33"/>
      <c r="H269" s="33"/>
      <c r="I269" s="35"/>
      <c r="J269" s="35"/>
      <c r="K269" s="35"/>
      <c r="L269" s="33"/>
      <c r="M269" s="33"/>
      <c r="N269" s="33"/>
      <c r="O269" s="33"/>
      <c r="P269" s="33"/>
      <c r="Q269" s="33"/>
      <c r="R269" s="33"/>
      <c r="S269" s="33"/>
      <c r="T269" s="33"/>
      <c r="U269" s="33"/>
      <c r="V269" s="33"/>
      <c r="W269" s="33"/>
      <c r="X269" s="33"/>
      <c r="Y269" s="33"/>
    </row>
    <row r="270" spans="1:25" ht="15">
      <c r="A270" s="25"/>
      <c r="B270" s="25"/>
      <c r="C270" s="25"/>
      <c r="D270" s="25"/>
      <c r="E270" s="25"/>
      <c r="F270" s="25"/>
      <c r="G270" s="33"/>
      <c r="H270" s="33"/>
      <c r="I270" s="35"/>
      <c r="J270" s="35"/>
      <c r="K270" s="35"/>
      <c r="L270" s="33"/>
      <c r="M270" s="33"/>
      <c r="N270" s="33"/>
      <c r="O270" s="33"/>
      <c r="P270" s="33"/>
      <c r="Q270" s="33"/>
      <c r="R270" s="33"/>
      <c r="S270" s="33"/>
      <c r="T270" s="33"/>
      <c r="U270" s="33"/>
      <c r="V270" s="33"/>
      <c r="W270" s="33"/>
      <c r="X270" s="33"/>
      <c r="Y270" s="33"/>
    </row>
    <row r="271" spans="1:25" ht="15">
      <c r="A271" s="25"/>
      <c r="B271" s="25"/>
      <c r="C271" s="25"/>
      <c r="D271" s="25"/>
      <c r="E271" s="25"/>
      <c r="F271" s="25"/>
      <c r="G271" s="33"/>
      <c r="H271" s="33"/>
      <c r="I271" s="35"/>
      <c r="J271" s="35"/>
      <c r="K271" s="35"/>
      <c r="L271" s="33"/>
      <c r="M271" s="33"/>
      <c r="N271" s="33"/>
      <c r="O271" s="33"/>
      <c r="P271" s="33"/>
      <c r="Q271" s="33"/>
      <c r="R271" s="33"/>
      <c r="S271" s="33"/>
      <c r="T271" s="33"/>
      <c r="U271" s="33"/>
      <c r="V271" s="33"/>
      <c r="W271" s="33"/>
      <c r="X271" s="33"/>
      <c r="Y271" s="33"/>
    </row>
    <row r="272" spans="1:25" ht="15">
      <c r="A272" s="25"/>
      <c r="B272" s="25"/>
      <c r="C272" s="25"/>
      <c r="D272" s="25"/>
      <c r="E272" s="25"/>
      <c r="F272" s="25"/>
      <c r="G272" s="33"/>
      <c r="H272" s="33"/>
      <c r="I272" s="35"/>
      <c r="J272" s="35"/>
      <c r="K272" s="35"/>
      <c r="L272" s="33"/>
      <c r="M272" s="33"/>
      <c r="N272" s="33"/>
      <c r="O272" s="33"/>
      <c r="P272" s="33"/>
      <c r="Q272" s="33"/>
      <c r="R272" s="33"/>
      <c r="S272" s="33"/>
      <c r="T272" s="33"/>
      <c r="U272" s="33"/>
      <c r="V272" s="33"/>
      <c r="W272" s="33"/>
      <c r="X272" s="33"/>
      <c r="Y272" s="33"/>
    </row>
    <row r="273" spans="1:25" ht="15">
      <c r="A273" s="25"/>
      <c r="B273" s="25"/>
      <c r="C273" s="25"/>
      <c r="D273" s="25"/>
      <c r="E273" s="25"/>
      <c r="F273" s="25"/>
      <c r="G273" s="33"/>
      <c r="H273" s="33"/>
      <c r="I273" s="35"/>
      <c r="J273" s="35"/>
      <c r="K273" s="35"/>
      <c r="L273" s="33"/>
      <c r="M273" s="33"/>
      <c r="N273" s="33"/>
      <c r="O273" s="33"/>
      <c r="P273" s="33"/>
      <c r="Q273" s="33"/>
      <c r="R273" s="33"/>
      <c r="S273" s="33"/>
      <c r="T273" s="33"/>
      <c r="U273" s="33"/>
      <c r="V273" s="33"/>
      <c r="W273" s="33"/>
      <c r="X273" s="33"/>
      <c r="Y273" s="33"/>
    </row>
    <row r="274" spans="1:25" ht="15">
      <c r="A274" s="25"/>
      <c r="B274" s="25"/>
      <c r="C274" s="25"/>
      <c r="D274" s="25"/>
      <c r="E274" s="25"/>
      <c r="F274" s="25"/>
      <c r="G274" s="33"/>
      <c r="H274" s="33"/>
      <c r="I274" s="35"/>
      <c r="J274" s="35"/>
      <c r="K274" s="35"/>
      <c r="L274" s="33"/>
      <c r="M274" s="33"/>
      <c r="N274" s="33"/>
      <c r="O274" s="33"/>
      <c r="P274" s="33"/>
      <c r="Q274" s="33"/>
      <c r="R274" s="33"/>
      <c r="S274" s="33"/>
      <c r="T274" s="33"/>
      <c r="U274" s="33"/>
      <c r="V274" s="33"/>
      <c r="W274" s="33"/>
      <c r="X274" s="33"/>
      <c r="Y274" s="33"/>
    </row>
    <row r="275" spans="1:25" ht="15">
      <c r="A275" s="25"/>
      <c r="B275" s="25"/>
      <c r="C275" s="25"/>
      <c r="D275" s="25"/>
      <c r="E275" s="25"/>
      <c r="F275" s="25"/>
      <c r="G275" s="33"/>
      <c r="H275" s="33"/>
      <c r="I275" s="35"/>
      <c r="J275" s="35"/>
      <c r="K275" s="35"/>
      <c r="L275" s="33"/>
      <c r="M275" s="33"/>
      <c r="N275" s="33"/>
      <c r="O275" s="33"/>
      <c r="P275" s="33"/>
      <c r="Q275" s="33"/>
      <c r="R275" s="33"/>
      <c r="S275" s="33"/>
      <c r="T275" s="33"/>
      <c r="U275" s="33"/>
      <c r="V275" s="33"/>
      <c r="W275" s="33"/>
      <c r="X275" s="33"/>
      <c r="Y275" s="33"/>
    </row>
    <row r="276" spans="1:25" ht="15">
      <c r="A276" s="25"/>
      <c r="B276" s="25"/>
      <c r="C276" s="25"/>
      <c r="D276" s="25"/>
      <c r="E276" s="25"/>
      <c r="F276" s="25"/>
      <c r="G276" s="33"/>
      <c r="H276" s="33"/>
      <c r="I276" s="35"/>
      <c r="J276" s="35"/>
      <c r="K276" s="35"/>
      <c r="L276" s="33"/>
      <c r="M276" s="33"/>
      <c r="N276" s="33"/>
      <c r="O276" s="33"/>
      <c r="P276" s="33"/>
      <c r="Q276" s="33"/>
      <c r="R276" s="33"/>
      <c r="S276" s="33"/>
      <c r="T276" s="33"/>
      <c r="U276" s="33"/>
      <c r="V276" s="33"/>
      <c r="W276" s="33"/>
      <c r="X276" s="33"/>
      <c r="Y276" s="33"/>
    </row>
    <row r="277" spans="1:25" ht="15">
      <c r="A277" s="25"/>
      <c r="B277" s="25"/>
      <c r="C277" s="25"/>
      <c r="D277" s="25"/>
      <c r="E277" s="25"/>
      <c r="F277" s="25"/>
      <c r="G277" s="33"/>
      <c r="H277" s="33"/>
      <c r="I277" s="35"/>
      <c r="J277" s="35"/>
      <c r="K277" s="35"/>
      <c r="L277" s="33"/>
      <c r="M277" s="33"/>
      <c r="N277" s="33"/>
      <c r="O277" s="33"/>
      <c r="P277" s="33"/>
      <c r="Q277" s="33"/>
      <c r="R277" s="33"/>
      <c r="S277" s="33"/>
      <c r="T277" s="33"/>
      <c r="U277" s="33"/>
      <c r="V277" s="33"/>
      <c r="W277" s="33"/>
      <c r="X277" s="33"/>
      <c r="Y277" s="33"/>
    </row>
    <row r="278" spans="1:25" ht="15">
      <c r="A278" s="25"/>
      <c r="B278" s="25"/>
      <c r="C278" s="25"/>
      <c r="D278" s="25"/>
      <c r="E278" s="25"/>
      <c r="F278" s="25"/>
      <c r="G278" s="33"/>
      <c r="H278" s="33"/>
      <c r="I278" s="35"/>
      <c r="J278" s="35"/>
      <c r="K278" s="35"/>
      <c r="L278" s="33"/>
      <c r="M278" s="33"/>
      <c r="N278" s="33"/>
      <c r="O278" s="33"/>
      <c r="P278" s="33"/>
      <c r="Q278" s="33"/>
      <c r="R278" s="33"/>
      <c r="S278" s="33"/>
      <c r="T278" s="33"/>
      <c r="U278" s="33"/>
      <c r="V278" s="33"/>
      <c r="W278" s="33"/>
      <c r="X278" s="33"/>
      <c r="Y278" s="33"/>
    </row>
    <row r="279" spans="1:25" ht="15">
      <c r="A279" s="25"/>
      <c r="B279" s="25"/>
      <c r="C279" s="25"/>
      <c r="D279" s="25"/>
      <c r="E279" s="25"/>
      <c r="F279" s="25"/>
      <c r="G279" s="33"/>
      <c r="H279" s="33"/>
      <c r="I279" s="35"/>
      <c r="J279" s="35"/>
      <c r="K279" s="35"/>
      <c r="L279" s="33"/>
      <c r="M279" s="33"/>
      <c r="N279" s="33"/>
      <c r="O279" s="33"/>
      <c r="P279" s="33"/>
      <c r="Q279" s="33"/>
      <c r="R279" s="33"/>
      <c r="S279" s="33"/>
      <c r="T279" s="33"/>
      <c r="U279" s="33"/>
      <c r="V279" s="33"/>
      <c r="W279" s="33"/>
      <c r="X279" s="33"/>
      <c r="Y279" s="33"/>
    </row>
    <row r="280" spans="1:25" ht="15">
      <c r="A280" s="25"/>
      <c r="B280" s="25"/>
      <c r="C280" s="25"/>
      <c r="D280" s="25"/>
      <c r="E280" s="25"/>
      <c r="F280" s="25"/>
      <c r="G280" s="33"/>
      <c r="H280" s="33"/>
      <c r="I280" s="35"/>
      <c r="J280" s="35"/>
      <c r="K280" s="35"/>
      <c r="L280" s="33"/>
      <c r="M280" s="33"/>
      <c r="N280" s="33"/>
      <c r="O280" s="33"/>
      <c r="P280" s="33"/>
      <c r="Q280" s="33"/>
      <c r="R280" s="33"/>
      <c r="S280" s="33"/>
      <c r="T280" s="33"/>
      <c r="U280" s="33"/>
      <c r="V280" s="33"/>
      <c r="W280" s="33"/>
      <c r="X280" s="33"/>
      <c r="Y280" s="33"/>
    </row>
    <row r="281" spans="1:25" ht="15">
      <c r="A281" s="25"/>
      <c r="B281" s="25"/>
      <c r="C281" s="25"/>
      <c r="D281" s="25"/>
      <c r="E281" s="25"/>
      <c r="F281" s="25"/>
      <c r="G281" s="33"/>
      <c r="H281" s="33"/>
      <c r="I281" s="35"/>
      <c r="J281" s="35"/>
      <c r="K281" s="35"/>
      <c r="L281" s="33"/>
      <c r="M281" s="33"/>
      <c r="N281" s="33"/>
      <c r="O281" s="33"/>
      <c r="P281" s="33"/>
      <c r="Q281" s="33"/>
      <c r="R281" s="33"/>
      <c r="S281" s="33"/>
      <c r="T281" s="33"/>
      <c r="U281" s="33"/>
      <c r="V281" s="33"/>
      <c r="W281" s="33"/>
      <c r="X281" s="33"/>
      <c r="Y281" s="33"/>
    </row>
    <row r="282" spans="1:25" ht="15">
      <c r="A282" s="25"/>
      <c r="B282" s="25"/>
      <c r="C282" s="25"/>
      <c r="D282" s="25"/>
      <c r="E282" s="25"/>
      <c r="F282" s="25"/>
      <c r="G282" s="33"/>
      <c r="H282" s="33"/>
      <c r="I282" s="35"/>
      <c r="J282" s="35"/>
      <c r="K282" s="35"/>
      <c r="L282" s="33"/>
      <c r="M282" s="33"/>
      <c r="N282" s="33"/>
      <c r="O282" s="33"/>
      <c r="P282" s="33"/>
      <c r="Q282" s="33"/>
      <c r="R282" s="33"/>
      <c r="S282" s="33"/>
      <c r="T282" s="33"/>
      <c r="U282" s="33"/>
      <c r="V282" s="33"/>
      <c r="W282" s="33"/>
      <c r="X282" s="33"/>
      <c r="Y282" s="33"/>
    </row>
    <row r="283" spans="1:25" ht="15">
      <c r="A283" s="25"/>
      <c r="B283" s="25"/>
      <c r="C283" s="25"/>
      <c r="D283" s="25"/>
      <c r="E283" s="25"/>
      <c r="F283" s="25"/>
      <c r="G283" s="33"/>
      <c r="H283" s="33"/>
      <c r="I283" s="35"/>
      <c r="J283" s="35"/>
      <c r="K283" s="35"/>
      <c r="L283" s="33"/>
      <c r="M283" s="33"/>
      <c r="N283" s="33"/>
      <c r="O283" s="33"/>
      <c r="P283" s="33"/>
      <c r="Q283" s="33"/>
      <c r="R283" s="33"/>
      <c r="S283" s="33"/>
      <c r="T283" s="33"/>
      <c r="U283" s="33"/>
      <c r="V283" s="33"/>
      <c r="W283" s="33"/>
      <c r="X283" s="33"/>
      <c r="Y283" s="33"/>
    </row>
    <row r="284" spans="1:25" ht="15">
      <c r="A284" s="25"/>
      <c r="B284" s="25"/>
      <c r="C284" s="25"/>
      <c r="D284" s="25"/>
      <c r="E284" s="25"/>
      <c r="F284" s="25"/>
      <c r="G284" s="33"/>
      <c r="H284" s="33"/>
      <c r="I284" s="35"/>
      <c r="J284" s="35"/>
      <c r="K284" s="35"/>
      <c r="L284" s="33"/>
      <c r="M284" s="33"/>
      <c r="N284" s="33"/>
      <c r="O284" s="33"/>
      <c r="P284" s="33"/>
      <c r="Q284" s="33"/>
      <c r="R284" s="33"/>
      <c r="S284" s="33"/>
      <c r="T284" s="33"/>
      <c r="U284" s="33"/>
      <c r="V284" s="33"/>
      <c r="W284" s="33"/>
      <c r="X284" s="33"/>
      <c r="Y284" s="33"/>
    </row>
    <row r="285" spans="1:25" ht="15">
      <c r="A285" s="25"/>
      <c r="B285" s="25"/>
      <c r="C285" s="25"/>
      <c r="D285" s="25"/>
      <c r="E285" s="25"/>
      <c r="F285" s="25"/>
      <c r="G285" s="33"/>
      <c r="H285" s="33"/>
      <c r="I285" s="35"/>
      <c r="J285" s="35"/>
      <c r="K285" s="35"/>
      <c r="L285" s="33"/>
      <c r="M285" s="33"/>
      <c r="N285" s="33"/>
      <c r="O285" s="33"/>
      <c r="P285" s="33"/>
      <c r="Q285" s="33"/>
      <c r="R285" s="33"/>
      <c r="S285" s="33"/>
      <c r="T285" s="33"/>
      <c r="U285" s="33"/>
      <c r="V285" s="33"/>
      <c r="W285" s="33"/>
      <c r="X285" s="33"/>
      <c r="Y285" s="33"/>
    </row>
    <row r="286" spans="1:25" ht="15">
      <c r="A286" s="25"/>
      <c r="B286" s="25"/>
      <c r="C286" s="25"/>
      <c r="D286" s="25"/>
      <c r="E286" s="25"/>
      <c r="F286" s="25"/>
      <c r="G286" s="33"/>
      <c r="H286" s="33"/>
      <c r="I286" s="35"/>
      <c r="J286" s="35"/>
      <c r="K286" s="35"/>
      <c r="L286" s="33"/>
      <c r="M286" s="33"/>
      <c r="N286" s="33"/>
      <c r="O286" s="33"/>
      <c r="P286" s="33"/>
      <c r="Q286" s="33"/>
      <c r="R286" s="33"/>
      <c r="S286" s="33"/>
      <c r="T286" s="33"/>
      <c r="U286" s="33"/>
      <c r="V286" s="33"/>
      <c r="W286" s="33"/>
      <c r="X286" s="33"/>
      <c r="Y286" s="33"/>
    </row>
    <row r="287" spans="1:25" ht="15">
      <c r="A287" s="25"/>
      <c r="B287" s="25"/>
      <c r="C287" s="25"/>
      <c r="D287" s="25"/>
      <c r="E287" s="25"/>
      <c r="F287" s="25"/>
      <c r="G287" s="33"/>
      <c r="H287" s="33"/>
      <c r="I287" s="35"/>
      <c r="J287" s="35"/>
      <c r="K287" s="35"/>
      <c r="L287" s="33"/>
      <c r="M287" s="33"/>
      <c r="N287" s="33"/>
      <c r="O287" s="33"/>
      <c r="P287" s="33"/>
      <c r="Q287" s="33"/>
      <c r="R287" s="33"/>
      <c r="S287" s="33"/>
      <c r="T287" s="33"/>
      <c r="U287" s="33"/>
      <c r="V287" s="33"/>
      <c r="W287" s="33"/>
      <c r="X287" s="33"/>
      <c r="Y287" s="33"/>
    </row>
    <row r="288" spans="1:25" ht="15">
      <c r="A288" s="25"/>
      <c r="B288" s="25"/>
      <c r="C288" s="25"/>
      <c r="D288" s="25"/>
      <c r="E288" s="25"/>
      <c r="F288" s="25"/>
      <c r="G288" s="33"/>
      <c r="H288" s="33"/>
      <c r="I288" s="35"/>
      <c r="J288" s="35"/>
      <c r="K288" s="35"/>
      <c r="L288" s="33"/>
      <c r="M288" s="33"/>
      <c r="N288" s="33"/>
      <c r="O288" s="33"/>
      <c r="P288" s="33"/>
      <c r="Q288" s="33"/>
      <c r="R288" s="33"/>
      <c r="S288" s="33"/>
      <c r="T288" s="33"/>
      <c r="U288" s="33"/>
      <c r="V288" s="33"/>
      <c r="W288" s="33"/>
      <c r="X288" s="33"/>
      <c r="Y288" s="33"/>
    </row>
    <row r="289" spans="1:25" ht="15">
      <c r="A289" s="25"/>
      <c r="B289" s="25"/>
      <c r="C289" s="25"/>
      <c r="D289" s="25"/>
      <c r="E289" s="25"/>
      <c r="F289" s="25"/>
      <c r="G289" s="33"/>
      <c r="H289" s="33"/>
      <c r="I289" s="35"/>
      <c r="J289" s="35"/>
      <c r="K289" s="35"/>
      <c r="L289" s="33"/>
      <c r="M289" s="33"/>
      <c r="N289" s="33"/>
      <c r="O289" s="33"/>
      <c r="P289" s="33"/>
      <c r="Q289" s="33"/>
      <c r="R289" s="33"/>
      <c r="S289" s="33"/>
      <c r="T289" s="33"/>
      <c r="U289" s="33"/>
      <c r="V289" s="33"/>
      <c r="W289" s="33"/>
      <c r="X289" s="33"/>
      <c r="Y289" s="33"/>
    </row>
    <row r="290" spans="1:25" ht="15">
      <c r="A290" s="25"/>
      <c r="B290" s="25"/>
      <c r="C290" s="25"/>
      <c r="D290" s="25"/>
      <c r="E290" s="25"/>
      <c r="F290" s="25"/>
      <c r="G290" s="33"/>
      <c r="H290" s="33"/>
      <c r="I290" s="35"/>
      <c r="J290" s="35"/>
      <c r="K290" s="35"/>
      <c r="L290" s="33"/>
      <c r="M290" s="33"/>
      <c r="N290" s="33"/>
      <c r="O290" s="33"/>
      <c r="P290" s="33"/>
      <c r="Q290" s="33"/>
      <c r="R290" s="33"/>
      <c r="S290" s="33"/>
      <c r="T290" s="33"/>
      <c r="U290" s="33"/>
      <c r="V290" s="33"/>
      <c r="W290" s="33"/>
      <c r="X290" s="33"/>
      <c r="Y290" s="33"/>
    </row>
    <row r="291" spans="1:25" ht="15">
      <c r="A291" s="25"/>
      <c r="B291" s="25"/>
      <c r="C291" s="25"/>
      <c r="D291" s="25"/>
      <c r="E291" s="25"/>
      <c r="F291" s="25"/>
      <c r="G291" s="33"/>
      <c r="H291" s="33"/>
      <c r="I291" s="35"/>
      <c r="J291" s="35"/>
      <c r="K291" s="35"/>
      <c r="L291" s="33"/>
      <c r="M291" s="33"/>
      <c r="N291" s="33"/>
      <c r="O291" s="33"/>
      <c r="P291" s="33"/>
      <c r="Q291" s="33"/>
      <c r="R291" s="33"/>
      <c r="S291" s="33"/>
      <c r="T291" s="33"/>
      <c r="U291" s="33"/>
      <c r="V291" s="33"/>
      <c r="W291" s="33"/>
      <c r="X291" s="33"/>
      <c r="Y291" s="33"/>
    </row>
    <row r="292" spans="1:25" ht="15">
      <c r="A292" s="25"/>
      <c r="B292" s="25"/>
      <c r="C292" s="25"/>
      <c r="D292" s="25"/>
      <c r="E292" s="25"/>
      <c r="F292" s="25"/>
      <c r="G292" s="33"/>
      <c r="H292" s="33"/>
      <c r="I292" s="35"/>
      <c r="J292" s="35"/>
      <c r="K292" s="35"/>
      <c r="L292" s="33"/>
      <c r="M292" s="33"/>
      <c r="N292" s="33"/>
      <c r="O292" s="33"/>
      <c r="P292" s="33"/>
      <c r="Q292" s="33"/>
      <c r="R292" s="33"/>
      <c r="S292" s="33"/>
      <c r="T292" s="33"/>
      <c r="U292" s="33"/>
      <c r="V292" s="33"/>
      <c r="W292" s="33"/>
      <c r="X292" s="33"/>
      <c r="Y292" s="33"/>
    </row>
    <row r="293" spans="1:25" ht="15">
      <c r="A293" s="25"/>
      <c r="B293" s="25"/>
      <c r="C293" s="25"/>
      <c r="D293" s="25"/>
      <c r="E293" s="25"/>
      <c r="F293" s="25"/>
      <c r="G293" s="33"/>
      <c r="H293" s="33"/>
      <c r="I293" s="35"/>
      <c r="J293" s="35"/>
      <c r="K293" s="35"/>
      <c r="L293" s="33"/>
      <c r="M293" s="33"/>
      <c r="N293" s="33"/>
      <c r="O293" s="33"/>
      <c r="P293" s="33"/>
      <c r="Q293" s="33"/>
      <c r="R293" s="33"/>
      <c r="S293" s="33"/>
      <c r="T293" s="33"/>
      <c r="U293" s="33"/>
      <c r="V293" s="33"/>
      <c r="W293" s="33"/>
      <c r="X293" s="33"/>
      <c r="Y293" s="33"/>
    </row>
    <row r="294" spans="1:25" ht="15">
      <c r="A294" s="25"/>
      <c r="B294" s="25"/>
      <c r="C294" s="25"/>
      <c r="D294" s="25"/>
      <c r="E294" s="25"/>
      <c r="F294" s="25"/>
      <c r="G294" s="33"/>
      <c r="H294" s="33"/>
      <c r="I294" s="35"/>
      <c r="J294" s="35"/>
      <c r="K294" s="35"/>
      <c r="L294" s="33"/>
      <c r="M294" s="33"/>
      <c r="N294" s="33"/>
      <c r="O294" s="33"/>
      <c r="P294" s="33"/>
      <c r="Q294" s="33"/>
      <c r="R294" s="33"/>
      <c r="S294" s="33"/>
      <c r="T294" s="33"/>
      <c r="U294" s="33"/>
      <c r="V294" s="33"/>
      <c r="W294" s="33"/>
      <c r="X294" s="33"/>
      <c r="Y294" s="33"/>
    </row>
    <row r="295" spans="1:25" ht="15">
      <c r="A295" s="25"/>
      <c r="B295" s="25"/>
      <c r="C295" s="25"/>
      <c r="D295" s="25"/>
      <c r="E295" s="25"/>
      <c r="F295" s="25"/>
      <c r="G295" s="33"/>
      <c r="H295" s="33"/>
      <c r="I295" s="35"/>
      <c r="J295" s="35"/>
      <c r="K295" s="35"/>
      <c r="L295" s="33"/>
      <c r="M295" s="33"/>
      <c r="N295" s="33"/>
      <c r="O295" s="33"/>
      <c r="P295" s="33"/>
      <c r="Q295" s="33"/>
      <c r="R295" s="33"/>
      <c r="S295" s="33"/>
      <c r="T295" s="33"/>
      <c r="U295" s="33"/>
      <c r="V295" s="33"/>
      <c r="W295" s="33"/>
      <c r="X295" s="33"/>
      <c r="Y295" s="33"/>
    </row>
    <row r="296" spans="1:25" ht="15">
      <c r="A296" s="25"/>
      <c r="B296" s="25"/>
      <c r="C296" s="25"/>
      <c r="D296" s="25"/>
      <c r="E296" s="25"/>
      <c r="F296" s="25"/>
      <c r="G296" s="33"/>
      <c r="H296" s="33"/>
      <c r="I296" s="35"/>
      <c r="J296" s="35"/>
      <c r="K296" s="35"/>
      <c r="L296" s="33"/>
      <c r="M296" s="33"/>
      <c r="N296" s="33"/>
      <c r="O296" s="33"/>
      <c r="P296" s="33"/>
      <c r="Q296" s="33"/>
      <c r="R296" s="33"/>
      <c r="S296" s="33"/>
      <c r="T296" s="33"/>
      <c r="U296" s="33"/>
      <c r="V296" s="33"/>
      <c r="W296" s="33"/>
      <c r="X296" s="33"/>
      <c r="Y296" s="33"/>
    </row>
    <row r="297" spans="1:25" ht="15">
      <c r="A297" s="25"/>
      <c r="B297" s="25"/>
      <c r="C297" s="25"/>
      <c r="D297" s="25"/>
      <c r="E297" s="25"/>
      <c r="F297" s="25"/>
      <c r="G297" s="33"/>
      <c r="H297" s="33"/>
      <c r="I297" s="35"/>
      <c r="J297" s="35"/>
      <c r="K297" s="35"/>
      <c r="L297" s="33"/>
      <c r="M297" s="33"/>
      <c r="N297" s="33"/>
      <c r="O297" s="33"/>
      <c r="P297" s="33"/>
      <c r="Q297" s="33"/>
      <c r="R297" s="33"/>
      <c r="S297" s="33"/>
      <c r="T297" s="33"/>
      <c r="U297" s="33"/>
      <c r="V297" s="33"/>
      <c r="W297" s="33"/>
      <c r="X297" s="33"/>
      <c r="Y297" s="33"/>
    </row>
    <row r="298" spans="1:25" ht="15">
      <c r="A298" s="25"/>
      <c r="B298" s="25"/>
      <c r="C298" s="25"/>
      <c r="D298" s="25"/>
      <c r="E298" s="25"/>
      <c r="F298" s="25"/>
      <c r="G298" s="33"/>
      <c r="H298" s="33"/>
      <c r="I298" s="35"/>
      <c r="J298" s="35"/>
      <c r="K298" s="35"/>
      <c r="L298" s="33"/>
      <c r="M298" s="33"/>
      <c r="N298" s="33"/>
      <c r="O298" s="33"/>
      <c r="P298" s="33"/>
      <c r="Q298" s="33"/>
      <c r="R298" s="33"/>
      <c r="S298" s="33"/>
      <c r="T298" s="33"/>
      <c r="U298" s="33"/>
      <c r="V298" s="33"/>
      <c r="W298" s="33"/>
      <c r="X298" s="33"/>
      <c r="Y298" s="33"/>
    </row>
    <row r="299" spans="1:25" ht="15">
      <c r="A299" s="25"/>
      <c r="B299" s="25"/>
      <c r="C299" s="25"/>
      <c r="D299" s="25"/>
      <c r="E299" s="25"/>
      <c r="F299" s="25"/>
      <c r="G299" s="33"/>
      <c r="H299" s="33"/>
      <c r="I299" s="35"/>
      <c r="J299" s="35"/>
      <c r="K299" s="35"/>
      <c r="L299" s="33"/>
      <c r="M299" s="33"/>
      <c r="N299" s="33"/>
      <c r="O299" s="33"/>
      <c r="P299" s="33"/>
      <c r="Q299" s="33"/>
      <c r="R299" s="33"/>
      <c r="S299" s="33"/>
      <c r="T299" s="33"/>
      <c r="U299" s="33"/>
      <c r="V299" s="33"/>
      <c r="W299" s="33"/>
      <c r="X299" s="33"/>
      <c r="Y299" s="33"/>
    </row>
    <row r="300" spans="1:25" ht="15">
      <c r="A300" s="25"/>
      <c r="B300" s="25"/>
      <c r="C300" s="25"/>
      <c r="D300" s="25"/>
      <c r="E300" s="25"/>
      <c r="F300" s="25"/>
      <c r="G300" s="33"/>
      <c r="H300" s="33"/>
      <c r="I300" s="35"/>
      <c r="J300" s="35"/>
      <c r="K300" s="35"/>
      <c r="L300" s="33"/>
      <c r="M300" s="33"/>
      <c r="N300" s="33"/>
      <c r="O300" s="33"/>
      <c r="P300" s="33"/>
      <c r="Q300" s="33"/>
      <c r="R300" s="33"/>
      <c r="S300" s="33"/>
      <c r="T300" s="33"/>
      <c r="U300" s="33"/>
      <c r="V300" s="33"/>
      <c r="W300" s="33"/>
      <c r="X300" s="33"/>
      <c r="Y300" s="33"/>
    </row>
    <row r="301" spans="1:25" ht="15">
      <c r="A301" s="25"/>
      <c r="B301" s="25"/>
      <c r="C301" s="25"/>
      <c r="D301" s="25"/>
      <c r="E301" s="25"/>
      <c r="F301" s="25"/>
      <c r="G301" s="33"/>
      <c r="H301" s="33"/>
      <c r="I301" s="35"/>
      <c r="J301" s="35"/>
      <c r="K301" s="35"/>
      <c r="L301" s="33"/>
      <c r="M301" s="33"/>
      <c r="N301" s="33"/>
      <c r="O301" s="33"/>
      <c r="P301" s="33"/>
      <c r="Q301" s="33"/>
      <c r="R301" s="33"/>
      <c r="S301" s="33"/>
      <c r="T301" s="33"/>
      <c r="U301" s="33"/>
      <c r="V301" s="33"/>
      <c r="W301" s="33"/>
      <c r="X301" s="33"/>
      <c r="Y301" s="33"/>
    </row>
    <row r="302" spans="1:25" ht="15">
      <c r="A302" s="25"/>
      <c r="B302" s="25"/>
      <c r="C302" s="25"/>
      <c r="D302" s="25"/>
      <c r="E302" s="25"/>
      <c r="F302" s="25"/>
      <c r="G302" s="33"/>
      <c r="H302" s="33"/>
      <c r="I302" s="35"/>
      <c r="J302" s="35"/>
      <c r="K302" s="35"/>
      <c r="L302" s="33"/>
      <c r="M302" s="33"/>
      <c r="N302" s="33"/>
      <c r="O302" s="33"/>
      <c r="P302" s="33"/>
      <c r="Q302" s="33"/>
      <c r="R302" s="33"/>
      <c r="S302" s="33"/>
      <c r="T302" s="33"/>
      <c r="U302" s="33"/>
      <c r="V302" s="33"/>
      <c r="W302" s="33"/>
      <c r="X302" s="33"/>
      <c r="Y302" s="33"/>
    </row>
    <row r="303" spans="1:25" ht="15">
      <c r="A303" s="25"/>
      <c r="B303" s="25"/>
      <c r="C303" s="25"/>
      <c r="D303" s="25"/>
      <c r="E303" s="25"/>
      <c r="F303" s="25"/>
      <c r="G303" s="33"/>
      <c r="H303" s="33"/>
      <c r="I303" s="35"/>
      <c r="J303" s="35"/>
      <c r="K303" s="35"/>
      <c r="L303" s="33"/>
      <c r="M303" s="33"/>
      <c r="N303" s="33"/>
      <c r="O303" s="33"/>
      <c r="P303" s="33"/>
      <c r="Q303" s="33"/>
      <c r="R303" s="33"/>
      <c r="S303" s="33"/>
      <c r="T303" s="33"/>
      <c r="U303" s="33"/>
      <c r="V303" s="33"/>
      <c r="W303" s="33"/>
      <c r="X303" s="33"/>
      <c r="Y303" s="33"/>
    </row>
    <row r="304" spans="1:25" ht="15">
      <c r="A304" s="25"/>
      <c r="B304" s="25"/>
      <c r="C304" s="25"/>
      <c r="D304" s="25"/>
      <c r="E304" s="25"/>
      <c r="F304" s="25"/>
      <c r="G304" s="33"/>
      <c r="H304" s="33"/>
      <c r="I304" s="35"/>
      <c r="J304" s="35"/>
      <c r="K304" s="35"/>
      <c r="L304" s="33"/>
      <c r="M304" s="33"/>
      <c r="N304" s="33"/>
      <c r="O304" s="33"/>
      <c r="P304" s="33"/>
      <c r="Q304" s="33"/>
      <c r="R304" s="33"/>
      <c r="S304" s="33"/>
      <c r="T304" s="33"/>
      <c r="U304" s="33"/>
      <c r="V304" s="33"/>
      <c r="W304" s="33"/>
      <c r="X304" s="33"/>
      <c r="Y304" s="33"/>
    </row>
    <row r="305" spans="1:25" ht="15">
      <c r="A305" s="25"/>
      <c r="B305" s="25"/>
      <c r="C305" s="25"/>
      <c r="D305" s="25"/>
      <c r="E305" s="25"/>
      <c r="F305" s="25"/>
      <c r="G305" s="33"/>
      <c r="H305" s="33"/>
      <c r="I305" s="35"/>
      <c r="J305" s="35"/>
      <c r="K305" s="35"/>
      <c r="L305" s="33"/>
      <c r="M305" s="33"/>
      <c r="N305" s="33"/>
      <c r="O305" s="33"/>
      <c r="P305" s="33"/>
      <c r="Q305" s="33"/>
      <c r="R305" s="33"/>
      <c r="S305" s="33"/>
      <c r="T305" s="33"/>
      <c r="U305" s="33"/>
      <c r="V305" s="33"/>
      <c r="W305" s="33"/>
      <c r="X305" s="33"/>
      <c r="Y305" s="33"/>
    </row>
    <row r="306" spans="1:25" ht="15">
      <c r="A306" s="25"/>
      <c r="B306" s="25"/>
      <c r="C306" s="25"/>
      <c r="D306" s="25"/>
      <c r="E306" s="25"/>
      <c r="F306" s="25"/>
      <c r="G306" s="33"/>
      <c r="H306" s="33"/>
      <c r="I306" s="35"/>
      <c r="J306" s="35"/>
      <c r="K306" s="35"/>
      <c r="L306" s="33"/>
      <c r="M306" s="33"/>
      <c r="N306" s="33"/>
      <c r="O306" s="33"/>
      <c r="P306" s="33"/>
      <c r="Q306" s="33"/>
      <c r="R306" s="33"/>
      <c r="S306" s="33"/>
      <c r="T306" s="33"/>
      <c r="U306" s="33"/>
      <c r="V306" s="33"/>
      <c r="W306" s="33"/>
      <c r="X306" s="33"/>
      <c r="Y306" s="33"/>
    </row>
    <row r="307" spans="1:25" ht="15">
      <c r="A307" s="25"/>
      <c r="B307" s="25"/>
      <c r="C307" s="25"/>
      <c r="D307" s="25"/>
      <c r="E307" s="25"/>
      <c r="F307" s="25"/>
      <c r="G307" s="33"/>
      <c r="H307" s="33"/>
      <c r="I307" s="35"/>
      <c r="J307" s="35"/>
      <c r="K307" s="35"/>
      <c r="L307" s="33"/>
      <c r="M307" s="33"/>
      <c r="N307" s="33"/>
      <c r="O307" s="33"/>
      <c r="P307" s="33"/>
      <c r="Q307" s="33"/>
      <c r="R307" s="33"/>
      <c r="S307" s="33"/>
      <c r="T307" s="33"/>
      <c r="U307" s="33"/>
      <c r="V307" s="33"/>
      <c r="W307" s="33"/>
      <c r="X307" s="33"/>
      <c r="Y307" s="33"/>
    </row>
    <row r="308" spans="1:25" ht="15">
      <c r="A308" s="25"/>
      <c r="B308" s="25"/>
      <c r="C308" s="25"/>
      <c r="D308" s="25"/>
      <c r="E308" s="25"/>
      <c r="F308" s="25"/>
      <c r="G308" s="33"/>
      <c r="H308" s="33"/>
      <c r="I308" s="35"/>
      <c r="J308" s="35"/>
      <c r="K308" s="35"/>
      <c r="L308" s="33"/>
      <c r="M308" s="33"/>
      <c r="N308" s="33"/>
      <c r="O308" s="33"/>
      <c r="P308" s="33"/>
      <c r="Q308" s="33"/>
      <c r="R308" s="33"/>
      <c r="S308" s="33"/>
      <c r="T308" s="33"/>
      <c r="U308" s="33"/>
      <c r="V308" s="33"/>
      <c r="W308" s="33"/>
      <c r="X308" s="33"/>
      <c r="Y308" s="33"/>
    </row>
    <row r="309" spans="1:25" ht="15">
      <c r="A309" s="25"/>
      <c r="B309" s="25"/>
      <c r="C309" s="25"/>
      <c r="D309" s="25"/>
      <c r="E309" s="25"/>
      <c r="F309" s="25"/>
      <c r="G309" s="33"/>
      <c r="H309" s="33"/>
      <c r="I309" s="35"/>
      <c r="J309" s="35"/>
      <c r="K309" s="35"/>
      <c r="L309" s="33"/>
      <c r="M309" s="33"/>
      <c r="N309" s="33"/>
      <c r="O309" s="33"/>
      <c r="P309" s="33"/>
      <c r="Q309" s="33"/>
      <c r="R309" s="33"/>
      <c r="S309" s="33"/>
      <c r="T309" s="33"/>
      <c r="U309" s="33"/>
      <c r="V309" s="33"/>
      <c r="W309" s="33"/>
      <c r="X309" s="33"/>
      <c r="Y309" s="33"/>
    </row>
    <row r="310" spans="1:25" ht="15">
      <c r="A310" s="25"/>
      <c r="B310" s="25"/>
      <c r="C310" s="25"/>
      <c r="D310" s="25"/>
      <c r="E310" s="25"/>
      <c r="F310" s="25"/>
      <c r="G310" s="33"/>
      <c r="H310" s="33"/>
      <c r="I310" s="35"/>
      <c r="J310" s="35"/>
      <c r="K310" s="35"/>
      <c r="L310" s="33"/>
      <c r="M310" s="33"/>
      <c r="N310" s="33"/>
      <c r="O310" s="33"/>
      <c r="P310" s="33"/>
      <c r="Q310" s="33"/>
      <c r="R310" s="33"/>
      <c r="S310" s="33"/>
      <c r="T310" s="33"/>
      <c r="U310" s="33"/>
      <c r="V310" s="33"/>
      <c r="W310" s="33"/>
      <c r="X310" s="33"/>
      <c r="Y310" s="33"/>
    </row>
    <row r="311" spans="1:25" ht="15">
      <c r="A311" s="25"/>
      <c r="B311" s="25"/>
      <c r="C311" s="25"/>
      <c r="D311" s="25"/>
      <c r="E311" s="25"/>
      <c r="F311" s="25"/>
      <c r="G311" s="33"/>
      <c r="H311" s="33"/>
      <c r="I311" s="35"/>
      <c r="J311" s="35"/>
      <c r="K311" s="35"/>
      <c r="L311" s="33"/>
      <c r="M311" s="33"/>
      <c r="N311" s="33"/>
      <c r="O311" s="33"/>
      <c r="P311" s="33"/>
      <c r="Q311" s="33"/>
      <c r="R311" s="33"/>
      <c r="S311" s="33"/>
      <c r="T311" s="33"/>
      <c r="U311" s="33"/>
      <c r="V311" s="33"/>
      <c r="W311" s="33"/>
      <c r="X311" s="33"/>
      <c r="Y311" s="33"/>
    </row>
    <row r="312" spans="1:25" ht="15">
      <c r="A312" s="25"/>
      <c r="B312" s="25"/>
      <c r="C312" s="25"/>
      <c r="D312" s="25"/>
      <c r="E312" s="25"/>
      <c r="F312" s="25"/>
      <c r="G312" s="33"/>
      <c r="H312" s="33"/>
      <c r="I312" s="35"/>
      <c r="J312" s="35"/>
      <c r="K312" s="35"/>
      <c r="L312" s="33"/>
      <c r="M312" s="33"/>
      <c r="N312" s="33"/>
      <c r="O312" s="33"/>
      <c r="P312" s="33"/>
      <c r="Q312" s="33"/>
      <c r="R312" s="33"/>
      <c r="S312" s="33"/>
      <c r="T312" s="33"/>
      <c r="U312" s="33"/>
      <c r="V312" s="33"/>
      <c r="W312" s="33"/>
      <c r="X312" s="33"/>
      <c r="Y312" s="33"/>
    </row>
    <row r="313" spans="1:25" ht="15">
      <c r="A313" s="25"/>
      <c r="B313" s="25"/>
      <c r="C313" s="25"/>
      <c r="D313" s="25"/>
      <c r="E313" s="25"/>
      <c r="F313" s="25"/>
      <c r="G313" s="33"/>
      <c r="H313" s="33"/>
      <c r="I313" s="35"/>
      <c r="J313" s="35"/>
      <c r="K313" s="35"/>
      <c r="L313" s="33"/>
      <c r="M313" s="33"/>
      <c r="N313" s="33"/>
      <c r="O313" s="33"/>
      <c r="P313" s="33"/>
      <c r="Q313" s="33"/>
      <c r="R313" s="33"/>
      <c r="S313" s="33"/>
      <c r="T313" s="33"/>
      <c r="U313" s="33"/>
      <c r="V313" s="33"/>
      <c r="W313" s="33"/>
      <c r="X313" s="33"/>
      <c r="Y313" s="33"/>
    </row>
    <row r="314" spans="1:25" ht="15">
      <c r="A314" s="25"/>
      <c r="B314" s="25"/>
      <c r="C314" s="25"/>
      <c r="D314" s="25"/>
      <c r="E314" s="25"/>
      <c r="F314" s="25"/>
      <c r="G314" s="33"/>
      <c r="H314" s="33"/>
      <c r="I314" s="35"/>
      <c r="J314" s="35"/>
      <c r="K314" s="35"/>
      <c r="L314" s="33"/>
      <c r="M314" s="33"/>
      <c r="N314" s="33"/>
      <c r="O314" s="33"/>
      <c r="P314" s="33"/>
      <c r="Q314" s="33"/>
      <c r="R314" s="33"/>
      <c r="S314" s="33"/>
      <c r="T314" s="33"/>
      <c r="U314" s="33"/>
      <c r="V314" s="33"/>
      <c r="W314" s="33"/>
      <c r="X314" s="33"/>
      <c r="Y314" s="33"/>
    </row>
    <row r="315" spans="1:25" ht="15">
      <c r="A315" s="25"/>
      <c r="B315" s="25"/>
      <c r="C315" s="25"/>
      <c r="D315" s="25"/>
      <c r="E315" s="25"/>
      <c r="F315" s="25"/>
      <c r="G315" s="33"/>
      <c r="H315" s="33"/>
      <c r="I315" s="35"/>
      <c r="J315" s="35"/>
      <c r="K315" s="35"/>
      <c r="L315" s="33"/>
      <c r="M315" s="33"/>
      <c r="N315" s="33"/>
      <c r="O315" s="33"/>
      <c r="P315" s="33"/>
      <c r="Q315" s="33"/>
      <c r="R315" s="33"/>
      <c r="S315" s="33"/>
      <c r="T315" s="33"/>
      <c r="U315" s="33"/>
      <c r="V315" s="33"/>
      <c r="W315" s="33"/>
      <c r="X315" s="33"/>
      <c r="Y315" s="33"/>
    </row>
    <row r="316" spans="1:25" ht="15">
      <c r="A316" s="25"/>
      <c r="B316" s="25"/>
      <c r="C316" s="25"/>
      <c r="D316" s="25"/>
      <c r="E316" s="25"/>
      <c r="F316" s="25"/>
      <c r="G316" s="33"/>
      <c r="H316" s="33"/>
      <c r="I316" s="35"/>
      <c r="J316" s="35"/>
      <c r="K316" s="35"/>
      <c r="L316" s="33"/>
      <c r="M316" s="33"/>
      <c r="N316" s="33"/>
      <c r="O316" s="33"/>
      <c r="P316" s="33"/>
      <c r="Q316" s="33"/>
      <c r="R316" s="33"/>
      <c r="S316" s="33"/>
      <c r="T316" s="33"/>
      <c r="U316" s="33"/>
      <c r="V316" s="33"/>
      <c r="W316" s="33"/>
      <c r="X316" s="33"/>
      <c r="Y316" s="33"/>
    </row>
    <row r="317" spans="1:25" ht="15">
      <c r="A317" s="25"/>
      <c r="B317" s="25"/>
      <c r="C317" s="25"/>
      <c r="D317" s="25"/>
      <c r="E317" s="25"/>
      <c r="F317" s="25"/>
      <c r="G317" s="33"/>
      <c r="H317" s="33"/>
      <c r="I317" s="35"/>
      <c r="J317" s="35"/>
      <c r="K317" s="35"/>
      <c r="L317" s="33"/>
      <c r="M317" s="33"/>
      <c r="N317" s="33"/>
      <c r="O317" s="33"/>
      <c r="P317" s="33"/>
      <c r="Q317" s="33"/>
      <c r="R317" s="33"/>
      <c r="S317" s="33"/>
      <c r="T317" s="33"/>
      <c r="U317" s="33"/>
      <c r="V317" s="33"/>
      <c r="W317" s="33"/>
      <c r="X317" s="33"/>
      <c r="Y317" s="33"/>
    </row>
    <row r="318" spans="1:25" ht="15">
      <c r="A318" s="25"/>
      <c r="B318" s="25"/>
      <c r="C318" s="25"/>
      <c r="D318" s="25"/>
      <c r="E318" s="25"/>
      <c r="F318" s="25"/>
      <c r="G318" s="33"/>
      <c r="H318" s="33"/>
      <c r="I318" s="35"/>
      <c r="J318" s="35"/>
      <c r="K318" s="35"/>
      <c r="L318" s="33"/>
      <c r="M318" s="33"/>
      <c r="N318" s="33"/>
      <c r="O318" s="33"/>
      <c r="P318" s="33"/>
      <c r="Q318" s="33"/>
      <c r="R318" s="33"/>
      <c r="S318" s="33"/>
      <c r="T318" s="33"/>
      <c r="U318" s="33"/>
      <c r="V318" s="33"/>
      <c r="W318" s="33"/>
      <c r="X318" s="33"/>
      <c r="Y318" s="33"/>
    </row>
    <row r="319" spans="1:25" ht="15">
      <c r="A319" s="25"/>
      <c r="B319" s="25"/>
      <c r="C319" s="25"/>
      <c r="D319" s="25"/>
      <c r="E319" s="25"/>
      <c r="F319" s="25"/>
      <c r="G319" s="33"/>
      <c r="H319" s="33"/>
      <c r="I319" s="35"/>
      <c r="J319" s="35"/>
      <c r="K319" s="35"/>
      <c r="L319" s="33"/>
      <c r="M319" s="33"/>
      <c r="N319" s="33"/>
      <c r="O319" s="33"/>
      <c r="P319" s="33"/>
      <c r="Q319" s="33"/>
      <c r="R319" s="33"/>
      <c r="S319" s="33"/>
      <c r="T319" s="33"/>
      <c r="U319" s="33"/>
      <c r="V319" s="33"/>
      <c r="W319" s="33"/>
      <c r="X319" s="33"/>
      <c r="Y319" s="33"/>
    </row>
    <row r="320" spans="1:25" ht="15">
      <c r="A320" s="25"/>
      <c r="B320" s="25"/>
      <c r="C320" s="25"/>
      <c r="D320" s="25"/>
      <c r="E320" s="25"/>
      <c r="F320" s="25"/>
      <c r="G320" s="33"/>
      <c r="H320" s="33"/>
      <c r="I320" s="35"/>
      <c r="J320" s="35"/>
      <c r="K320" s="35"/>
      <c r="L320" s="33"/>
      <c r="M320" s="33"/>
      <c r="N320" s="33"/>
      <c r="O320" s="33"/>
      <c r="P320" s="33"/>
      <c r="Q320" s="33"/>
      <c r="R320" s="33"/>
      <c r="S320" s="33"/>
      <c r="T320" s="33"/>
      <c r="U320" s="33"/>
      <c r="V320" s="33"/>
      <c r="W320" s="33"/>
      <c r="X320" s="33"/>
      <c r="Y320" s="33"/>
    </row>
    <row r="321" spans="1:25" ht="15">
      <c r="A321" s="25"/>
      <c r="B321" s="25"/>
      <c r="C321" s="25"/>
      <c r="D321" s="25"/>
      <c r="E321" s="25"/>
      <c r="F321" s="25"/>
      <c r="G321" s="33"/>
      <c r="H321" s="33"/>
      <c r="I321" s="35"/>
      <c r="J321" s="35"/>
      <c r="K321" s="35"/>
      <c r="L321" s="33"/>
      <c r="M321" s="33"/>
      <c r="N321" s="33"/>
      <c r="O321" s="33"/>
      <c r="P321" s="33"/>
      <c r="Q321" s="33"/>
      <c r="R321" s="33"/>
      <c r="S321" s="33"/>
      <c r="T321" s="33"/>
      <c r="U321" s="33"/>
      <c r="V321" s="33"/>
      <c r="W321" s="33"/>
      <c r="X321" s="33"/>
      <c r="Y321" s="33"/>
    </row>
    <row r="322" spans="1:25" ht="15">
      <c r="A322" s="25"/>
      <c r="B322" s="25"/>
      <c r="C322" s="25"/>
      <c r="D322" s="25"/>
      <c r="E322" s="25"/>
      <c r="F322" s="25"/>
      <c r="G322" s="33"/>
      <c r="H322" s="33"/>
      <c r="I322" s="35"/>
      <c r="J322" s="35"/>
      <c r="K322" s="35"/>
      <c r="L322" s="33"/>
      <c r="M322" s="33"/>
      <c r="N322" s="33"/>
      <c r="O322" s="33"/>
      <c r="P322" s="33"/>
      <c r="Q322" s="33"/>
      <c r="R322" s="33"/>
      <c r="S322" s="33"/>
      <c r="T322" s="33"/>
      <c r="U322" s="33"/>
      <c r="V322" s="33"/>
      <c r="W322" s="33"/>
      <c r="X322" s="33"/>
      <c r="Y322" s="33"/>
    </row>
    <row r="323" spans="1:25" ht="15">
      <c r="A323" s="25"/>
      <c r="B323" s="25"/>
      <c r="C323" s="25"/>
      <c r="D323" s="25"/>
      <c r="E323" s="25"/>
      <c r="F323" s="25"/>
      <c r="G323" s="33"/>
      <c r="H323" s="33"/>
      <c r="I323" s="35"/>
      <c r="J323" s="35"/>
      <c r="K323" s="35"/>
      <c r="L323" s="33"/>
      <c r="M323" s="33"/>
      <c r="N323" s="33"/>
      <c r="O323" s="33"/>
      <c r="P323" s="33"/>
      <c r="Q323" s="33"/>
      <c r="R323" s="33"/>
      <c r="S323" s="33"/>
      <c r="T323" s="33"/>
      <c r="U323" s="33"/>
      <c r="V323" s="33"/>
      <c r="W323" s="33"/>
      <c r="X323" s="33"/>
      <c r="Y323" s="33"/>
    </row>
    <row r="324" spans="1:25" ht="15">
      <c r="A324" s="25"/>
      <c r="B324" s="25"/>
      <c r="C324" s="25"/>
      <c r="D324" s="25"/>
      <c r="E324" s="25"/>
      <c r="F324" s="25"/>
      <c r="G324" s="33"/>
      <c r="H324" s="33"/>
      <c r="I324" s="35"/>
      <c r="J324" s="35"/>
      <c r="K324" s="35"/>
      <c r="L324" s="33"/>
      <c r="M324" s="33"/>
      <c r="N324" s="33"/>
      <c r="O324" s="33"/>
      <c r="P324" s="33"/>
      <c r="Q324" s="33"/>
      <c r="R324" s="33"/>
      <c r="S324" s="33"/>
      <c r="T324" s="33"/>
      <c r="U324" s="33"/>
      <c r="V324" s="33"/>
      <c r="W324" s="33"/>
      <c r="X324" s="33"/>
      <c r="Y324" s="33"/>
    </row>
    <row r="325" spans="1:25" ht="15">
      <c r="A325" s="25"/>
      <c r="B325" s="25"/>
      <c r="C325" s="25"/>
      <c r="D325" s="25"/>
      <c r="E325" s="25"/>
      <c r="F325" s="25"/>
      <c r="G325" s="33"/>
      <c r="H325" s="33"/>
      <c r="I325" s="35"/>
      <c r="J325" s="35"/>
      <c r="K325" s="35"/>
      <c r="L325" s="33"/>
      <c r="M325" s="33"/>
      <c r="N325" s="33"/>
      <c r="O325" s="33"/>
      <c r="P325" s="33"/>
      <c r="Q325" s="33"/>
      <c r="R325" s="33"/>
      <c r="S325" s="33"/>
      <c r="T325" s="33"/>
      <c r="U325" s="33"/>
      <c r="V325" s="33"/>
      <c r="W325" s="33"/>
      <c r="X325" s="33"/>
      <c r="Y325" s="33"/>
    </row>
    <row r="326" spans="1:25" ht="15">
      <c r="A326" s="25"/>
      <c r="B326" s="25"/>
      <c r="C326" s="25"/>
      <c r="D326" s="25"/>
      <c r="E326" s="25"/>
      <c r="F326" s="25"/>
      <c r="G326" s="33"/>
      <c r="H326" s="33"/>
      <c r="I326" s="35"/>
      <c r="J326" s="35"/>
      <c r="K326" s="35"/>
      <c r="L326" s="33"/>
      <c r="M326" s="33"/>
      <c r="N326" s="33"/>
      <c r="O326" s="33"/>
      <c r="P326" s="33"/>
      <c r="Q326" s="33"/>
      <c r="R326" s="33"/>
      <c r="S326" s="33"/>
      <c r="T326" s="33"/>
      <c r="U326" s="33"/>
      <c r="V326" s="33"/>
      <c r="W326" s="33"/>
      <c r="X326" s="33"/>
      <c r="Y326" s="33"/>
    </row>
    <row r="327" spans="1:25" ht="15">
      <c r="A327" s="25"/>
      <c r="B327" s="25"/>
      <c r="C327" s="25"/>
      <c r="D327" s="25"/>
      <c r="E327" s="25"/>
      <c r="F327" s="25"/>
      <c r="G327" s="33"/>
      <c r="H327" s="33"/>
      <c r="I327" s="35"/>
      <c r="J327" s="35"/>
      <c r="K327" s="35"/>
      <c r="L327" s="33"/>
      <c r="M327" s="33"/>
      <c r="N327" s="33"/>
      <c r="O327" s="33"/>
      <c r="P327" s="33"/>
      <c r="Q327" s="33"/>
      <c r="R327" s="33"/>
      <c r="S327" s="33"/>
      <c r="T327" s="33"/>
      <c r="U327" s="33"/>
      <c r="V327" s="33"/>
      <c r="W327" s="33"/>
      <c r="X327" s="33"/>
      <c r="Y327" s="33"/>
    </row>
    <row r="328" spans="1:25" ht="15">
      <c r="A328" s="25"/>
      <c r="B328" s="25"/>
      <c r="C328" s="25"/>
      <c r="D328" s="25"/>
      <c r="E328" s="25"/>
      <c r="F328" s="25"/>
      <c r="G328" s="33"/>
      <c r="H328" s="33"/>
      <c r="I328" s="35"/>
      <c r="J328" s="35"/>
      <c r="K328" s="35"/>
      <c r="L328" s="33"/>
      <c r="M328" s="33"/>
      <c r="N328" s="33"/>
      <c r="O328" s="33"/>
      <c r="P328" s="33"/>
      <c r="Q328" s="33"/>
      <c r="R328" s="33"/>
      <c r="S328" s="33"/>
      <c r="T328" s="33"/>
      <c r="U328" s="33"/>
      <c r="V328" s="33"/>
      <c r="W328" s="33"/>
      <c r="X328" s="33"/>
      <c r="Y328" s="33"/>
    </row>
    <row r="329" spans="1:25" ht="15">
      <c r="A329" s="25"/>
      <c r="B329" s="25"/>
      <c r="C329" s="25"/>
      <c r="D329" s="25"/>
      <c r="E329" s="25"/>
      <c r="F329" s="25"/>
      <c r="G329" s="33"/>
      <c r="H329" s="33"/>
      <c r="I329" s="35"/>
      <c r="J329" s="35"/>
      <c r="K329" s="35"/>
      <c r="L329" s="33"/>
      <c r="M329" s="33"/>
      <c r="N329" s="33"/>
      <c r="O329" s="33"/>
      <c r="P329" s="33"/>
      <c r="Q329" s="33"/>
      <c r="R329" s="33"/>
      <c r="S329" s="33"/>
      <c r="T329" s="33"/>
      <c r="U329" s="33"/>
      <c r="V329" s="33"/>
      <c r="W329" s="33"/>
      <c r="X329" s="33"/>
      <c r="Y329" s="33"/>
    </row>
    <row r="330" spans="1:25" ht="15">
      <c r="A330" s="25"/>
      <c r="B330" s="25"/>
      <c r="C330" s="25"/>
      <c r="D330" s="25"/>
      <c r="E330" s="25"/>
      <c r="F330" s="25"/>
      <c r="G330" s="33"/>
      <c r="H330" s="33"/>
      <c r="I330" s="35"/>
      <c r="J330" s="35"/>
      <c r="K330" s="35"/>
      <c r="L330" s="33"/>
      <c r="M330" s="33"/>
      <c r="N330" s="33"/>
      <c r="O330" s="33"/>
      <c r="P330" s="33"/>
      <c r="Q330" s="33"/>
      <c r="R330" s="33"/>
      <c r="S330" s="33"/>
      <c r="T330" s="33"/>
      <c r="U330" s="33"/>
      <c r="V330" s="33"/>
      <c r="W330" s="33"/>
      <c r="X330" s="33"/>
      <c r="Y330" s="33"/>
    </row>
    <row r="331" spans="1:25" ht="15">
      <c r="A331" s="25"/>
      <c r="B331" s="25"/>
      <c r="C331" s="25"/>
      <c r="D331" s="25"/>
      <c r="E331" s="25"/>
      <c r="F331" s="25"/>
      <c r="G331" s="33"/>
      <c r="H331" s="33"/>
      <c r="I331" s="35"/>
      <c r="J331" s="35"/>
      <c r="K331" s="35"/>
      <c r="L331" s="33"/>
      <c r="M331" s="33"/>
      <c r="N331" s="33"/>
      <c r="O331" s="33"/>
      <c r="P331" s="33"/>
      <c r="Q331" s="33"/>
      <c r="R331" s="33"/>
      <c r="S331" s="33"/>
      <c r="T331" s="33"/>
      <c r="U331" s="33"/>
      <c r="V331" s="33"/>
      <c r="W331" s="33"/>
      <c r="X331" s="33"/>
      <c r="Y331" s="33"/>
    </row>
    <row r="332" spans="1:25" ht="15">
      <c r="A332" s="25"/>
      <c r="B332" s="25"/>
      <c r="C332" s="25"/>
      <c r="D332" s="25"/>
      <c r="E332" s="25"/>
      <c r="F332" s="25"/>
      <c r="G332" s="33"/>
      <c r="H332" s="33"/>
      <c r="I332" s="35"/>
      <c r="J332" s="35"/>
      <c r="K332" s="35"/>
      <c r="L332" s="33"/>
      <c r="M332" s="33"/>
      <c r="N332" s="33"/>
      <c r="O332" s="33"/>
      <c r="P332" s="33"/>
      <c r="Q332" s="33"/>
      <c r="R332" s="33"/>
      <c r="S332" s="33"/>
      <c r="T332" s="33"/>
      <c r="U332" s="33"/>
      <c r="V332" s="33"/>
      <c r="W332" s="33"/>
      <c r="X332" s="33"/>
      <c r="Y332" s="33"/>
    </row>
    <row r="333" spans="1:25" ht="15">
      <c r="A333" s="25"/>
      <c r="B333" s="25"/>
      <c r="C333" s="25"/>
      <c r="D333" s="25"/>
      <c r="E333" s="25"/>
      <c r="F333" s="25"/>
      <c r="G333" s="33"/>
      <c r="H333" s="33"/>
      <c r="I333" s="35"/>
      <c r="J333" s="35"/>
      <c r="K333" s="35"/>
      <c r="L333" s="33"/>
      <c r="M333" s="33"/>
      <c r="N333" s="33"/>
      <c r="O333" s="33"/>
      <c r="P333" s="33"/>
      <c r="Q333" s="33"/>
      <c r="R333" s="33"/>
      <c r="S333" s="33"/>
      <c r="T333" s="33"/>
      <c r="U333" s="33"/>
      <c r="V333" s="33"/>
      <c r="W333" s="33"/>
      <c r="X333" s="33"/>
      <c r="Y333" s="33"/>
    </row>
    <row r="334" spans="1:25" ht="15">
      <c r="A334" s="25"/>
      <c r="B334" s="25"/>
      <c r="C334" s="25"/>
      <c r="D334" s="25"/>
      <c r="E334" s="25"/>
      <c r="F334" s="25"/>
      <c r="G334" s="33"/>
      <c r="H334" s="33"/>
      <c r="I334" s="35"/>
      <c r="J334" s="35"/>
      <c r="K334" s="35"/>
      <c r="L334" s="33"/>
      <c r="M334" s="33"/>
      <c r="N334" s="33"/>
      <c r="O334" s="33"/>
      <c r="P334" s="33"/>
      <c r="Q334" s="33"/>
      <c r="R334" s="33"/>
      <c r="S334" s="33"/>
      <c r="T334" s="33"/>
      <c r="U334" s="33"/>
      <c r="V334" s="33"/>
      <c r="W334" s="33"/>
      <c r="X334" s="33"/>
      <c r="Y334" s="33"/>
    </row>
    <row r="335" spans="1:25" ht="15">
      <c r="A335" s="25"/>
      <c r="B335" s="25"/>
      <c r="C335" s="25"/>
      <c r="D335" s="25"/>
      <c r="E335" s="25"/>
      <c r="F335" s="25"/>
      <c r="G335" s="33"/>
      <c r="H335" s="33"/>
      <c r="I335" s="35"/>
      <c r="J335" s="35"/>
      <c r="K335" s="35"/>
      <c r="L335" s="33"/>
      <c r="M335" s="33"/>
      <c r="N335" s="33"/>
      <c r="O335" s="33"/>
      <c r="P335" s="33"/>
      <c r="Q335" s="33"/>
      <c r="R335" s="33"/>
      <c r="S335" s="33"/>
      <c r="T335" s="33"/>
      <c r="U335" s="33"/>
      <c r="V335" s="33"/>
      <c r="W335" s="33"/>
      <c r="X335" s="33"/>
      <c r="Y335" s="33"/>
    </row>
    <row r="336" spans="1:25" ht="15">
      <c r="A336" s="25"/>
      <c r="B336" s="25"/>
      <c r="C336" s="25"/>
      <c r="D336" s="25"/>
      <c r="E336" s="25"/>
      <c r="F336" s="25"/>
      <c r="G336" s="33"/>
      <c r="H336" s="33"/>
      <c r="I336" s="35"/>
      <c r="J336" s="35"/>
      <c r="K336" s="35"/>
      <c r="L336" s="33"/>
      <c r="M336" s="33"/>
      <c r="N336" s="33"/>
      <c r="O336" s="33"/>
      <c r="P336" s="33"/>
      <c r="Q336" s="33"/>
      <c r="R336" s="33"/>
      <c r="S336" s="33"/>
      <c r="T336" s="33"/>
      <c r="U336" s="33"/>
      <c r="V336" s="33"/>
      <c r="W336" s="33"/>
      <c r="X336" s="33"/>
      <c r="Y336" s="33"/>
    </row>
    <row r="337" spans="1:25" ht="15">
      <c r="A337" s="25"/>
      <c r="B337" s="25"/>
      <c r="C337" s="25"/>
      <c r="D337" s="25"/>
      <c r="E337" s="25"/>
      <c r="F337" s="25"/>
      <c r="G337" s="33"/>
      <c r="H337" s="33"/>
      <c r="I337" s="35"/>
      <c r="J337" s="35"/>
      <c r="K337" s="35"/>
      <c r="L337" s="33"/>
      <c r="M337" s="33"/>
      <c r="N337" s="33"/>
      <c r="O337" s="33"/>
      <c r="P337" s="33"/>
      <c r="Q337" s="33"/>
      <c r="R337" s="33"/>
      <c r="S337" s="33"/>
      <c r="T337" s="33"/>
      <c r="U337" s="33"/>
      <c r="V337" s="33"/>
      <c r="W337" s="33"/>
      <c r="X337" s="33"/>
      <c r="Y337" s="33"/>
    </row>
  </sheetData>
  <mergeCells count="671">
    <mergeCell ref="K47:K49"/>
    <mergeCell ref="K40:K41"/>
    <mergeCell ref="G43:K43"/>
    <mergeCell ref="B45:K45"/>
    <mergeCell ref="C46:F46"/>
    <mergeCell ref="H46:K46"/>
    <mergeCell ref="C47:D49"/>
    <mergeCell ref="E47:E49"/>
    <mergeCell ref="F47:F49"/>
    <mergeCell ref="G47:G49"/>
    <mergeCell ref="H47:I49"/>
    <mergeCell ref="J47:J49"/>
    <mergeCell ref="J4:K4"/>
    <mergeCell ref="J7:K7"/>
    <mergeCell ref="B2:K2"/>
    <mergeCell ref="B3:C3"/>
    <mergeCell ref="J3:K3"/>
    <mergeCell ref="B4:C4"/>
    <mergeCell ref="B5:C5"/>
    <mergeCell ref="B6:C6"/>
    <mergeCell ref="B7:C7"/>
    <mergeCell ref="B17:B18"/>
    <mergeCell ref="J12:J14"/>
    <mergeCell ref="K12:K14"/>
    <mergeCell ref="K15:K16"/>
    <mergeCell ref="K17:K18"/>
    <mergeCell ref="J5:K5"/>
    <mergeCell ref="J6:K6"/>
    <mergeCell ref="C12:D14"/>
    <mergeCell ref="C16:D16"/>
    <mergeCell ref="C17:D17"/>
    <mergeCell ref="G12:G14"/>
    <mergeCell ref="H12:I14"/>
    <mergeCell ref="H15:I15"/>
    <mergeCell ref="H16:I16"/>
    <mergeCell ref="H17:I17"/>
    <mergeCell ref="F29:F31"/>
    <mergeCell ref="J29:J31"/>
    <mergeCell ref="K29:K31"/>
    <mergeCell ref="B32:B33"/>
    <mergeCell ref="B8:K8"/>
    <mergeCell ref="B9:K9"/>
    <mergeCell ref="B10:K10"/>
    <mergeCell ref="C11:F11"/>
    <mergeCell ref="H11:K11"/>
    <mergeCell ref="B12:B14"/>
    <mergeCell ref="F23:F24"/>
    <mergeCell ref="G23:G24"/>
    <mergeCell ref="G29:G31"/>
    <mergeCell ref="H29:I31"/>
    <mergeCell ref="B27:K27"/>
    <mergeCell ref="C28:F28"/>
    <mergeCell ref="H28:K28"/>
    <mergeCell ref="B29:B31"/>
    <mergeCell ref="C29:D31"/>
    <mergeCell ref="E29:E31"/>
    <mergeCell ref="H18:I18"/>
    <mergeCell ref="H19:I19"/>
    <mergeCell ref="H50:I50"/>
    <mergeCell ref="H51:I51"/>
    <mergeCell ref="F17:F18"/>
    <mergeCell ref="G17:G18"/>
    <mergeCell ref="F19:F20"/>
    <mergeCell ref="G19:G20"/>
    <mergeCell ref="F21:F22"/>
    <mergeCell ref="G21:G22"/>
    <mergeCell ref="G26:K26"/>
    <mergeCell ref="B19:B20"/>
    <mergeCell ref="B21:B22"/>
    <mergeCell ref="B23:B24"/>
    <mergeCell ref="C19:D19"/>
    <mergeCell ref="C20:D20"/>
    <mergeCell ref="C21:D21"/>
    <mergeCell ref="C22:D22"/>
    <mergeCell ref="C23:D23"/>
    <mergeCell ref="C24:D24"/>
    <mergeCell ref="G25:J25"/>
    <mergeCell ref="B25:E25"/>
    <mergeCell ref="B26:F26"/>
    <mergeCell ref="E12:E14"/>
    <mergeCell ref="F12:F14"/>
    <mergeCell ref="B15:B16"/>
    <mergeCell ref="C15:D15"/>
    <mergeCell ref="F15:F16"/>
    <mergeCell ref="G15:G16"/>
    <mergeCell ref="C18:D18"/>
    <mergeCell ref="K19:K20"/>
    <mergeCell ref="K21:K22"/>
    <mergeCell ref="K23:K24"/>
    <mergeCell ref="H20:I20"/>
    <mergeCell ref="H21:I21"/>
    <mergeCell ref="H22:I22"/>
    <mergeCell ref="H23:I23"/>
    <mergeCell ref="H24:I24"/>
    <mergeCell ref="C32:D32"/>
    <mergeCell ref="C33:D33"/>
    <mergeCell ref="B34:B35"/>
    <mergeCell ref="F34:F35"/>
    <mergeCell ref="G34:G35"/>
    <mergeCell ref="H34:I34"/>
    <mergeCell ref="H35:I35"/>
    <mergeCell ref="C34:D34"/>
    <mergeCell ref="C35:D35"/>
    <mergeCell ref="K38:K39"/>
    <mergeCell ref="H39:I39"/>
    <mergeCell ref="F32:F33"/>
    <mergeCell ref="G32:G33"/>
    <mergeCell ref="H32:I32"/>
    <mergeCell ref="K32:K33"/>
    <mergeCell ref="H33:I33"/>
    <mergeCell ref="K34:K35"/>
    <mergeCell ref="B36:B37"/>
    <mergeCell ref="F36:F37"/>
    <mergeCell ref="G36:G37"/>
    <mergeCell ref="H36:I36"/>
    <mergeCell ref="K36:K37"/>
    <mergeCell ref="H37:I37"/>
    <mergeCell ref="C36:D36"/>
    <mergeCell ref="C37:D37"/>
    <mergeCell ref="C38:D38"/>
    <mergeCell ref="C39:D39"/>
    <mergeCell ref="B40:B41"/>
    <mergeCell ref="F40:F41"/>
    <mergeCell ref="G40:G41"/>
    <mergeCell ref="H40:I40"/>
    <mergeCell ref="B38:B39"/>
    <mergeCell ref="F38:F39"/>
    <mergeCell ref="G38:G39"/>
    <mergeCell ref="H38:I38"/>
    <mergeCell ref="H55:I55"/>
    <mergeCell ref="H56:I56"/>
    <mergeCell ref="H57:I57"/>
    <mergeCell ref="H58:I58"/>
    <mergeCell ref="C40:D40"/>
    <mergeCell ref="C41:D41"/>
    <mergeCell ref="B42:E42"/>
    <mergeCell ref="H41:I41"/>
    <mergeCell ref="G42:J42"/>
    <mergeCell ref="B43:F43"/>
    <mergeCell ref="H123:I123"/>
    <mergeCell ref="C124:D124"/>
    <mergeCell ref="H124:I124"/>
    <mergeCell ref="C125:D125"/>
    <mergeCell ref="H125:I125"/>
    <mergeCell ref="H126:I126"/>
    <mergeCell ref="C117:F117"/>
    <mergeCell ref="H117:K117"/>
    <mergeCell ref="B107:B108"/>
    <mergeCell ref="B109:B110"/>
    <mergeCell ref="C109:D109"/>
    <mergeCell ref="C110:D110"/>
    <mergeCell ref="B111:B112"/>
    <mergeCell ref="C111:D111"/>
    <mergeCell ref="C112:D112"/>
    <mergeCell ref="K111:K112"/>
    <mergeCell ref="J118:J120"/>
    <mergeCell ref="C121:D121"/>
    <mergeCell ref="C122:D122"/>
    <mergeCell ref="F118:F120"/>
    <mergeCell ref="F121:F122"/>
    <mergeCell ref="F109:F110"/>
    <mergeCell ref="G109:G110"/>
    <mergeCell ref="F111:F112"/>
    <mergeCell ref="G111:G112"/>
    <mergeCell ref="B116:K116"/>
    <mergeCell ref="H121:I121"/>
    <mergeCell ref="H122:I122"/>
    <mergeCell ref="H130:I130"/>
    <mergeCell ref="C118:D120"/>
    <mergeCell ref="E118:E120"/>
    <mergeCell ref="G118:G120"/>
    <mergeCell ref="H118:I120"/>
    <mergeCell ref="C126:D126"/>
    <mergeCell ref="C127:D127"/>
    <mergeCell ref="C123:D123"/>
    <mergeCell ref="K118:K120"/>
    <mergeCell ref="K121:K122"/>
    <mergeCell ref="K123:K124"/>
    <mergeCell ref="K125:K126"/>
    <mergeCell ref="K127:K128"/>
    <mergeCell ref="K129:K130"/>
    <mergeCell ref="B118:B120"/>
    <mergeCell ref="B121:B122"/>
    <mergeCell ref="B123:B124"/>
    <mergeCell ref="B125:B126"/>
    <mergeCell ref="B127:B128"/>
    <mergeCell ref="B129:B130"/>
    <mergeCell ref="C77:D77"/>
    <mergeCell ref="B78:E78"/>
    <mergeCell ref="B79:F79"/>
    <mergeCell ref="G113:J113"/>
    <mergeCell ref="G114:K114"/>
    <mergeCell ref="H111:I111"/>
    <mergeCell ref="H112:I112"/>
    <mergeCell ref="B113:E113"/>
    <mergeCell ref="B114:F114"/>
    <mergeCell ref="F72:F73"/>
    <mergeCell ref="G72:G73"/>
    <mergeCell ref="F74:F75"/>
    <mergeCell ref="G74:G75"/>
    <mergeCell ref="F76:F77"/>
    <mergeCell ref="G76:G77"/>
    <mergeCell ref="G121:G122"/>
    <mergeCell ref="F123:F124"/>
    <mergeCell ref="G123:G124"/>
    <mergeCell ref="F125:F126"/>
    <mergeCell ref="G125:G126"/>
    <mergeCell ref="B68:B69"/>
    <mergeCell ref="B70:B71"/>
    <mergeCell ref="B72:B73"/>
    <mergeCell ref="B74:B75"/>
    <mergeCell ref="B76:B77"/>
    <mergeCell ref="F68:F69"/>
    <mergeCell ref="G68:G69"/>
    <mergeCell ref="H68:I68"/>
    <mergeCell ref="K68:K69"/>
    <mergeCell ref="H69:I69"/>
    <mergeCell ref="H70:I70"/>
    <mergeCell ref="K70:K71"/>
    <mergeCell ref="F70:F71"/>
    <mergeCell ref="G70:G71"/>
    <mergeCell ref="C69:D69"/>
    <mergeCell ref="C75:D75"/>
    <mergeCell ref="C76:D76"/>
    <mergeCell ref="C65:D67"/>
    <mergeCell ref="C68:D68"/>
    <mergeCell ref="C70:D70"/>
    <mergeCell ref="C71:D71"/>
    <mergeCell ref="C72:D72"/>
    <mergeCell ref="C73:D73"/>
    <mergeCell ref="C74:D74"/>
    <mergeCell ref="B56:B57"/>
    <mergeCell ref="B58:B59"/>
    <mergeCell ref="B65:B67"/>
    <mergeCell ref="E65:E67"/>
    <mergeCell ref="F65:F67"/>
    <mergeCell ref="G65:G67"/>
    <mergeCell ref="B63:K63"/>
    <mergeCell ref="H59:I59"/>
    <mergeCell ref="H65:I67"/>
    <mergeCell ref="F58:F59"/>
    <mergeCell ref="G58:G59"/>
    <mergeCell ref="K50:K51"/>
    <mergeCell ref="K52:K53"/>
    <mergeCell ref="K54:K55"/>
    <mergeCell ref="K56:K57"/>
    <mergeCell ref="K58:K59"/>
    <mergeCell ref="H52:I52"/>
    <mergeCell ref="H53:I53"/>
    <mergeCell ref="H54:I54"/>
    <mergeCell ref="F52:F53"/>
    <mergeCell ref="G52:G53"/>
    <mergeCell ref="F54:F55"/>
    <mergeCell ref="G54:G55"/>
    <mergeCell ref="F56:F57"/>
    <mergeCell ref="G56:G57"/>
    <mergeCell ref="C56:D56"/>
    <mergeCell ref="C57:D57"/>
    <mergeCell ref="C64:F64"/>
    <mergeCell ref="H64:K64"/>
    <mergeCell ref="C58:D58"/>
    <mergeCell ref="C59:D59"/>
    <mergeCell ref="B60:E60"/>
    <mergeCell ref="G60:J60"/>
    <mergeCell ref="B61:F61"/>
    <mergeCell ref="G61:K61"/>
    <mergeCell ref="C53:D53"/>
    <mergeCell ref="C51:D51"/>
    <mergeCell ref="C52:D52"/>
    <mergeCell ref="B54:B55"/>
    <mergeCell ref="C54:D54"/>
    <mergeCell ref="C55:D55"/>
    <mergeCell ref="K90:K91"/>
    <mergeCell ref="H91:I91"/>
    <mergeCell ref="J65:J67"/>
    <mergeCell ref="K65:K67"/>
    <mergeCell ref="B47:B49"/>
    <mergeCell ref="B50:B51"/>
    <mergeCell ref="C50:D50"/>
    <mergeCell ref="F50:F51"/>
    <mergeCell ref="G50:G51"/>
    <mergeCell ref="B52:B53"/>
    <mergeCell ref="J83:J85"/>
    <mergeCell ref="H86:I86"/>
    <mergeCell ref="K86:K87"/>
    <mergeCell ref="H87:I87"/>
    <mergeCell ref="H88:I88"/>
    <mergeCell ref="K88:K89"/>
    <mergeCell ref="H106:I106"/>
    <mergeCell ref="H107:I107"/>
    <mergeCell ref="H108:I108"/>
    <mergeCell ref="H109:I109"/>
    <mergeCell ref="H110:I110"/>
    <mergeCell ref="H95:I95"/>
    <mergeCell ref="G96:J96"/>
    <mergeCell ref="G97:K97"/>
    <mergeCell ref="K105:K106"/>
    <mergeCell ref="K107:K108"/>
    <mergeCell ref="K109:K110"/>
    <mergeCell ref="H99:K99"/>
    <mergeCell ref="H100:I102"/>
    <mergeCell ref="J100:J102"/>
    <mergeCell ref="K100:K102"/>
    <mergeCell ref="H103:I103"/>
    <mergeCell ref="H104:I104"/>
    <mergeCell ref="H105:I105"/>
    <mergeCell ref="H92:I92"/>
    <mergeCell ref="K92:K93"/>
    <mergeCell ref="H93:I93"/>
    <mergeCell ref="H94:I94"/>
    <mergeCell ref="K94:K95"/>
    <mergeCell ref="K103:K104"/>
    <mergeCell ref="K74:K75"/>
    <mergeCell ref="K76:K77"/>
    <mergeCell ref="H71:I71"/>
    <mergeCell ref="H72:I72"/>
    <mergeCell ref="K72:K73"/>
    <mergeCell ref="H73:I73"/>
    <mergeCell ref="H74:I74"/>
    <mergeCell ref="H75:I75"/>
    <mergeCell ref="H76:I76"/>
    <mergeCell ref="H89:I89"/>
    <mergeCell ref="H90:I90"/>
    <mergeCell ref="C83:D85"/>
    <mergeCell ref="E83:E85"/>
    <mergeCell ref="B86:B87"/>
    <mergeCell ref="C86:D86"/>
    <mergeCell ref="H83:I85"/>
    <mergeCell ref="G90:G91"/>
    <mergeCell ref="H77:I77"/>
    <mergeCell ref="G78:J78"/>
    <mergeCell ref="G79:K79"/>
    <mergeCell ref="B81:K81"/>
    <mergeCell ref="C82:F82"/>
    <mergeCell ref="H82:K82"/>
    <mergeCell ref="B83:B85"/>
    <mergeCell ref="K83:K85"/>
    <mergeCell ref="B88:B89"/>
    <mergeCell ref="C107:D107"/>
    <mergeCell ref="C108:D108"/>
    <mergeCell ref="B100:B102"/>
    <mergeCell ref="F83:F85"/>
    <mergeCell ref="G83:G85"/>
    <mergeCell ref="F86:F87"/>
    <mergeCell ref="G86:G87"/>
    <mergeCell ref="F88:F89"/>
    <mergeCell ref="G88:G89"/>
    <mergeCell ref="F90:F91"/>
    <mergeCell ref="C91:D91"/>
    <mergeCell ref="C100:D102"/>
    <mergeCell ref="C103:D103"/>
    <mergeCell ref="B103:B104"/>
    <mergeCell ref="C104:D104"/>
    <mergeCell ref="B105:B106"/>
    <mergeCell ref="C105:D105"/>
    <mergeCell ref="C106:D106"/>
    <mergeCell ref="B90:B91"/>
    <mergeCell ref="B96:E96"/>
    <mergeCell ref="B97:F97"/>
    <mergeCell ref="C99:F99"/>
    <mergeCell ref="C87:D87"/>
    <mergeCell ref="C88:D88"/>
    <mergeCell ref="C89:D89"/>
    <mergeCell ref="C93:D93"/>
    <mergeCell ref="C94:D94"/>
    <mergeCell ref="F94:F95"/>
    <mergeCell ref="C90:D90"/>
    <mergeCell ref="B92:B93"/>
    <mergeCell ref="C92:D92"/>
    <mergeCell ref="F92:F93"/>
    <mergeCell ref="G92:G93"/>
    <mergeCell ref="B94:B95"/>
    <mergeCell ref="C95:D95"/>
    <mergeCell ref="G94:G95"/>
    <mergeCell ref="K140:K141"/>
    <mergeCell ref="E100:E102"/>
    <mergeCell ref="F103:F104"/>
    <mergeCell ref="F100:F102"/>
    <mergeCell ref="G100:G102"/>
    <mergeCell ref="G103:G104"/>
    <mergeCell ref="F105:F106"/>
    <mergeCell ref="G105:G106"/>
    <mergeCell ref="F107:F108"/>
    <mergeCell ref="G107:G108"/>
    <mergeCell ref="F193:F194"/>
    <mergeCell ref="H140:I140"/>
    <mergeCell ref="H141:I141"/>
    <mergeCell ref="F138:F139"/>
    <mergeCell ref="G138:G139"/>
    <mergeCell ref="H138:I138"/>
    <mergeCell ref="H139:I139"/>
    <mergeCell ref="G140:G141"/>
    <mergeCell ref="F173:F174"/>
    <mergeCell ref="G173:G174"/>
    <mergeCell ref="F175:F176"/>
    <mergeCell ref="G175:G176"/>
    <mergeCell ref="F177:F178"/>
    <mergeCell ref="G177:G178"/>
    <mergeCell ref="F179:F180"/>
    <mergeCell ref="F181:F182"/>
    <mergeCell ref="F188:F190"/>
    <mergeCell ref="G188:G190"/>
    <mergeCell ref="F191:F192"/>
    <mergeCell ref="G191:G192"/>
    <mergeCell ref="G179:G180"/>
    <mergeCell ref="G181:G182"/>
    <mergeCell ref="G214:G215"/>
    <mergeCell ref="G216:G217"/>
    <mergeCell ref="G195:G196"/>
    <mergeCell ref="G197:G198"/>
    <mergeCell ref="G199:G200"/>
    <mergeCell ref="G205:G207"/>
    <mergeCell ref="G208:G209"/>
    <mergeCell ref="G210:G211"/>
    <mergeCell ref="G212:G213"/>
    <mergeCell ref="C178:D178"/>
    <mergeCell ref="C179:D179"/>
    <mergeCell ref="C180:D180"/>
    <mergeCell ref="B173:B174"/>
    <mergeCell ref="C174:D174"/>
    <mergeCell ref="B177:B178"/>
    <mergeCell ref="B179:B180"/>
    <mergeCell ref="C193:D193"/>
    <mergeCell ref="C194:D194"/>
    <mergeCell ref="B183:E183"/>
    <mergeCell ref="B184:F184"/>
    <mergeCell ref="C170:D172"/>
    <mergeCell ref="C173:D173"/>
    <mergeCell ref="B175:B176"/>
    <mergeCell ref="C175:D175"/>
    <mergeCell ref="C176:D176"/>
    <mergeCell ref="C177:D177"/>
    <mergeCell ref="F210:F211"/>
    <mergeCell ref="F212:F213"/>
    <mergeCell ref="F214:F215"/>
    <mergeCell ref="B181:B182"/>
    <mergeCell ref="C181:D181"/>
    <mergeCell ref="C182:D182"/>
    <mergeCell ref="C188:D190"/>
    <mergeCell ref="E188:E190"/>
    <mergeCell ref="C191:D191"/>
    <mergeCell ref="C192:D192"/>
    <mergeCell ref="C195:D195"/>
    <mergeCell ref="C196:D196"/>
    <mergeCell ref="C197:D197"/>
    <mergeCell ref="E205:E207"/>
    <mergeCell ref="F205:F207"/>
    <mergeCell ref="F208:F209"/>
    <mergeCell ref="F195:F196"/>
    <mergeCell ref="F197:F198"/>
    <mergeCell ref="F199:F200"/>
    <mergeCell ref="B208:B209"/>
    <mergeCell ref="B210:B211"/>
    <mergeCell ref="B212:B213"/>
    <mergeCell ref="B214:B215"/>
    <mergeCell ref="B216:B217"/>
    <mergeCell ref="C217:D217"/>
    <mergeCell ref="C199:D199"/>
    <mergeCell ref="C200:D200"/>
    <mergeCell ref="B201:E201"/>
    <mergeCell ref="B202:F202"/>
    <mergeCell ref="C204:F204"/>
    <mergeCell ref="C205:D207"/>
    <mergeCell ref="B218:E218"/>
    <mergeCell ref="B219:F219"/>
    <mergeCell ref="B188:B190"/>
    <mergeCell ref="B191:B192"/>
    <mergeCell ref="B193:B194"/>
    <mergeCell ref="B195:B196"/>
    <mergeCell ref="B197:B198"/>
    <mergeCell ref="B199:B200"/>
    <mergeCell ref="B205:B207"/>
    <mergeCell ref="F216:F217"/>
    <mergeCell ref="K142:K143"/>
    <mergeCell ref="K144:K145"/>
    <mergeCell ref="F142:F143"/>
    <mergeCell ref="G142:G143"/>
    <mergeCell ref="H142:I142"/>
    <mergeCell ref="H143:I143"/>
    <mergeCell ref="F144:F145"/>
    <mergeCell ref="G144:G145"/>
    <mergeCell ref="H144:I144"/>
    <mergeCell ref="H145:I145"/>
    <mergeCell ref="F127:F128"/>
    <mergeCell ref="G127:G128"/>
    <mergeCell ref="C128:D128"/>
    <mergeCell ref="H128:I128"/>
    <mergeCell ref="F129:F130"/>
    <mergeCell ref="G129:G130"/>
    <mergeCell ref="H129:I129"/>
    <mergeCell ref="H127:I127"/>
    <mergeCell ref="C138:D138"/>
    <mergeCell ref="C140:D140"/>
    <mergeCell ref="B138:B139"/>
    <mergeCell ref="B140:B141"/>
    <mergeCell ref="G131:J131"/>
    <mergeCell ref="G132:K132"/>
    <mergeCell ref="B133:K133"/>
    <mergeCell ref="C134:F134"/>
    <mergeCell ref="H134:K134"/>
    <mergeCell ref="K138:K139"/>
    <mergeCell ref="F135:F137"/>
    <mergeCell ref="G135:G137"/>
    <mergeCell ref="H135:I137"/>
    <mergeCell ref="J135:J137"/>
    <mergeCell ref="K135:K137"/>
    <mergeCell ref="C135:D137"/>
    <mergeCell ref="C139:D139"/>
    <mergeCell ref="C141:D141"/>
    <mergeCell ref="C142:D142"/>
    <mergeCell ref="C143:D143"/>
    <mergeCell ref="C144:D144"/>
    <mergeCell ref="C145:D145"/>
    <mergeCell ref="B142:B143"/>
    <mergeCell ref="B144:B145"/>
    <mergeCell ref="B146:B147"/>
    <mergeCell ref="C129:D129"/>
    <mergeCell ref="C130:D130"/>
    <mergeCell ref="B131:E131"/>
    <mergeCell ref="B132:F132"/>
    <mergeCell ref="B135:B137"/>
    <mergeCell ref="E135:E137"/>
    <mergeCell ref="F140:F141"/>
    <mergeCell ref="C161:D161"/>
    <mergeCell ref="C162:D162"/>
    <mergeCell ref="C163:D163"/>
    <mergeCell ref="C164:D164"/>
    <mergeCell ref="C159:D159"/>
    <mergeCell ref="G167:K167"/>
    <mergeCell ref="B164:B165"/>
    <mergeCell ref="F164:F165"/>
    <mergeCell ref="G164:G165"/>
    <mergeCell ref="C165:D165"/>
    <mergeCell ref="B166:E166"/>
    <mergeCell ref="B167:F167"/>
    <mergeCell ref="K156:K157"/>
    <mergeCell ref="G153:G155"/>
    <mergeCell ref="H153:I155"/>
    <mergeCell ref="H156:I156"/>
    <mergeCell ref="H157:I157"/>
    <mergeCell ref="B162:B163"/>
    <mergeCell ref="C157:D157"/>
    <mergeCell ref="C158:D158"/>
    <mergeCell ref="B160:B161"/>
    <mergeCell ref="C160:D160"/>
    <mergeCell ref="H146:I146"/>
    <mergeCell ref="K146:K147"/>
    <mergeCell ref="H147:I147"/>
    <mergeCell ref="B148:E148"/>
    <mergeCell ref="G148:J148"/>
    <mergeCell ref="J153:J155"/>
    <mergeCell ref="K153:K155"/>
    <mergeCell ref="C146:D146"/>
    <mergeCell ref="C147:D147"/>
    <mergeCell ref="F146:F147"/>
    <mergeCell ref="B156:B157"/>
    <mergeCell ref="C156:D156"/>
    <mergeCell ref="F156:F157"/>
    <mergeCell ref="G156:G157"/>
    <mergeCell ref="B158:B159"/>
    <mergeCell ref="G146:G147"/>
    <mergeCell ref="F158:F159"/>
    <mergeCell ref="G158:G159"/>
    <mergeCell ref="F160:F161"/>
    <mergeCell ref="G160:G161"/>
    <mergeCell ref="F162:F163"/>
    <mergeCell ref="G162:G163"/>
    <mergeCell ref="B149:F149"/>
    <mergeCell ref="G149:K149"/>
    <mergeCell ref="B151:K151"/>
    <mergeCell ref="C152:F152"/>
    <mergeCell ref="H152:K152"/>
    <mergeCell ref="B153:B155"/>
    <mergeCell ref="C153:D155"/>
    <mergeCell ref="E153:E155"/>
    <mergeCell ref="F153:F155"/>
    <mergeCell ref="H164:I164"/>
    <mergeCell ref="H165:I165"/>
    <mergeCell ref="G166:J166"/>
    <mergeCell ref="K158:K159"/>
    <mergeCell ref="K160:K161"/>
    <mergeCell ref="K162:K163"/>
    <mergeCell ref="K164:K165"/>
    <mergeCell ref="H158:I158"/>
    <mergeCell ref="H159:I159"/>
    <mergeCell ref="H160:I160"/>
    <mergeCell ref="H161:I161"/>
    <mergeCell ref="H162:I162"/>
    <mergeCell ref="H163:I163"/>
    <mergeCell ref="G170:G172"/>
    <mergeCell ref="H170:I172"/>
    <mergeCell ref="J170:J172"/>
    <mergeCell ref="K170:K172"/>
    <mergeCell ref="B168:K168"/>
    <mergeCell ref="C169:F169"/>
    <mergeCell ref="H169:K169"/>
    <mergeCell ref="B170:B172"/>
    <mergeCell ref="E170:E172"/>
    <mergeCell ref="F170:F172"/>
    <mergeCell ref="K173:K174"/>
    <mergeCell ref="H174:I174"/>
    <mergeCell ref="H175:I175"/>
    <mergeCell ref="K175:K176"/>
    <mergeCell ref="H176:I176"/>
    <mergeCell ref="K177:K178"/>
    <mergeCell ref="H177:I177"/>
    <mergeCell ref="H178:I178"/>
    <mergeCell ref="H216:I216"/>
    <mergeCell ref="H197:I197"/>
    <mergeCell ref="H198:I198"/>
    <mergeCell ref="H199:I199"/>
    <mergeCell ref="H200:I200"/>
    <mergeCell ref="H173:I173"/>
    <mergeCell ref="B186:K186"/>
    <mergeCell ref="C187:F187"/>
    <mergeCell ref="H187:K187"/>
    <mergeCell ref="C198:D198"/>
    <mergeCell ref="C215:D215"/>
    <mergeCell ref="C216:D216"/>
    <mergeCell ref="C208:D208"/>
    <mergeCell ref="C209:D209"/>
    <mergeCell ref="C210:D210"/>
    <mergeCell ref="C211:D211"/>
    <mergeCell ref="C212:D212"/>
    <mergeCell ref="C213:D213"/>
    <mergeCell ref="C214:D214"/>
    <mergeCell ref="H214:I214"/>
    <mergeCell ref="K214:K215"/>
    <mergeCell ref="H215:I215"/>
    <mergeCell ref="H210:I210"/>
    <mergeCell ref="H211:I211"/>
    <mergeCell ref="H212:I212"/>
    <mergeCell ref="H208:I208"/>
    <mergeCell ref="K208:K209"/>
    <mergeCell ref="H209:I209"/>
    <mergeCell ref="K210:K211"/>
    <mergeCell ref="K212:K213"/>
    <mergeCell ref="H213:I213"/>
    <mergeCell ref="G202:K202"/>
    <mergeCell ref="H204:K204"/>
    <mergeCell ref="H194:I194"/>
    <mergeCell ref="H195:I195"/>
    <mergeCell ref="H196:I196"/>
    <mergeCell ref="J205:J207"/>
    <mergeCell ref="K205:K207"/>
    <mergeCell ref="H205:I207"/>
    <mergeCell ref="G193:G194"/>
    <mergeCell ref="H179:I179"/>
    <mergeCell ref="H188:I190"/>
    <mergeCell ref="J188:J190"/>
    <mergeCell ref="K188:K190"/>
    <mergeCell ref="H193:I193"/>
    <mergeCell ref="G201:J201"/>
    <mergeCell ref="H191:I191"/>
    <mergeCell ref="H192:I192"/>
    <mergeCell ref="G184:K184"/>
    <mergeCell ref="K191:K192"/>
    <mergeCell ref="K193:K194"/>
    <mergeCell ref="K195:K196"/>
    <mergeCell ref="K197:K198"/>
    <mergeCell ref="K199:K200"/>
    <mergeCell ref="H217:I217"/>
    <mergeCell ref="G218:J218"/>
    <mergeCell ref="G219:K219"/>
    <mergeCell ref="K216:K217"/>
    <mergeCell ref="K179:K180"/>
    <mergeCell ref="H180:I180"/>
    <mergeCell ref="H181:I181"/>
    <mergeCell ref="K181:K182"/>
    <mergeCell ref="H182:I182"/>
    <mergeCell ref="G183:J183"/>
  </mergeCells>
  <dataValidations count="2">
    <dataValidation type="list" allowBlank="1" showErrorMessage="1" sqref="C11 H11 C28 H28 C46 H46 C64 H64 C82 H82 C99 H99 C117 H117 C134 H134 C152 H152 C169 H169 C187 H187 C204 H204" xr:uid="{00000000-0002-0000-0000-000001000000}">
      <formula1>$B$4:$C$7</formula1>
    </dataValidation>
    <dataValidation type="list" allowBlank="1" showErrorMessage="1" sqref="F15 K15 F17 K17 F19 K19 F21 K21 F23 K23 F32 K32 F34 K34 F36 K36 F38 K38 F40 K40 F50 K50 F52 K52 F54 K54 F56 K56 F58 K58 F68 K68 F70 K70 F72 K72 F74 K74 F76 K76 F86 K86 F88 K88 F90 K90 F92 K92 F94 K94 F103 K103 F105 K105 F107 K107 F109 K109 F111 K111 F121 K121 F123 K123 F125 K125 F127 K127 F129 K129 F138 K138 F140 K140 F142 K142 F144 K144 F146 K146 F156 K156 F158 K158 F160 K160 F162 K162 F164 K164 F173 K173 F175 K175 F177 K177 F179 K179 F181 K181 F191 K191 F193 K193 F195 K195 F197 K197 F199 K199 F208 K208 F210 K210 F212 K212 F214 K214 F216 K216" xr:uid="{00000000-0002-0000-0000-000000000000}">
      <formula1>$C$241:$C$262</formula1>
    </dataValidation>
  </dataValidations>
  <printOptions horizontalCentered="1" gridLines="1"/>
  <pageMargins left="0.7" right="0.7" top="0.75" bottom="0.75" header="0" footer="0"/>
  <pageSetup fitToHeight="0" pageOrder="overThenDown" orientation="landscape" cellComments="atEnd"/>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C8691-63F6-4A57-8203-8A20EC9565F3}">
  <sheetPr>
    <outlinePr summaryBelow="0" summaryRight="0"/>
    <pageSetUpPr fitToPage="1"/>
  </sheetPr>
  <dimension ref="A1:Y336"/>
  <sheetViews>
    <sheetView showGridLines="0" workbookViewId="0"/>
  </sheetViews>
  <sheetFormatPr defaultColWidth="12.5703125" defaultRowHeight="12.75" customHeight="1"/>
  <cols>
    <col min="1" max="1" width="2.42578125" customWidth="1"/>
    <col min="2" max="2" width="7.5703125" customWidth="1"/>
    <col min="3" max="3" width="13.85546875" customWidth="1"/>
    <col min="4" max="4" width="8.85546875" customWidth="1"/>
    <col min="5" max="5" width="5.140625" customWidth="1"/>
    <col min="6" max="6" width="8.85546875" customWidth="1"/>
    <col min="7" max="7" width="7.5703125" customWidth="1"/>
    <col min="8" max="9" width="11.42578125" customWidth="1"/>
    <col min="10" max="10" width="5.140625" customWidth="1"/>
    <col min="11" max="11" width="8.85546875" customWidth="1"/>
    <col min="12" max="12" width="8.42578125" customWidth="1"/>
    <col min="13" max="14" width="18.7109375" hidden="1" customWidth="1"/>
    <col min="15" max="15" width="13.7109375" hidden="1" customWidth="1"/>
    <col min="16" max="16" width="16.5703125" hidden="1" customWidth="1"/>
    <col min="17" max="17" width="10.7109375" hidden="1" customWidth="1"/>
    <col min="18" max="18" width="17.140625" hidden="1" customWidth="1"/>
    <col min="19" max="19" width="19.85546875" hidden="1" customWidth="1"/>
    <col min="20" max="20" width="23" hidden="1" customWidth="1"/>
    <col min="21" max="21" width="12.5703125" hidden="1" customWidth="1"/>
    <col min="22" max="25" width="8.42578125" hidden="1" customWidth="1"/>
  </cols>
  <sheetData>
    <row r="1" spans="1:25" ht="23.25">
      <c r="A1" s="1"/>
      <c r="B1" s="1"/>
      <c r="C1" s="1"/>
      <c r="D1" s="1"/>
      <c r="E1" s="1"/>
      <c r="F1" s="1"/>
      <c r="G1" s="1"/>
      <c r="H1" s="1"/>
      <c r="I1" s="1"/>
      <c r="J1" s="1"/>
      <c r="K1" s="1"/>
      <c r="L1" s="1"/>
      <c r="M1" s="1"/>
      <c r="N1" s="1"/>
      <c r="O1" s="1"/>
      <c r="P1" s="1"/>
      <c r="Q1" s="1"/>
      <c r="R1" s="1"/>
      <c r="S1" s="1"/>
      <c r="T1" s="1"/>
      <c r="U1" s="1"/>
      <c r="V1" s="1"/>
      <c r="W1" s="1"/>
      <c r="X1" s="1"/>
      <c r="Y1" s="1"/>
    </row>
    <row r="2" spans="1:25" ht="23.25">
      <c r="A2" s="1"/>
      <c r="B2" s="75" t="s">
        <v>1349</v>
      </c>
      <c r="C2" s="45"/>
      <c r="D2" s="45"/>
      <c r="E2" s="45"/>
      <c r="F2" s="45"/>
      <c r="G2" s="45"/>
      <c r="H2" s="45"/>
      <c r="I2" s="45"/>
      <c r="J2" s="45"/>
      <c r="K2" s="43"/>
      <c r="L2" s="1"/>
      <c r="M2" s="1"/>
      <c r="N2" s="1"/>
      <c r="O2" s="1"/>
      <c r="P2" s="1"/>
      <c r="Q2" s="1"/>
      <c r="R2" s="1"/>
      <c r="S2" s="1"/>
      <c r="T2" s="1"/>
      <c r="U2" s="1"/>
      <c r="V2" s="1"/>
      <c r="W2" s="1"/>
      <c r="X2" s="1"/>
      <c r="Y2" s="1"/>
    </row>
    <row r="3" spans="1:25" ht="15">
      <c r="A3" s="2"/>
      <c r="B3" s="62" t="s">
        <v>1</v>
      </c>
      <c r="C3" s="43"/>
      <c r="D3" s="3" t="s">
        <v>2</v>
      </c>
      <c r="E3" s="3" t="s">
        <v>3</v>
      </c>
      <c r="F3" s="3" t="s">
        <v>4</v>
      </c>
      <c r="G3" s="3" t="s">
        <v>5</v>
      </c>
      <c r="H3" s="3" t="s">
        <v>6</v>
      </c>
      <c r="I3" s="3" t="s">
        <v>7</v>
      </c>
      <c r="J3" s="62" t="s">
        <v>8</v>
      </c>
      <c r="K3" s="43"/>
      <c r="L3" s="4"/>
      <c r="M3" s="4"/>
      <c r="N3" s="4"/>
      <c r="O3" s="5" t="s">
        <v>9</v>
      </c>
      <c r="P3" s="4" t="s">
        <v>10</v>
      </c>
      <c r="Q3" s="4" t="s">
        <v>11</v>
      </c>
      <c r="R3" s="4" t="s">
        <v>12</v>
      </c>
      <c r="S3" s="4" t="s">
        <v>13</v>
      </c>
      <c r="T3" s="4" t="s">
        <v>14</v>
      </c>
      <c r="U3" s="4" t="s">
        <v>15</v>
      </c>
      <c r="V3" s="4"/>
      <c r="W3" s="4"/>
      <c r="X3" s="4"/>
      <c r="Y3" s="4"/>
    </row>
    <row r="4" spans="1:25" ht="15">
      <c r="A4" s="6">
        <v>1</v>
      </c>
      <c r="B4" s="63" t="str">
        <f>VLOOKUP(A4,$M$4:$X$7,2,FALSE)</f>
        <v>MELVILLE GLADES</v>
      </c>
      <c r="C4" s="43"/>
      <c r="D4" s="7">
        <f>VLOOKUP(A4,$M$4:$X$7,3,FALSE)</f>
        <v>6</v>
      </c>
      <c r="E4" s="7">
        <f>VLOOKUP(A4,$M$4:$X$7,4,FALSE)</f>
        <v>3</v>
      </c>
      <c r="F4" s="7">
        <f>VLOOKUP(A4,$M$4:$X$7,5,FALSE)</f>
        <v>1</v>
      </c>
      <c r="G4" s="7">
        <f>VLOOKUP(A4,$M$4:$X$7,6,FALSE)</f>
        <v>2</v>
      </c>
      <c r="H4" s="7">
        <f>VLOOKUP(A4,$M$4:$X$7,7,FALSE)</f>
        <v>16</v>
      </c>
      <c r="I4" s="7">
        <f>VLOOKUP(A4,$M$4:$X$7,8,FALSE)</f>
        <v>14</v>
      </c>
      <c r="J4" s="60">
        <f>VLOOKUP(A4,$M$4:$X$7,9,FALSE)</f>
        <v>7</v>
      </c>
      <c r="K4" s="43"/>
      <c r="L4" s="8"/>
      <c r="M4" s="8">
        <f>RANK(X4,$X$4:$X$7,1)</f>
        <v>1</v>
      </c>
      <c r="N4" s="9" t="s">
        <v>1236</v>
      </c>
      <c r="O4" s="10">
        <f>COUNTIF($N$9:$P$326,N4)</f>
        <v>6</v>
      </c>
      <c r="P4" s="8">
        <f>COUNTIF($R$9:$R$326,N4)</f>
        <v>3</v>
      </c>
      <c r="Q4" s="8">
        <f>COUNTIF($S$9:$T$326,N4)</f>
        <v>1</v>
      </c>
      <c r="R4" s="8">
        <f>O4-P4-Q4</f>
        <v>2</v>
      </c>
      <c r="S4" s="8">
        <f>SUMIF($N$8:$N$218,N4,$O$8:$O$218)+SUMIF($P$8:$P$218,N4,$Q$8:$Q$218)</f>
        <v>16</v>
      </c>
      <c r="T4" s="8">
        <f>O4*5-S4</f>
        <v>14</v>
      </c>
      <c r="U4" s="8">
        <f>P4*2+Q4</f>
        <v>7</v>
      </c>
      <c r="V4" s="8">
        <f>U4+(S4/100)</f>
        <v>7.16</v>
      </c>
      <c r="W4" s="8">
        <f>RANK(V4,$V$4:$V$7)</f>
        <v>1</v>
      </c>
      <c r="X4" s="8">
        <f>W4+0.01</f>
        <v>1.01</v>
      </c>
    </row>
    <row r="5" spans="1:25" ht="15">
      <c r="A5" s="6">
        <v>2</v>
      </c>
      <c r="B5" s="63" t="str">
        <f>VLOOKUP(A5,$M$4:$X$7,2,FALSE)</f>
        <v>ROYAL PERTH</v>
      </c>
      <c r="C5" s="43"/>
      <c r="D5" s="7">
        <f>VLOOKUP(A5,$M$4:$X$7,3,FALSE)</f>
        <v>6</v>
      </c>
      <c r="E5" s="7">
        <f>VLOOKUP(A5,$M$4:$X$7,4,FALSE)</f>
        <v>3</v>
      </c>
      <c r="F5" s="7">
        <f>VLOOKUP(A5,$M$4:$X$7,5,FALSE)</f>
        <v>1</v>
      </c>
      <c r="G5" s="7">
        <f>VLOOKUP(A5,$M$4:$X$7,6,FALSE)</f>
        <v>2</v>
      </c>
      <c r="H5" s="7">
        <f>VLOOKUP(A5,$M$4:$X$7,7,FALSE)</f>
        <v>15.5</v>
      </c>
      <c r="I5" s="7">
        <f>VLOOKUP(A5,$M$4:$X$7,8,FALSE)</f>
        <v>14.5</v>
      </c>
      <c r="J5" s="60">
        <f>VLOOKUP(A5,$M$4:$X$7,9,FALSE)</f>
        <v>7</v>
      </c>
      <c r="K5" s="43"/>
      <c r="L5" s="8"/>
      <c r="M5" s="8">
        <f>RANK(X5,$X$4:$X$7,1)</f>
        <v>3</v>
      </c>
      <c r="N5" s="9" t="s">
        <v>1032</v>
      </c>
      <c r="O5" s="10">
        <f>COUNTIF($N$9:$P$326,N5)</f>
        <v>6</v>
      </c>
      <c r="P5" s="8">
        <f>COUNTIF($R$9:$R$326,N5)</f>
        <v>3</v>
      </c>
      <c r="Q5" s="8">
        <f>COUNTIF($S$9:$T$326,N5)</f>
        <v>0</v>
      </c>
      <c r="R5" s="8">
        <f>O5-P5-Q5</f>
        <v>3</v>
      </c>
      <c r="S5" s="8">
        <f>SUMIF($N$8:$N$218,N5,$O$8:$O$218)+SUMIF($P$8:$P$218,N5,$Q$8:$Q$218)</f>
        <v>15</v>
      </c>
      <c r="T5" s="8">
        <f>O5*5-S5</f>
        <v>15</v>
      </c>
      <c r="U5" s="8">
        <f>P5*2+Q5</f>
        <v>6</v>
      </c>
      <c r="V5" s="8">
        <f>U5+(S5/100)</f>
        <v>6.15</v>
      </c>
      <c r="W5" s="8">
        <f>RANK(V5,$V$4:$V$7)</f>
        <v>3</v>
      </c>
      <c r="X5" s="8">
        <f>W5+0.02</f>
        <v>3.02</v>
      </c>
    </row>
    <row r="6" spans="1:25" ht="15">
      <c r="A6" s="6">
        <v>3</v>
      </c>
      <c r="B6" s="63" t="str">
        <f>VLOOKUP(A6,$M$4:$X$7,2,FALSE)</f>
        <v>GOSNELLS</v>
      </c>
      <c r="C6" s="43"/>
      <c r="D6" s="7">
        <f>VLOOKUP(A6,$M$4:$X$7,3,FALSE)</f>
        <v>6</v>
      </c>
      <c r="E6" s="7">
        <f>VLOOKUP(A6,$M$4:$X$7,4,FALSE)</f>
        <v>3</v>
      </c>
      <c r="F6" s="7">
        <f>VLOOKUP(A6,$M$4:$X$7,5,FALSE)</f>
        <v>0</v>
      </c>
      <c r="G6" s="7">
        <f>VLOOKUP(A6,$M$4:$X$7,6,FALSE)</f>
        <v>3</v>
      </c>
      <c r="H6" s="7">
        <f>VLOOKUP(A6,$M$4:$X$7,7,FALSE)</f>
        <v>15</v>
      </c>
      <c r="I6" s="7">
        <f>VLOOKUP(A6,$M$4:$X$7,8,FALSE)</f>
        <v>15</v>
      </c>
      <c r="J6" s="60">
        <f>VLOOKUP(A6,$M$4:$X$7,9,FALSE)</f>
        <v>6</v>
      </c>
      <c r="K6" s="43"/>
      <c r="L6" s="8"/>
      <c r="M6" s="8">
        <f>RANK(X6,$X$4:$X$7,1)</f>
        <v>4</v>
      </c>
      <c r="N6" s="9" t="s">
        <v>1257</v>
      </c>
      <c r="O6" s="10">
        <f>COUNTIF($N$9:$P$326,N6)</f>
        <v>6</v>
      </c>
      <c r="P6" s="8">
        <f>COUNTIF($R$9:$R$326,N6)</f>
        <v>2</v>
      </c>
      <c r="Q6" s="8">
        <f>COUNTIF($S$9:$T$326,N6)</f>
        <v>0</v>
      </c>
      <c r="R6" s="8">
        <f>O6-P6-Q6</f>
        <v>4</v>
      </c>
      <c r="S6" s="8">
        <f>SUMIF($N$8:$N$218,N6,$O$8:$O$218)+SUMIF($P$8:$P$218,N6,$Q$8:$Q$218)</f>
        <v>13.5</v>
      </c>
      <c r="T6" s="8">
        <f>O6*5-S6</f>
        <v>16.5</v>
      </c>
      <c r="U6" s="8">
        <f>P6*2+Q6</f>
        <v>4</v>
      </c>
      <c r="V6" s="8">
        <f>U6+(S6/100)</f>
        <v>4.1349999999999998</v>
      </c>
      <c r="W6" s="8">
        <f>RANK(V6,$V$4:$V$7)</f>
        <v>4</v>
      </c>
      <c r="X6" s="8">
        <f>W6+0.03</f>
        <v>4.03</v>
      </c>
    </row>
    <row r="7" spans="1:25" ht="15">
      <c r="A7" s="6">
        <v>4</v>
      </c>
      <c r="B7" s="63" t="str">
        <f>VLOOKUP(A7,$M$4:$X$7,2,FALSE)</f>
        <v>HARTFIELD</v>
      </c>
      <c r="C7" s="43"/>
      <c r="D7" s="7">
        <f>VLOOKUP(A7,$M$4:$X$7,3,FALSE)</f>
        <v>6</v>
      </c>
      <c r="E7" s="7">
        <f>VLOOKUP(A7,$M$4:$X$7,4,FALSE)</f>
        <v>2</v>
      </c>
      <c r="F7" s="7">
        <f>VLOOKUP(A7,$M$4:$X$7,5,FALSE)</f>
        <v>0</v>
      </c>
      <c r="G7" s="7">
        <f>VLOOKUP(A7,$M$4:$X$7,6,FALSE)</f>
        <v>4</v>
      </c>
      <c r="H7" s="7">
        <f>VLOOKUP(A7,$M$4:$X$7,7,FALSE)</f>
        <v>13.5</v>
      </c>
      <c r="I7" s="7">
        <f>VLOOKUP(A7,$M$4:$X$7,8,FALSE)</f>
        <v>16.5</v>
      </c>
      <c r="J7" s="60">
        <f>VLOOKUP(A7,$M$4:$X$7,9,FALSE)</f>
        <v>4</v>
      </c>
      <c r="K7" s="43"/>
      <c r="L7" s="8"/>
      <c r="M7" s="8">
        <f>RANK(X7,$X$4:$X$7,1)</f>
        <v>2</v>
      </c>
      <c r="N7" s="9" t="s">
        <v>1010</v>
      </c>
      <c r="O7" s="10">
        <f>COUNTIF($N$9:$P$326,N7)</f>
        <v>6</v>
      </c>
      <c r="P7" s="8">
        <f>COUNTIF($R$9:$R$326,N7)</f>
        <v>3</v>
      </c>
      <c r="Q7" s="8">
        <f>COUNTIF($S$9:$T$326,N7)</f>
        <v>1</v>
      </c>
      <c r="R7" s="8">
        <f>O7-P7-Q7</f>
        <v>2</v>
      </c>
      <c r="S7" s="8">
        <f>SUMIF($N$8:$N$218,N7,$O$8:$O$218)+SUMIF($P$8:$P$218,N7,$Q$8:$Q$218)</f>
        <v>15.5</v>
      </c>
      <c r="T7" s="8">
        <f>O7*5-S7</f>
        <v>14.5</v>
      </c>
      <c r="U7" s="8">
        <f>P7*2+Q7</f>
        <v>7</v>
      </c>
      <c r="V7" s="8">
        <f>U7+(S7/100)</f>
        <v>7.1550000000000002</v>
      </c>
      <c r="W7" s="8">
        <f>RANK(V7,$V$4:$V$7)</f>
        <v>2</v>
      </c>
      <c r="X7" s="8">
        <f>W7+0.04</f>
        <v>2.04</v>
      </c>
    </row>
    <row r="8" spans="1:25" ht="15">
      <c r="A8" s="11"/>
      <c r="B8" s="64"/>
      <c r="C8" s="45"/>
      <c r="D8" s="45"/>
      <c r="E8" s="45"/>
      <c r="F8" s="45"/>
      <c r="G8" s="45"/>
      <c r="H8" s="45"/>
      <c r="I8" s="45"/>
      <c r="J8" s="45"/>
      <c r="K8" s="43"/>
      <c r="L8" s="11"/>
      <c r="M8" s="11"/>
      <c r="N8" s="11"/>
      <c r="O8" s="11"/>
      <c r="P8" s="11"/>
      <c r="Q8" s="11"/>
      <c r="R8" s="11"/>
      <c r="S8" s="11"/>
      <c r="T8" s="11"/>
      <c r="U8" s="11"/>
      <c r="V8" s="11"/>
      <c r="W8" s="11"/>
      <c r="X8" s="11"/>
      <c r="Y8" s="11"/>
    </row>
    <row r="9" spans="1:25" ht="23.25">
      <c r="A9" s="12"/>
      <c r="B9" s="65" t="s">
        <v>20</v>
      </c>
      <c r="C9" s="45"/>
      <c r="D9" s="45"/>
      <c r="E9" s="45"/>
      <c r="F9" s="45"/>
      <c r="G9" s="45"/>
      <c r="H9" s="45"/>
      <c r="I9" s="45"/>
      <c r="J9" s="45"/>
      <c r="K9" s="43"/>
      <c r="L9" s="12"/>
      <c r="M9" s="12"/>
      <c r="N9" s="12"/>
      <c r="O9" s="12"/>
      <c r="P9" s="12"/>
      <c r="Q9" s="12"/>
      <c r="R9" s="12"/>
      <c r="S9" s="12"/>
      <c r="T9" s="12"/>
      <c r="U9" s="12"/>
      <c r="V9" s="12"/>
      <c r="W9" s="12"/>
      <c r="X9" s="12"/>
      <c r="Y9" s="12"/>
    </row>
    <row r="10" spans="1:25" ht="20.25" customHeight="1">
      <c r="A10" s="13"/>
      <c r="B10" s="57" t="s">
        <v>21</v>
      </c>
      <c r="C10" s="45"/>
      <c r="D10" s="45"/>
      <c r="E10" s="45"/>
      <c r="F10" s="45"/>
      <c r="G10" s="45"/>
      <c r="H10" s="45"/>
      <c r="I10" s="45"/>
      <c r="J10" s="45"/>
      <c r="K10" s="43"/>
      <c r="L10" s="69"/>
      <c r="M10" s="69"/>
      <c r="N10" s="69"/>
      <c r="O10" s="69"/>
      <c r="P10" s="69"/>
      <c r="Q10" s="69"/>
      <c r="R10" s="69"/>
      <c r="S10" s="69"/>
      <c r="T10" s="69"/>
      <c r="U10" s="69"/>
      <c r="V10" s="69"/>
      <c r="W10" s="69"/>
      <c r="X10" s="69"/>
      <c r="Y10" s="69"/>
    </row>
    <row r="11" spans="1:25" ht="15">
      <c r="A11" s="15"/>
      <c r="B11" s="16" t="s">
        <v>22</v>
      </c>
      <c r="C11" s="58" t="s">
        <v>1010</v>
      </c>
      <c r="D11" s="45"/>
      <c r="E11" s="45"/>
      <c r="F11" s="43"/>
      <c r="G11" s="17" t="s">
        <v>22</v>
      </c>
      <c r="H11" s="48" t="s">
        <v>1032</v>
      </c>
      <c r="I11" s="45"/>
      <c r="J11" s="45"/>
      <c r="K11" s="43"/>
      <c r="L11" s="69"/>
      <c r="M11" s="69"/>
      <c r="N11" s="69"/>
      <c r="O11" s="69"/>
      <c r="P11" s="69"/>
      <c r="Q11" s="69"/>
      <c r="R11" s="69"/>
      <c r="S11" s="69"/>
      <c r="T11" s="69"/>
      <c r="U11" s="69"/>
      <c r="V11" s="69"/>
      <c r="W11" s="69"/>
      <c r="X11" s="69"/>
      <c r="Y11" s="69"/>
    </row>
    <row r="12" spans="1:25" ht="15">
      <c r="A12" s="15"/>
      <c r="B12" s="41" t="s">
        <v>23</v>
      </c>
      <c r="C12" s="59" t="s">
        <v>24</v>
      </c>
      <c r="D12" s="50"/>
      <c r="E12" s="41" t="s">
        <v>25</v>
      </c>
      <c r="F12" s="41" t="s">
        <v>26</v>
      </c>
      <c r="G12" s="40" t="s">
        <v>23</v>
      </c>
      <c r="H12" s="49" t="s">
        <v>24</v>
      </c>
      <c r="I12" s="50"/>
      <c r="J12" s="40" t="s">
        <v>25</v>
      </c>
      <c r="K12" s="40" t="s">
        <v>26</v>
      </c>
      <c r="L12" s="69"/>
      <c r="M12" s="69"/>
      <c r="N12" s="69"/>
      <c r="O12" s="69"/>
      <c r="P12" s="69"/>
      <c r="Q12" s="69"/>
      <c r="R12" s="69"/>
      <c r="S12" s="69"/>
      <c r="T12" s="69"/>
      <c r="U12" s="69"/>
      <c r="V12" s="69"/>
      <c r="W12" s="69"/>
      <c r="X12" s="69"/>
      <c r="Y12" s="69"/>
    </row>
    <row r="13" spans="1:25" ht="15">
      <c r="A13" s="15"/>
      <c r="B13" s="47"/>
      <c r="C13" s="51"/>
      <c r="D13" s="52"/>
      <c r="E13" s="47"/>
      <c r="F13" s="47"/>
      <c r="G13" s="47"/>
      <c r="H13" s="51"/>
      <c r="I13" s="52"/>
      <c r="J13" s="47"/>
      <c r="K13" s="47"/>
      <c r="L13" s="69"/>
      <c r="M13" s="69"/>
      <c r="N13" s="69"/>
      <c r="O13" s="69"/>
      <c r="P13" s="69"/>
      <c r="Q13" s="69"/>
      <c r="R13" s="69"/>
      <c r="S13" s="69"/>
      <c r="T13" s="69"/>
      <c r="U13" s="69"/>
      <c r="V13" s="69"/>
      <c r="W13" s="69"/>
      <c r="X13" s="69"/>
      <c r="Y13" s="69"/>
    </row>
    <row r="14" spans="1:25" ht="15">
      <c r="A14" s="15"/>
      <c r="B14" s="39"/>
      <c r="C14" s="53"/>
      <c r="D14" s="54"/>
      <c r="E14" s="39"/>
      <c r="F14" s="39"/>
      <c r="G14" s="39"/>
      <c r="H14" s="53"/>
      <c r="I14" s="54"/>
      <c r="J14" s="39"/>
      <c r="K14" s="39"/>
      <c r="L14" s="69"/>
      <c r="M14" s="69"/>
      <c r="N14" s="69"/>
      <c r="O14" s="69"/>
      <c r="P14" s="69"/>
      <c r="Q14" s="69"/>
      <c r="R14" s="69"/>
      <c r="S14" s="69"/>
      <c r="T14" s="69"/>
      <c r="U14" s="69"/>
      <c r="V14" s="69"/>
      <c r="W14" s="69"/>
      <c r="X14" s="69"/>
      <c r="Y14" s="69"/>
    </row>
    <row r="15" spans="1:25" ht="15">
      <c r="A15" s="15"/>
      <c r="B15" s="41">
        <v>1</v>
      </c>
      <c r="C15" s="42" t="s">
        <v>1348</v>
      </c>
      <c r="D15" s="43"/>
      <c r="E15" s="19">
        <v>27</v>
      </c>
      <c r="F15" s="38" t="s">
        <v>33</v>
      </c>
      <c r="G15" s="40">
        <v>1</v>
      </c>
      <c r="H15" s="42" t="s">
        <v>1347</v>
      </c>
      <c r="I15" s="43"/>
      <c r="J15" s="19">
        <v>12</v>
      </c>
      <c r="K15" s="38"/>
      <c r="L15" s="71"/>
      <c r="M15" s="71"/>
      <c r="N15" s="71"/>
      <c r="O15" s="71"/>
      <c r="P15" s="71"/>
      <c r="Q15" s="71"/>
      <c r="R15" s="71"/>
      <c r="S15" s="71"/>
      <c r="T15" s="71"/>
      <c r="U15" s="71"/>
      <c r="V15" s="71"/>
      <c r="W15" s="71"/>
      <c r="X15" s="71"/>
      <c r="Y15" s="71"/>
    </row>
    <row r="16" spans="1:25" ht="15">
      <c r="A16" s="15"/>
      <c r="B16" s="39"/>
      <c r="C16" s="42" t="s">
        <v>1296</v>
      </c>
      <c r="D16" s="43"/>
      <c r="E16" s="19">
        <v>21</v>
      </c>
      <c r="F16" s="39"/>
      <c r="G16" s="39"/>
      <c r="H16" s="42" t="s">
        <v>1281</v>
      </c>
      <c r="I16" s="43"/>
      <c r="J16" s="19">
        <v>11</v>
      </c>
      <c r="K16" s="39"/>
      <c r="L16" s="71"/>
      <c r="M16" s="71"/>
      <c r="N16" s="71"/>
      <c r="O16" s="71"/>
      <c r="P16" s="71"/>
      <c r="Q16" s="71"/>
      <c r="R16" s="71"/>
      <c r="S16" s="71"/>
      <c r="T16" s="71"/>
      <c r="U16" s="71"/>
      <c r="V16" s="71"/>
      <c r="W16" s="71"/>
      <c r="X16" s="71"/>
      <c r="Y16" s="71"/>
    </row>
    <row r="17" spans="1:25" ht="15">
      <c r="A17" s="15"/>
      <c r="B17" s="41">
        <v>2</v>
      </c>
      <c r="C17" s="42" t="s">
        <v>1275</v>
      </c>
      <c r="D17" s="43"/>
      <c r="E17" s="19">
        <v>14</v>
      </c>
      <c r="F17" s="38" t="s">
        <v>119</v>
      </c>
      <c r="G17" s="40">
        <v>2</v>
      </c>
      <c r="H17" s="42" t="s">
        <v>1230</v>
      </c>
      <c r="I17" s="43"/>
      <c r="J17" s="19">
        <v>12</v>
      </c>
      <c r="K17" s="38" t="s">
        <v>119</v>
      </c>
      <c r="L17" s="71"/>
      <c r="M17" s="71"/>
      <c r="N17" s="71"/>
      <c r="O17" s="71"/>
      <c r="P17" s="71"/>
      <c r="Q17" s="71"/>
      <c r="R17" s="71"/>
      <c r="S17" s="71"/>
      <c r="T17" s="71"/>
      <c r="U17" s="71"/>
      <c r="V17" s="71"/>
      <c r="W17" s="71"/>
      <c r="X17" s="71"/>
      <c r="Y17" s="71"/>
    </row>
    <row r="18" spans="1:25" ht="15">
      <c r="A18" s="15"/>
      <c r="B18" s="39"/>
      <c r="C18" s="42" t="s">
        <v>1346</v>
      </c>
      <c r="D18" s="43"/>
      <c r="E18" s="19">
        <v>15</v>
      </c>
      <c r="F18" s="39"/>
      <c r="G18" s="39"/>
      <c r="H18" s="42" t="s">
        <v>1228</v>
      </c>
      <c r="I18" s="43"/>
      <c r="J18" s="19">
        <v>15</v>
      </c>
      <c r="K18" s="39"/>
      <c r="L18" s="71"/>
      <c r="M18" s="71"/>
      <c r="N18" s="71"/>
      <c r="O18" s="71"/>
      <c r="P18" s="71"/>
      <c r="Q18" s="71"/>
      <c r="R18" s="71"/>
      <c r="S18" s="71"/>
      <c r="T18" s="71"/>
      <c r="U18" s="71"/>
      <c r="V18" s="71"/>
      <c r="W18" s="71"/>
      <c r="X18" s="71"/>
      <c r="Y18" s="71"/>
    </row>
    <row r="19" spans="1:25" ht="15">
      <c r="A19" s="15"/>
      <c r="B19" s="41">
        <v>3</v>
      </c>
      <c r="C19" s="42" t="s">
        <v>1300</v>
      </c>
      <c r="D19" s="43"/>
      <c r="E19" s="19">
        <v>27</v>
      </c>
      <c r="F19" s="38" t="s">
        <v>87</v>
      </c>
      <c r="G19" s="40">
        <v>3</v>
      </c>
      <c r="H19" s="42" t="s">
        <v>1226</v>
      </c>
      <c r="I19" s="43"/>
      <c r="J19" s="19">
        <v>7</v>
      </c>
      <c r="K19" s="38"/>
      <c r="L19" s="71"/>
      <c r="M19" s="71"/>
      <c r="N19" s="71"/>
      <c r="O19" s="71"/>
      <c r="P19" s="71"/>
      <c r="Q19" s="71"/>
      <c r="R19" s="71"/>
      <c r="S19" s="71"/>
      <c r="T19" s="71"/>
      <c r="U19" s="71"/>
      <c r="V19" s="71"/>
      <c r="W19" s="71"/>
      <c r="X19" s="71"/>
      <c r="Y19" s="71"/>
    </row>
    <row r="20" spans="1:25" ht="15">
      <c r="A20" s="15"/>
      <c r="B20" s="39"/>
      <c r="C20" s="42" t="s">
        <v>1263</v>
      </c>
      <c r="D20" s="43"/>
      <c r="E20" s="19">
        <v>11</v>
      </c>
      <c r="F20" s="39"/>
      <c r="G20" s="39"/>
      <c r="H20" s="42" t="s">
        <v>1224</v>
      </c>
      <c r="I20" s="43"/>
      <c r="J20" s="19">
        <v>15</v>
      </c>
      <c r="K20" s="39"/>
      <c r="L20" s="71"/>
      <c r="M20" s="71"/>
      <c r="N20" s="71"/>
      <c r="O20" s="71"/>
      <c r="P20" s="71"/>
      <c r="Q20" s="71"/>
      <c r="R20" s="71"/>
      <c r="S20" s="71"/>
      <c r="T20" s="71"/>
      <c r="U20" s="71"/>
      <c r="V20" s="71"/>
      <c r="W20" s="71"/>
      <c r="X20" s="71"/>
      <c r="Y20" s="71"/>
    </row>
    <row r="21" spans="1:25" ht="15">
      <c r="A21" s="15"/>
      <c r="B21" s="41">
        <v>4</v>
      </c>
      <c r="C21" s="42" t="s">
        <v>1261</v>
      </c>
      <c r="D21" s="43"/>
      <c r="E21" s="19">
        <v>10</v>
      </c>
      <c r="F21" s="38" t="s">
        <v>68</v>
      </c>
      <c r="G21" s="40">
        <v>4</v>
      </c>
      <c r="H21" s="42" t="s">
        <v>1345</v>
      </c>
      <c r="I21" s="43"/>
      <c r="J21" s="19">
        <v>6</v>
      </c>
      <c r="K21" s="38"/>
      <c r="L21" s="71"/>
      <c r="M21" s="71"/>
      <c r="N21" s="71"/>
      <c r="O21" s="71"/>
      <c r="P21" s="71"/>
      <c r="Q21" s="71"/>
      <c r="R21" s="71"/>
      <c r="S21" s="71"/>
      <c r="T21" s="71"/>
      <c r="U21" s="71"/>
      <c r="V21" s="71"/>
      <c r="W21" s="71"/>
      <c r="X21" s="71"/>
      <c r="Y21" s="71"/>
    </row>
    <row r="22" spans="1:25" ht="15">
      <c r="A22" s="15"/>
      <c r="B22" s="39"/>
      <c r="C22" s="42" t="s">
        <v>1259</v>
      </c>
      <c r="D22" s="43"/>
      <c r="E22" s="19">
        <v>18</v>
      </c>
      <c r="F22" s="39"/>
      <c r="G22" s="39"/>
      <c r="H22" s="42" t="s">
        <v>1344</v>
      </c>
      <c r="I22" s="43"/>
      <c r="J22" s="19">
        <v>11</v>
      </c>
      <c r="K22" s="39"/>
      <c r="L22" s="71"/>
      <c r="M22" s="71"/>
      <c r="N22" s="71"/>
      <c r="O22" s="71"/>
      <c r="P22" s="71"/>
      <c r="Q22" s="71"/>
      <c r="R22" s="71"/>
      <c r="S22" s="71"/>
      <c r="T22" s="71"/>
      <c r="U22" s="71"/>
      <c r="V22" s="71"/>
      <c r="W22" s="71"/>
      <c r="X22" s="71"/>
      <c r="Y22" s="71"/>
    </row>
    <row r="23" spans="1:25" ht="15">
      <c r="A23" s="15"/>
      <c r="B23" s="41">
        <v>5</v>
      </c>
      <c r="C23" s="42" t="s">
        <v>1294</v>
      </c>
      <c r="D23" s="43"/>
      <c r="E23" s="19">
        <v>19</v>
      </c>
      <c r="F23" s="38" t="s">
        <v>55</v>
      </c>
      <c r="G23" s="40">
        <v>5</v>
      </c>
      <c r="H23" s="42" t="s">
        <v>1218</v>
      </c>
      <c r="I23" s="43"/>
      <c r="J23" s="19">
        <v>7</v>
      </c>
      <c r="K23" s="38"/>
      <c r="L23" s="71"/>
      <c r="M23" s="71"/>
      <c r="N23" s="71"/>
      <c r="O23" s="71"/>
      <c r="P23" s="71"/>
      <c r="Q23" s="71"/>
      <c r="R23" s="71"/>
      <c r="S23" s="71"/>
      <c r="T23" s="71"/>
      <c r="U23" s="71"/>
      <c r="V23" s="71"/>
      <c r="W23" s="71"/>
      <c r="X23" s="71"/>
      <c r="Y23" s="71"/>
    </row>
    <row r="24" spans="1:25" ht="15">
      <c r="A24" s="15"/>
      <c r="B24" s="39"/>
      <c r="C24" s="42" t="s">
        <v>1277</v>
      </c>
      <c r="D24" s="43"/>
      <c r="E24" s="19">
        <v>15</v>
      </c>
      <c r="F24" s="39"/>
      <c r="G24" s="39"/>
      <c r="H24" s="42" t="s">
        <v>1220</v>
      </c>
      <c r="I24" s="43"/>
      <c r="J24" s="19">
        <v>17</v>
      </c>
      <c r="K24" s="39"/>
      <c r="L24" s="71"/>
      <c r="M24" s="71"/>
      <c r="N24" s="71"/>
      <c r="O24" s="71"/>
      <c r="P24" s="71"/>
      <c r="Q24" s="71"/>
      <c r="R24" s="71"/>
      <c r="S24" s="71"/>
      <c r="T24" s="71"/>
      <c r="U24" s="71"/>
      <c r="V24" s="71"/>
      <c r="W24" s="71"/>
      <c r="X24" s="71"/>
      <c r="Y24" s="71"/>
    </row>
    <row r="25" spans="1:25" ht="15">
      <c r="A25" s="22"/>
      <c r="B25" s="44" t="str">
        <f>"TOTAL MATCHES WON BY : "&amp;C11</f>
        <v>TOTAL MATCHES WON BY : ROYAL PERTH</v>
      </c>
      <c r="C25" s="45"/>
      <c r="D25" s="45"/>
      <c r="E25" s="43"/>
      <c r="F25" s="19">
        <f>COUNTA(F15:F24)-0.5*COUNTIF(F15:F24,"Sq*")-COUNTIF(F15:F24,"TBA")</f>
        <v>4.5</v>
      </c>
      <c r="G25" s="55" t="str">
        <f>"TOTAL MATCHES WON BY : "&amp;H11</f>
        <v>TOTAL MATCHES WON BY : GOSNELLS</v>
      </c>
      <c r="H25" s="45"/>
      <c r="I25" s="45"/>
      <c r="J25" s="43"/>
      <c r="K25" s="19">
        <f>COUNTA(K15:K24)-0.5*COUNTIF(K15:K24,"Sq*")-COUNTIF(K15:K24,"TBA")</f>
        <v>0.5</v>
      </c>
      <c r="L25" s="70"/>
      <c r="M25" s="70"/>
      <c r="N25" s="70" t="str">
        <f>IF(F25+K25=0,"",C11)</f>
        <v>ROYAL PERTH</v>
      </c>
      <c r="O25" s="24">
        <f>F25</f>
        <v>4.5</v>
      </c>
      <c r="P25" s="70" t="str">
        <f>IF(F25+K25=0,"",H11)</f>
        <v>GOSNELLS</v>
      </c>
      <c r="Q25" s="24">
        <f>K25</f>
        <v>0.5</v>
      </c>
      <c r="R25" s="70" t="str">
        <f>G26</f>
        <v>ROYAL PERTH</v>
      </c>
      <c r="S25" s="70" t="str">
        <f>IF(R25="HALVED",C11,"")</f>
        <v/>
      </c>
      <c r="T25" s="70" t="str">
        <f>IF(R25="HALVED",H11,"")</f>
        <v/>
      </c>
      <c r="U25" s="70"/>
      <c r="V25" s="70"/>
      <c r="W25" s="70"/>
      <c r="X25" s="70"/>
      <c r="Y25" s="70"/>
    </row>
    <row r="26" spans="1:25" ht="15">
      <c r="A26" s="25"/>
      <c r="B26" s="46" t="s">
        <v>52</v>
      </c>
      <c r="C26" s="45"/>
      <c r="D26" s="45"/>
      <c r="E26" s="45"/>
      <c r="F26" s="43"/>
      <c r="G26" s="56" t="str">
        <f>IF(F25+K25&lt;4,"",IF(F25=K25,"HALVED",IF(F25&gt;K25,C11,H11)))</f>
        <v>ROYAL PERTH</v>
      </c>
      <c r="H26" s="45"/>
      <c r="I26" s="45"/>
      <c r="J26" s="45"/>
      <c r="K26" s="43"/>
      <c r="L26" s="69"/>
      <c r="M26" s="69"/>
      <c r="N26" s="69"/>
      <c r="O26" s="69"/>
      <c r="P26" s="69"/>
      <c r="Q26" s="69"/>
      <c r="R26" s="69"/>
      <c r="S26" s="69"/>
      <c r="T26" s="69"/>
      <c r="U26" s="69"/>
      <c r="V26" s="69"/>
      <c r="W26" s="69"/>
      <c r="X26" s="69"/>
      <c r="Y26" s="69"/>
    </row>
    <row r="27" spans="1:25" ht="15">
      <c r="A27" s="25"/>
      <c r="B27" s="26"/>
      <c r="C27" s="26"/>
      <c r="D27" s="26"/>
      <c r="E27" s="26"/>
      <c r="F27" s="26"/>
      <c r="G27" s="27"/>
      <c r="H27" s="27"/>
      <c r="I27" s="27"/>
      <c r="J27" s="27"/>
      <c r="K27" s="27"/>
      <c r="L27" s="69"/>
      <c r="M27" s="69"/>
      <c r="N27" s="69"/>
      <c r="O27" s="69"/>
      <c r="P27" s="69"/>
      <c r="Q27" s="69"/>
      <c r="R27" s="69"/>
      <c r="S27" s="69"/>
      <c r="T27" s="69"/>
      <c r="U27" s="69"/>
      <c r="V27" s="69"/>
      <c r="W27" s="69"/>
      <c r="X27" s="69"/>
      <c r="Y27" s="69"/>
    </row>
    <row r="28" spans="1:25" ht="15">
      <c r="A28" s="15"/>
      <c r="B28" s="16" t="s">
        <v>22</v>
      </c>
      <c r="C28" s="58" t="s">
        <v>1257</v>
      </c>
      <c r="D28" s="45"/>
      <c r="E28" s="45"/>
      <c r="F28" s="43"/>
      <c r="G28" s="17" t="s">
        <v>22</v>
      </c>
      <c r="H28" s="48" t="s">
        <v>1236</v>
      </c>
      <c r="I28" s="45"/>
      <c r="J28" s="45"/>
      <c r="K28" s="43"/>
      <c r="L28" s="69"/>
      <c r="M28" s="69"/>
      <c r="N28" s="69"/>
      <c r="O28" s="69"/>
      <c r="P28" s="69"/>
      <c r="Q28" s="69"/>
      <c r="R28" s="69"/>
      <c r="S28" s="69"/>
      <c r="T28" s="69"/>
      <c r="U28" s="69"/>
      <c r="V28" s="69"/>
      <c r="W28" s="69"/>
      <c r="X28" s="69"/>
      <c r="Y28" s="69"/>
    </row>
    <row r="29" spans="1:25" ht="15">
      <c r="A29" s="15"/>
      <c r="B29" s="41" t="s">
        <v>23</v>
      </c>
      <c r="C29" s="59" t="s">
        <v>24</v>
      </c>
      <c r="D29" s="50"/>
      <c r="E29" s="41" t="s">
        <v>25</v>
      </c>
      <c r="F29" s="41" t="s">
        <v>26</v>
      </c>
      <c r="G29" s="40" t="s">
        <v>23</v>
      </c>
      <c r="H29" s="49" t="s">
        <v>24</v>
      </c>
      <c r="I29" s="50"/>
      <c r="J29" s="40" t="s">
        <v>25</v>
      </c>
      <c r="K29" s="40" t="s">
        <v>26</v>
      </c>
      <c r="L29" s="69"/>
      <c r="M29" s="69"/>
      <c r="N29" s="69"/>
      <c r="O29" s="69"/>
      <c r="P29" s="69"/>
      <c r="Q29" s="69"/>
      <c r="R29" s="69"/>
      <c r="S29" s="69"/>
      <c r="T29" s="69"/>
      <c r="U29" s="69"/>
      <c r="V29" s="69"/>
      <c r="W29" s="69"/>
      <c r="X29" s="69"/>
      <c r="Y29" s="69"/>
    </row>
    <row r="30" spans="1:25" ht="15">
      <c r="A30" s="15"/>
      <c r="B30" s="47"/>
      <c r="C30" s="51"/>
      <c r="D30" s="52"/>
      <c r="E30" s="47"/>
      <c r="F30" s="47"/>
      <c r="G30" s="47"/>
      <c r="H30" s="51"/>
      <c r="I30" s="52"/>
      <c r="J30" s="47"/>
      <c r="K30" s="47"/>
      <c r="L30" s="69"/>
      <c r="M30" s="69"/>
      <c r="N30" s="69"/>
      <c r="O30" s="69"/>
      <c r="P30" s="69"/>
      <c r="Q30" s="69"/>
      <c r="R30" s="69"/>
      <c r="S30" s="69"/>
      <c r="T30" s="69"/>
      <c r="U30" s="69"/>
      <c r="V30" s="69"/>
      <c r="W30" s="69"/>
      <c r="X30" s="69"/>
      <c r="Y30" s="69"/>
    </row>
    <row r="31" spans="1:25" ht="15">
      <c r="A31" s="15"/>
      <c r="B31" s="39"/>
      <c r="C31" s="53"/>
      <c r="D31" s="54"/>
      <c r="E31" s="39"/>
      <c r="F31" s="39"/>
      <c r="G31" s="39"/>
      <c r="H31" s="53"/>
      <c r="I31" s="54"/>
      <c r="J31" s="39"/>
      <c r="K31" s="39"/>
      <c r="L31" s="69"/>
      <c r="M31" s="69"/>
      <c r="N31" s="69"/>
      <c r="O31" s="69"/>
      <c r="P31" s="69"/>
      <c r="Q31" s="69"/>
      <c r="R31" s="69"/>
      <c r="S31" s="69"/>
      <c r="T31" s="69"/>
      <c r="U31" s="69"/>
      <c r="V31" s="69"/>
      <c r="W31" s="69"/>
      <c r="X31" s="69"/>
      <c r="Y31" s="69"/>
    </row>
    <row r="32" spans="1:25" ht="15">
      <c r="A32" s="15"/>
      <c r="B32" s="41">
        <v>1</v>
      </c>
      <c r="C32" s="42" t="s">
        <v>1316</v>
      </c>
      <c r="D32" s="43"/>
      <c r="E32" s="19">
        <v>8</v>
      </c>
      <c r="F32" s="38" t="s">
        <v>119</v>
      </c>
      <c r="G32" s="40">
        <v>1</v>
      </c>
      <c r="H32" s="42" t="s">
        <v>1343</v>
      </c>
      <c r="I32" s="43"/>
      <c r="J32" s="19">
        <v>14</v>
      </c>
      <c r="K32" s="38" t="s">
        <v>119</v>
      </c>
      <c r="L32" s="71"/>
      <c r="M32" s="71"/>
      <c r="N32" s="71"/>
      <c r="O32" s="71"/>
      <c r="P32" s="71"/>
      <c r="Q32" s="71"/>
      <c r="R32" s="71"/>
      <c r="S32" s="71"/>
      <c r="T32" s="71"/>
      <c r="U32" s="71"/>
      <c r="V32" s="71"/>
      <c r="W32" s="71"/>
      <c r="X32" s="71"/>
      <c r="Y32" s="71"/>
    </row>
    <row r="33" spans="1:25" ht="15">
      <c r="A33" s="15"/>
      <c r="B33" s="39"/>
      <c r="C33" s="42" t="s">
        <v>1254</v>
      </c>
      <c r="D33" s="43"/>
      <c r="E33" s="19">
        <v>13</v>
      </c>
      <c r="F33" s="39"/>
      <c r="G33" s="39"/>
      <c r="H33" s="42" t="s">
        <v>1342</v>
      </c>
      <c r="I33" s="43"/>
      <c r="J33" s="19">
        <v>15</v>
      </c>
      <c r="K33" s="39"/>
      <c r="L33" s="71"/>
      <c r="M33" s="71"/>
      <c r="N33" s="71"/>
      <c r="O33" s="71"/>
      <c r="P33" s="71"/>
      <c r="Q33" s="71"/>
      <c r="R33" s="71"/>
      <c r="S33" s="71"/>
      <c r="T33" s="71"/>
      <c r="U33" s="71"/>
      <c r="V33" s="71"/>
      <c r="W33" s="71"/>
      <c r="X33" s="71"/>
      <c r="Y33" s="71"/>
    </row>
    <row r="34" spans="1:25" ht="15">
      <c r="A34" s="15"/>
      <c r="B34" s="41">
        <v>2</v>
      </c>
      <c r="C34" s="42" t="s">
        <v>1252</v>
      </c>
      <c r="D34" s="43"/>
      <c r="E34" s="19">
        <v>9</v>
      </c>
      <c r="F34" s="38"/>
      <c r="G34" s="40">
        <v>2</v>
      </c>
      <c r="H34" s="42" t="s">
        <v>1341</v>
      </c>
      <c r="I34" s="43"/>
      <c r="J34" s="19">
        <v>13</v>
      </c>
      <c r="K34" s="38" t="s">
        <v>43</v>
      </c>
      <c r="L34" s="71"/>
      <c r="M34" s="71"/>
      <c r="N34" s="71"/>
      <c r="O34" s="71"/>
      <c r="P34" s="71"/>
      <c r="Q34" s="71"/>
      <c r="R34" s="71"/>
      <c r="S34" s="71"/>
      <c r="T34" s="71"/>
      <c r="U34" s="71"/>
      <c r="V34" s="71"/>
      <c r="W34" s="71"/>
      <c r="X34" s="71"/>
      <c r="Y34" s="71"/>
    </row>
    <row r="35" spans="1:25" ht="15">
      <c r="A35" s="15"/>
      <c r="B35" s="39"/>
      <c r="C35" s="42" t="s">
        <v>1250</v>
      </c>
      <c r="D35" s="43"/>
      <c r="E35" s="19">
        <v>18</v>
      </c>
      <c r="F35" s="39"/>
      <c r="G35" s="39"/>
      <c r="H35" s="42" t="s">
        <v>1340</v>
      </c>
      <c r="I35" s="43"/>
      <c r="J35" s="19">
        <v>18</v>
      </c>
      <c r="K35" s="39"/>
      <c r="L35" s="71"/>
      <c r="M35" s="71"/>
      <c r="N35" s="71"/>
      <c r="O35" s="71"/>
      <c r="P35" s="71"/>
      <c r="Q35" s="71"/>
      <c r="R35" s="71"/>
      <c r="S35" s="71"/>
      <c r="T35" s="71"/>
      <c r="U35" s="71"/>
      <c r="V35" s="71"/>
      <c r="W35" s="71"/>
      <c r="X35" s="71"/>
      <c r="Y35" s="71"/>
    </row>
    <row r="36" spans="1:25" ht="15">
      <c r="A36" s="15"/>
      <c r="B36" s="41">
        <v>3</v>
      </c>
      <c r="C36" s="42" t="s">
        <v>1240</v>
      </c>
      <c r="D36" s="43"/>
      <c r="E36" s="19">
        <v>15</v>
      </c>
      <c r="F36" s="38" t="s">
        <v>87</v>
      </c>
      <c r="G36" s="40">
        <v>3</v>
      </c>
      <c r="H36" s="42" t="s">
        <v>1339</v>
      </c>
      <c r="I36" s="43"/>
      <c r="J36" s="19">
        <v>13</v>
      </c>
      <c r="K36" s="38"/>
      <c r="L36" s="71"/>
      <c r="M36" s="71"/>
      <c r="N36" s="71"/>
      <c r="O36" s="71"/>
      <c r="P36" s="71"/>
      <c r="Q36" s="71"/>
      <c r="R36" s="71"/>
      <c r="S36" s="71"/>
      <c r="T36" s="71"/>
      <c r="U36" s="71"/>
      <c r="V36" s="71"/>
      <c r="W36" s="71"/>
      <c r="X36" s="71"/>
      <c r="Y36" s="71"/>
    </row>
    <row r="37" spans="1:25" ht="15">
      <c r="A37" s="15"/>
      <c r="B37" s="39"/>
      <c r="C37" s="42" t="s">
        <v>1238</v>
      </c>
      <c r="D37" s="43"/>
      <c r="E37" s="19">
        <v>17</v>
      </c>
      <c r="F37" s="39"/>
      <c r="G37" s="39"/>
      <c r="H37" s="42" t="s">
        <v>1338</v>
      </c>
      <c r="I37" s="43"/>
      <c r="J37" s="19">
        <v>19</v>
      </c>
      <c r="K37" s="39"/>
      <c r="L37" s="71"/>
      <c r="M37" s="71"/>
      <c r="N37" s="71"/>
      <c r="O37" s="71"/>
      <c r="P37" s="71"/>
      <c r="Q37" s="71"/>
      <c r="R37" s="71"/>
      <c r="S37" s="71"/>
      <c r="T37" s="71"/>
      <c r="U37" s="71"/>
      <c r="V37" s="71"/>
      <c r="W37" s="71"/>
      <c r="X37" s="71"/>
      <c r="Y37" s="71"/>
    </row>
    <row r="38" spans="1:25" ht="15">
      <c r="A38" s="15"/>
      <c r="B38" s="41">
        <v>4</v>
      </c>
      <c r="C38" s="42" t="s">
        <v>1244</v>
      </c>
      <c r="D38" s="43"/>
      <c r="E38" s="19">
        <v>17</v>
      </c>
      <c r="F38" s="38"/>
      <c r="G38" s="40">
        <v>4</v>
      </c>
      <c r="H38" s="42" t="s">
        <v>1337</v>
      </c>
      <c r="I38" s="43"/>
      <c r="J38" s="19">
        <v>10</v>
      </c>
      <c r="K38" s="38" t="s">
        <v>87</v>
      </c>
      <c r="L38" s="71"/>
      <c r="M38" s="71"/>
      <c r="N38" s="71"/>
      <c r="O38" s="71"/>
      <c r="P38" s="71"/>
      <c r="Q38" s="71"/>
      <c r="R38" s="71"/>
      <c r="S38" s="71"/>
      <c r="T38" s="71"/>
      <c r="U38" s="71"/>
      <c r="V38" s="71"/>
      <c r="W38" s="71"/>
      <c r="X38" s="71"/>
      <c r="Y38" s="71"/>
    </row>
    <row r="39" spans="1:25" ht="15">
      <c r="A39" s="15"/>
      <c r="B39" s="39"/>
      <c r="C39" s="42" t="s">
        <v>1307</v>
      </c>
      <c r="D39" s="43"/>
      <c r="E39" s="19">
        <v>14</v>
      </c>
      <c r="F39" s="39"/>
      <c r="G39" s="39"/>
      <c r="H39" s="42" t="s">
        <v>1336</v>
      </c>
      <c r="I39" s="43"/>
      <c r="J39" s="19">
        <v>16</v>
      </c>
      <c r="K39" s="39"/>
      <c r="L39" s="71"/>
      <c r="M39" s="71"/>
      <c r="N39" s="71"/>
      <c r="O39" s="71"/>
      <c r="P39" s="71"/>
      <c r="Q39" s="71"/>
      <c r="R39" s="71"/>
      <c r="S39" s="71"/>
      <c r="T39" s="71"/>
      <c r="U39" s="71"/>
      <c r="V39" s="71"/>
      <c r="W39" s="71"/>
      <c r="X39" s="71"/>
      <c r="Y39" s="71"/>
    </row>
    <row r="40" spans="1:25" ht="15">
      <c r="A40" s="15"/>
      <c r="B40" s="41">
        <v>5</v>
      </c>
      <c r="C40" s="42" t="s">
        <v>1248</v>
      </c>
      <c r="D40" s="43"/>
      <c r="E40" s="19">
        <v>22</v>
      </c>
      <c r="F40" s="38"/>
      <c r="G40" s="40">
        <v>5</v>
      </c>
      <c r="H40" s="42" t="s">
        <v>1335</v>
      </c>
      <c r="I40" s="43"/>
      <c r="J40" s="19">
        <v>13</v>
      </c>
      <c r="K40" s="38" t="s">
        <v>33</v>
      </c>
      <c r="L40" s="71"/>
      <c r="M40" s="71"/>
      <c r="N40" s="71"/>
      <c r="O40" s="71"/>
      <c r="P40" s="71"/>
      <c r="Q40" s="71"/>
      <c r="R40" s="71"/>
      <c r="S40" s="71"/>
      <c r="T40" s="71"/>
      <c r="U40" s="71"/>
      <c r="V40" s="71"/>
      <c r="W40" s="71"/>
      <c r="X40" s="71"/>
      <c r="Y40" s="71"/>
    </row>
    <row r="41" spans="1:25" ht="15">
      <c r="A41" s="15"/>
      <c r="B41" s="39"/>
      <c r="C41" s="42" t="s">
        <v>1334</v>
      </c>
      <c r="D41" s="43"/>
      <c r="E41" s="19">
        <v>17</v>
      </c>
      <c r="F41" s="39"/>
      <c r="G41" s="39"/>
      <c r="H41" s="42" t="s">
        <v>1333</v>
      </c>
      <c r="I41" s="43"/>
      <c r="J41" s="19">
        <v>20</v>
      </c>
      <c r="K41" s="39"/>
      <c r="L41" s="71"/>
      <c r="M41" s="71"/>
      <c r="N41" s="71"/>
      <c r="O41" s="71"/>
      <c r="P41" s="71"/>
      <c r="Q41" s="71"/>
      <c r="R41" s="71"/>
      <c r="S41" s="71"/>
      <c r="T41" s="71"/>
      <c r="U41" s="71"/>
      <c r="V41" s="71"/>
      <c r="W41" s="71"/>
      <c r="X41" s="71"/>
      <c r="Y41" s="71"/>
    </row>
    <row r="42" spans="1:25" ht="27.75">
      <c r="A42" s="22"/>
      <c r="B42" s="44" t="str">
        <f>"TOTAL MATCHES WON BY : "&amp;C28</f>
        <v>TOTAL MATCHES WON BY : HARTFIELD</v>
      </c>
      <c r="C42" s="45"/>
      <c r="D42" s="45"/>
      <c r="E42" s="43"/>
      <c r="F42" s="19">
        <f>COUNTA(F32:F41)-0.5*COUNTIF(F32:F41,"Sq*")-COUNTIF(F32:F41,"TBA")</f>
        <v>1.5</v>
      </c>
      <c r="G42" s="55" t="str">
        <f>"TOTAL MATCHES WON BY : "&amp;H28</f>
        <v>TOTAL MATCHES WON BY : MELVILLE GLADES</v>
      </c>
      <c r="H42" s="45"/>
      <c r="I42" s="45"/>
      <c r="J42" s="43"/>
      <c r="K42" s="19">
        <f>COUNTA(K32:K41)-0.5*COUNTIF(K32:K41,"Sq*")-COUNTIF(K32:K41,"TBA")</f>
        <v>3.5</v>
      </c>
      <c r="L42" s="70"/>
      <c r="M42" s="70"/>
      <c r="N42" s="70" t="str">
        <f>IF(F42+K42=0,"",C28)</f>
        <v>HARTFIELD</v>
      </c>
      <c r="O42" s="24">
        <f>F42</f>
        <v>1.5</v>
      </c>
      <c r="P42" s="70" t="str">
        <f>IF(F42+K42=0,"",H28)</f>
        <v>MELVILLE GLADES</v>
      </c>
      <c r="Q42" s="24">
        <f>K42</f>
        <v>3.5</v>
      </c>
      <c r="R42" s="70" t="str">
        <f>G43</f>
        <v>MELVILLE GLADES</v>
      </c>
      <c r="S42" s="70" t="str">
        <f>IF(R42="HALVED",C28,"")</f>
        <v/>
      </c>
      <c r="T42" s="70" t="str">
        <f>IF(R42="HALVED",H28,"")</f>
        <v/>
      </c>
      <c r="U42" s="70"/>
      <c r="V42" s="70"/>
      <c r="W42" s="70"/>
      <c r="X42" s="70"/>
      <c r="Y42" s="70"/>
    </row>
    <row r="43" spans="1:25" ht="15">
      <c r="A43" s="25"/>
      <c r="B43" s="46" t="s">
        <v>52</v>
      </c>
      <c r="C43" s="45"/>
      <c r="D43" s="45"/>
      <c r="E43" s="45"/>
      <c r="F43" s="43"/>
      <c r="G43" s="56" t="str">
        <f>IF(F42+K42&lt;4,"",IF(F42=K42,"HALVED",IF(F42&gt;K42,C28,H28)))</f>
        <v>MELVILLE GLADES</v>
      </c>
      <c r="H43" s="45"/>
      <c r="I43" s="45"/>
      <c r="J43" s="45"/>
      <c r="K43" s="43"/>
      <c r="L43" s="69"/>
      <c r="M43" s="69"/>
      <c r="N43" s="69"/>
      <c r="O43" s="69"/>
      <c r="P43" s="69"/>
      <c r="Q43" s="69"/>
      <c r="R43" s="69"/>
      <c r="S43" s="69"/>
      <c r="T43" s="69"/>
      <c r="U43" s="69"/>
      <c r="V43" s="69"/>
      <c r="W43" s="69"/>
      <c r="X43" s="69"/>
      <c r="Y43" s="69"/>
    </row>
    <row r="44" spans="1:25" ht="15">
      <c r="A44" s="25"/>
      <c r="B44" s="28"/>
      <c r="C44" s="28"/>
      <c r="D44" s="28"/>
      <c r="E44" s="28"/>
      <c r="F44" s="28"/>
      <c r="G44" s="29"/>
      <c r="H44" s="29"/>
      <c r="I44" s="29"/>
      <c r="J44" s="29"/>
      <c r="K44" s="29"/>
      <c r="L44" s="69"/>
      <c r="M44" s="69"/>
      <c r="N44" s="69"/>
      <c r="O44" s="69"/>
      <c r="P44" s="69"/>
      <c r="Q44" s="69"/>
      <c r="R44" s="69"/>
      <c r="S44" s="69"/>
      <c r="T44" s="69"/>
      <c r="U44" s="69"/>
      <c r="V44" s="69"/>
      <c r="W44" s="69"/>
      <c r="X44" s="69"/>
      <c r="Y44" s="69"/>
    </row>
    <row r="45" spans="1:25" ht="22.5" customHeight="1">
      <c r="A45" s="25"/>
      <c r="B45" s="57" t="s">
        <v>76</v>
      </c>
      <c r="C45" s="45"/>
      <c r="D45" s="45"/>
      <c r="E45" s="45"/>
      <c r="F45" s="45"/>
      <c r="G45" s="45"/>
      <c r="H45" s="45"/>
      <c r="I45" s="45"/>
      <c r="J45" s="45"/>
      <c r="K45" s="43"/>
      <c r="L45" s="69"/>
      <c r="M45" s="69"/>
      <c r="N45" s="69"/>
      <c r="O45" s="69"/>
      <c r="P45" s="69"/>
      <c r="Q45" s="69"/>
      <c r="R45" s="69"/>
      <c r="S45" s="69"/>
      <c r="T45" s="69"/>
      <c r="U45" s="69"/>
      <c r="V45" s="69"/>
      <c r="W45" s="69"/>
      <c r="X45" s="69"/>
      <c r="Y45" s="69"/>
    </row>
    <row r="46" spans="1:25" ht="15">
      <c r="A46" s="25"/>
      <c r="B46" s="16" t="s">
        <v>22</v>
      </c>
      <c r="C46" s="58" t="s">
        <v>1010</v>
      </c>
      <c r="D46" s="45"/>
      <c r="E46" s="45"/>
      <c r="F46" s="43"/>
      <c r="G46" s="17" t="s">
        <v>22</v>
      </c>
      <c r="H46" s="48" t="s">
        <v>1236</v>
      </c>
      <c r="I46" s="45"/>
      <c r="J46" s="45"/>
      <c r="K46" s="43"/>
      <c r="L46" s="69"/>
      <c r="M46" s="69"/>
      <c r="N46" s="69"/>
      <c r="O46" s="69"/>
      <c r="P46" s="69"/>
      <c r="Q46" s="69"/>
      <c r="R46" s="69"/>
      <c r="S46" s="69"/>
      <c r="T46" s="69"/>
      <c r="U46" s="69"/>
      <c r="V46" s="69"/>
      <c r="W46" s="69"/>
      <c r="X46" s="69"/>
      <c r="Y46" s="69"/>
    </row>
    <row r="47" spans="1:25" ht="15">
      <c r="A47" s="15"/>
      <c r="B47" s="41" t="s">
        <v>23</v>
      </c>
      <c r="C47" s="59" t="s">
        <v>24</v>
      </c>
      <c r="D47" s="50"/>
      <c r="E47" s="41" t="s">
        <v>25</v>
      </c>
      <c r="F47" s="41" t="s">
        <v>26</v>
      </c>
      <c r="G47" s="40" t="s">
        <v>23</v>
      </c>
      <c r="H47" s="49" t="s">
        <v>24</v>
      </c>
      <c r="I47" s="50"/>
      <c r="J47" s="40" t="s">
        <v>25</v>
      </c>
      <c r="K47" s="40" t="s">
        <v>26</v>
      </c>
      <c r="L47" s="69"/>
      <c r="M47" s="69"/>
      <c r="N47" s="69"/>
      <c r="O47" s="69"/>
      <c r="P47" s="69"/>
      <c r="Q47" s="69"/>
      <c r="R47" s="69"/>
      <c r="S47" s="69"/>
      <c r="T47" s="69"/>
      <c r="U47" s="69"/>
      <c r="V47" s="69"/>
      <c r="W47" s="69"/>
      <c r="X47" s="69"/>
      <c r="Y47" s="69"/>
    </row>
    <row r="48" spans="1:25" ht="15">
      <c r="A48" s="15"/>
      <c r="B48" s="47"/>
      <c r="C48" s="51"/>
      <c r="D48" s="52"/>
      <c r="E48" s="47"/>
      <c r="F48" s="47"/>
      <c r="G48" s="47"/>
      <c r="H48" s="51"/>
      <c r="I48" s="52"/>
      <c r="J48" s="47"/>
      <c r="K48" s="47"/>
      <c r="L48" s="69"/>
      <c r="M48" s="69"/>
      <c r="N48" s="69"/>
      <c r="O48" s="69"/>
      <c r="P48" s="69"/>
      <c r="Q48" s="69"/>
      <c r="R48" s="69"/>
      <c r="S48" s="69"/>
      <c r="T48" s="69"/>
      <c r="U48" s="69"/>
      <c r="V48" s="69"/>
      <c r="W48" s="69"/>
      <c r="X48" s="69"/>
      <c r="Y48" s="69"/>
    </row>
    <row r="49" spans="1:25" ht="15">
      <c r="A49" s="15"/>
      <c r="B49" s="39"/>
      <c r="C49" s="53"/>
      <c r="D49" s="54"/>
      <c r="E49" s="39"/>
      <c r="F49" s="39"/>
      <c r="G49" s="39"/>
      <c r="H49" s="53"/>
      <c r="I49" s="54"/>
      <c r="J49" s="39"/>
      <c r="K49" s="39"/>
      <c r="L49" s="69"/>
      <c r="M49" s="69"/>
      <c r="N49" s="69"/>
      <c r="O49" s="69"/>
      <c r="P49" s="69"/>
      <c r="Q49" s="69"/>
      <c r="R49" s="69"/>
      <c r="S49" s="69"/>
      <c r="T49" s="69"/>
      <c r="U49" s="69"/>
      <c r="V49" s="69"/>
      <c r="W49" s="69"/>
      <c r="X49" s="69"/>
      <c r="Y49" s="69"/>
    </row>
    <row r="50" spans="1:25" ht="15">
      <c r="A50" s="15"/>
      <c r="B50" s="41">
        <v>1</v>
      </c>
      <c r="C50" s="42" t="s">
        <v>1269</v>
      </c>
      <c r="D50" s="43"/>
      <c r="E50" s="19"/>
      <c r="F50" s="38" t="s">
        <v>119</v>
      </c>
      <c r="G50" s="40">
        <v>1</v>
      </c>
      <c r="H50" s="42" t="s">
        <v>1279</v>
      </c>
      <c r="I50" s="43"/>
      <c r="J50" s="19"/>
      <c r="K50" s="38" t="s">
        <v>119</v>
      </c>
      <c r="L50" s="71"/>
      <c r="M50" s="71"/>
      <c r="N50" s="71"/>
      <c r="O50" s="71"/>
      <c r="P50" s="71"/>
      <c r="Q50" s="71"/>
      <c r="R50" s="71"/>
      <c r="S50" s="71"/>
      <c r="T50" s="71"/>
      <c r="U50" s="71"/>
      <c r="V50" s="71"/>
      <c r="W50" s="71"/>
      <c r="X50" s="71"/>
      <c r="Y50" s="71"/>
    </row>
    <row r="51" spans="1:25" ht="15">
      <c r="A51" s="15"/>
      <c r="B51" s="39"/>
      <c r="C51" s="42" t="s">
        <v>37</v>
      </c>
      <c r="D51" s="43"/>
      <c r="E51" s="19"/>
      <c r="F51" s="39"/>
      <c r="G51" s="39"/>
      <c r="H51" s="42" t="s">
        <v>1221</v>
      </c>
      <c r="I51" s="43"/>
      <c r="J51" s="19"/>
      <c r="K51" s="39"/>
      <c r="L51" s="71"/>
      <c r="M51" s="71"/>
      <c r="N51" s="71"/>
      <c r="O51" s="71"/>
      <c r="P51" s="71"/>
      <c r="Q51" s="71"/>
      <c r="R51" s="71"/>
      <c r="S51" s="71"/>
      <c r="T51" s="71"/>
      <c r="U51" s="71"/>
      <c r="V51" s="71"/>
      <c r="W51" s="71"/>
      <c r="X51" s="71"/>
      <c r="Y51" s="71"/>
    </row>
    <row r="52" spans="1:25" ht="15">
      <c r="A52" s="15"/>
      <c r="B52" s="41">
        <v>2</v>
      </c>
      <c r="C52" s="42" t="s">
        <v>1275</v>
      </c>
      <c r="D52" s="43"/>
      <c r="E52" s="19"/>
      <c r="F52" s="38" t="s">
        <v>102</v>
      </c>
      <c r="G52" s="40">
        <v>2</v>
      </c>
      <c r="H52" s="42" t="s">
        <v>1288</v>
      </c>
      <c r="I52" s="43"/>
      <c r="J52" s="19"/>
      <c r="K52" s="38"/>
      <c r="L52" s="71"/>
      <c r="M52" s="71"/>
      <c r="N52" s="71"/>
      <c r="O52" s="71"/>
      <c r="P52" s="71"/>
      <c r="Q52" s="71"/>
      <c r="R52" s="71"/>
      <c r="S52" s="71"/>
      <c r="T52" s="71"/>
      <c r="U52" s="71"/>
      <c r="V52" s="71"/>
      <c r="W52" s="71"/>
      <c r="X52" s="71"/>
      <c r="Y52" s="71"/>
    </row>
    <row r="53" spans="1:25" ht="15">
      <c r="A53" s="15"/>
      <c r="B53" s="39"/>
      <c r="C53" s="42" t="s">
        <v>1332</v>
      </c>
      <c r="D53" s="43"/>
      <c r="E53" s="19"/>
      <c r="F53" s="39"/>
      <c r="G53" s="39"/>
      <c r="H53" s="42" t="s">
        <v>1231</v>
      </c>
      <c r="I53" s="43"/>
      <c r="J53" s="19"/>
      <c r="K53" s="39"/>
      <c r="L53" s="71"/>
      <c r="M53" s="71"/>
      <c r="N53" s="71"/>
      <c r="O53" s="71"/>
      <c r="P53" s="71"/>
      <c r="Q53" s="71"/>
      <c r="R53" s="71"/>
      <c r="S53" s="71"/>
      <c r="T53" s="71"/>
      <c r="U53" s="71"/>
      <c r="V53" s="71"/>
      <c r="W53" s="71"/>
      <c r="X53" s="71"/>
      <c r="Y53" s="71"/>
    </row>
    <row r="54" spans="1:25" ht="15">
      <c r="A54" s="15"/>
      <c r="B54" s="41">
        <v>3</v>
      </c>
      <c r="C54" s="42" t="s">
        <v>1273</v>
      </c>
      <c r="D54" s="43"/>
      <c r="E54" s="19"/>
      <c r="F54" s="38" t="s">
        <v>33</v>
      </c>
      <c r="G54" s="40">
        <v>3</v>
      </c>
      <c r="H54" s="42" t="s">
        <v>1229</v>
      </c>
      <c r="I54" s="43"/>
      <c r="J54" s="19"/>
      <c r="K54" s="38"/>
      <c r="L54" s="71"/>
      <c r="M54" s="71"/>
      <c r="N54" s="71"/>
      <c r="O54" s="71"/>
      <c r="P54" s="71"/>
      <c r="Q54" s="71"/>
      <c r="R54" s="71"/>
      <c r="S54" s="71"/>
      <c r="T54" s="71"/>
      <c r="U54" s="71"/>
      <c r="V54" s="71"/>
      <c r="W54" s="71"/>
      <c r="X54" s="71"/>
      <c r="Y54" s="71"/>
    </row>
    <row r="55" spans="1:25" ht="15">
      <c r="A55" s="15"/>
      <c r="B55" s="39"/>
      <c r="C55" s="42" t="s">
        <v>1292</v>
      </c>
      <c r="D55" s="43"/>
      <c r="E55" s="19"/>
      <c r="F55" s="39"/>
      <c r="G55" s="39"/>
      <c r="H55" s="42" t="s">
        <v>1282</v>
      </c>
      <c r="I55" s="43"/>
      <c r="J55" s="19"/>
      <c r="K55" s="39"/>
      <c r="L55" s="71"/>
      <c r="M55" s="71"/>
      <c r="N55" s="71"/>
      <c r="O55" s="71"/>
      <c r="P55" s="71"/>
      <c r="Q55" s="71"/>
      <c r="R55" s="71"/>
      <c r="S55" s="71"/>
      <c r="T55" s="71"/>
      <c r="U55" s="71"/>
      <c r="V55" s="71"/>
      <c r="W55" s="71"/>
      <c r="X55" s="71"/>
      <c r="Y55" s="71"/>
    </row>
    <row r="56" spans="1:25" ht="15">
      <c r="A56" s="15"/>
      <c r="B56" s="41">
        <v>4</v>
      </c>
      <c r="C56" s="42" t="s">
        <v>1261</v>
      </c>
      <c r="D56" s="43"/>
      <c r="E56" s="19"/>
      <c r="F56" s="38"/>
      <c r="G56" s="40">
        <v>4</v>
      </c>
      <c r="H56" s="42" t="s">
        <v>1286</v>
      </c>
      <c r="I56" s="43"/>
      <c r="J56" s="19"/>
      <c r="K56" s="38" t="s">
        <v>87</v>
      </c>
      <c r="L56" s="71"/>
      <c r="M56" s="71"/>
      <c r="N56" s="71"/>
      <c r="O56" s="71"/>
      <c r="P56" s="71"/>
      <c r="Q56" s="71"/>
      <c r="R56" s="71"/>
      <c r="S56" s="71"/>
      <c r="T56" s="71"/>
      <c r="U56" s="71"/>
      <c r="V56" s="71"/>
      <c r="W56" s="71"/>
      <c r="X56" s="71"/>
      <c r="Y56" s="71"/>
    </row>
    <row r="57" spans="1:25" ht="15">
      <c r="A57" s="15"/>
      <c r="B57" s="39"/>
      <c r="C57" s="42" t="s">
        <v>1259</v>
      </c>
      <c r="D57" s="43"/>
      <c r="E57" s="19"/>
      <c r="F57" s="39"/>
      <c r="G57" s="39"/>
      <c r="H57" s="42" t="s">
        <v>1227</v>
      </c>
      <c r="I57" s="43"/>
      <c r="J57" s="19"/>
      <c r="K57" s="39"/>
      <c r="L57" s="71"/>
      <c r="M57" s="71"/>
      <c r="N57" s="71"/>
      <c r="O57" s="71"/>
      <c r="P57" s="71"/>
      <c r="Q57" s="71"/>
      <c r="R57" s="71"/>
      <c r="S57" s="71"/>
      <c r="T57" s="71"/>
      <c r="U57" s="71"/>
      <c r="V57" s="71"/>
      <c r="W57" s="71"/>
      <c r="X57" s="71"/>
      <c r="Y57" s="71"/>
    </row>
    <row r="58" spans="1:25" ht="15">
      <c r="A58" s="15"/>
      <c r="B58" s="41">
        <v>5</v>
      </c>
      <c r="C58" s="42" t="s">
        <v>1294</v>
      </c>
      <c r="D58" s="43"/>
      <c r="E58" s="19"/>
      <c r="F58" s="38" t="s">
        <v>68</v>
      </c>
      <c r="G58" s="40">
        <v>5</v>
      </c>
      <c r="H58" s="42" t="s">
        <v>1223</v>
      </c>
      <c r="I58" s="43"/>
      <c r="J58" s="19"/>
      <c r="K58" s="38"/>
      <c r="L58" s="71"/>
      <c r="M58" s="71"/>
      <c r="N58" s="71"/>
      <c r="O58" s="71"/>
      <c r="P58" s="71"/>
      <c r="Q58" s="71"/>
      <c r="R58" s="71"/>
      <c r="S58" s="71"/>
      <c r="T58" s="71"/>
      <c r="U58" s="71"/>
      <c r="V58" s="71"/>
      <c r="W58" s="71"/>
      <c r="X58" s="71"/>
      <c r="Y58" s="71"/>
    </row>
    <row r="59" spans="1:25" ht="15">
      <c r="A59" s="15"/>
      <c r="B59" s="39"/>
      <c r="C59" s="42" t="s">
        <v>1277</v>
      </c>
      <c r="D59" s="43"/>
      <c r="E59" s="19"/>
      <c r="F59" s="39"/>
      <c r="G59" s="39"/>
      <c r="H59" s="42" t="s">
        <v>1331</v>
      </c>
      <c r="I59" s="43"/>
      <c r="J59" s="19"/>
      <c r="K59" s="39"/>
      <c r="L59" s="71"/>
      <c r="M59" s="71"/>
      <c r="N59" s="71"/>
      <c r="O59" s="71"/>
      <c r="P59" s="71"/>
      <c r="Q59" s="71"/>
      <c r="R59" s="71"/>
      <c r="S59" s="71"/>
      <c r="T59" s="71"/>
      <c r="U59" s="71"/>
      <c r="V59" s="71"/>
      <c r="W59" s="71"/>
      <c r="X59" s="71"/>
      <c r="Y59" s="71"/>
    </row>
    <row r="60" spans="1:25" ht="27.75">
      <c r="A60" s="15"/>
      <c r="B60" s="44" t="str">
        <f>"TOTAL MATCHES WON BY : "&amp;C46</f>
        <v>TOTAL MATCHES WON BY : ROYAL PERTH</v>
      </c>
      <c r="C60" s="45"/>
      <c r="D60" s="45"/>
      <c r="E60" s="43"/>
      <c r="F60" s="19">
        <f>COUNTA(F50:F59)-0.5*COUNTIF(F50:F59,"Sq*")-COUNTIF(F50:F59,"TBA")</f>
        <v>3.5</v>
      </c>
      <c r="G60" s="55" t="str">
        <f>"TOTAL MATCHES WON BY : "&amp;H46</f>
        <v>TOTAL MATCHES WON BY : MELVILLE GLADES</v>
      </c>
      <c r="H60" s="45"/>
      <c r="I60" s="45"/>
      <c r="J60" s="43"/>
      <c r="K60" s="19">
        <f>COUNTA(K50:K59)-0.5*COUNTIF(K50:K59,"Sq*")-COUNTIF(K50:K59,"TBA")</f>
        <v>1.5</v>
      </c>
      <c r="L60" s="70"/>
      <c r="M60" s="70"/>
      <c r="N60" s="70" t="str">
        <f>IF(F60+K60=0,"",C46)</f>
        <v>ROYAL PERTH</v>
      </c>
      <c r="O60" s="24">
        <f>F60</f>
        <v>3.5</v>
      </c>
      <c r="P60" s="70" t="str">
        <f>IF(F60+K60=0,"",H46)</f>
        <v>MELVILLE GLADES</v>
      </c>
      <c r="Q60" s="24">
        <f>K60</f>
        <v>1.5</v>
      </c>
      <c r="R60" s="70" t="str">
        <f>G61</f>
        <v>ROYAL PERTH</v>
      </c>
      <c r="S60" s="70" t="str">
        <f>IF(R60="HALVED",C46,"")</f>
        <v/>
      </c>
      <c r="T60" s="70" t="str">
        <f>IF(R60="HALVED",H46,"")</f>
        <v/>
      </c>
      <c r="U60" s="70"/>
      <c r="V60" s="70"/>
      <c r="W60" s="70"/>
      <c r="X60" s="70"/>
      <c r="Y60" s="70"/>
    </row>
    <row r="61" spans="1:25" ht="15">
      <c r="A61" s="22"/>
      <c r="B61" s="46" t="s">
        <v>52</v>
      </c>
      <c r="C61" s="45"/>
      <c r="D61" s="45"/>
      <c r="E61" s="45"/>
      <c r="F61" s="43"/>
      <c r="G61" s="56" t="str">
        <f>IF(F60+K60&lt;4,"",IF(F60=K60,"HALVED",IF(F60&gt;K60,C46,H46)))</f>
        <v>ROYAL PERTH</v>
      </c>
      <c r="H61" s="45"/>
      <c r="I61" s="45"/>
      <c r="J61" s="45"/>
      <c r="K61" s="43"/>
      <c r="L61" s="69"/>
      <c r="M61" s="69"/>
      <c r="N61" s="69"/>
      <c r="O61" s="69"/>
      <c r="P61" s="69"/>
      <c r="Q61" s="69"/>
      <c r="R61" s="69"/>
      <c r="S61" s="69"/>
      <c r="T61" s="69"/>
      <c r="U61" s="69"/>
      <c r="V61" s="69"/>
      <c r="W61" s="69"/>
      <c r="X61" s="69"/>
      <c r="Y61" s="69"/>
    </row>
    <row r="62" spans="1:25" ht="15.75" customHeight="1">
      <c r="A62" s="25"/>
      <c r="B62" s="26"/>
      <c r="C62" s="26"/>
      <c r="D62" s="26"/>
      <c r="E62" s="26"/>
      <c r="F62" s="26"/>
      <c r="G62" s="27"/>
      <c r="H62" s="27"/>
      <c r="I62" s="27"/>
      <c r="J62" s="27"/>
      <c r="K62" s="27"/>
      <c r="L62" s="69"/>
      <c r="M62" s="69"/>
      <c r="N62" s="69"/>
      <c r="O62" s="69"/>
      <c r="P62" s="69"/>
      <c r="Q62" s="69"/>
      <c r="R62" s="69"/>
      <c r="S62" s="69"/>
      <c r="T62" s="69"/>
      <c r="U62" s="69"/>
      <c r="V62" s="69"/>
      <c r="W62" s="69"/>
      <c r="X62" s="69"/>
      <c r="Y62" s="69"/>
    </row>
    <row r="63" spans="1:25" ht="15">
      <c r="A63" s="25"/>
      <c r="B63" s="16" t="s">
        <v>22</v>
      </c>
      <c r="C63" s="58" t="s">
        <v>1032</v>
      </c>
      <c r="D63" s="45"/>
      <c r="E63" s="45"/>
      <c r="F63" s="43"/>
      <c r="G63" s="17" t="s">
        <v>22</v>
      </c>
      <c r="H63" s="48" t="s">
        <v>1257</v>
      </c>
      <c r="I63" s="45"/>
      <c r="J63" s="45"/>
      <c r="K63" s="43"/>
      <c r="L63" s="69"/>
      <c r="M63" s="69"/>
      <c r="N63" s="69"/>
      <c r="O63" s="69"/>
      <c r="P63" s="69"/>
      <c r="Q63" s="69"/>
      <c r="R63" s="69"/>
      <c r="S63" s="69"/>
      <c r="T63" s="69"/>
      <c r="U63" s="69"/>
      <c r="V63" s="69"/>
      <c r="W63" s="69"/>
      <c r="X63" s="69"/>
      <c r="Y63" s="69"/>
    </row>
    <row r="64" spans="1:25" ht="18">
      <c r="A64" s="13"/>
      <c r="B64" s="41" t="s">
        <v>23</v>
      </c>
      <c r="C64" s="59" t="s">
        <v>24</v>
      </c>
      <c r="D64" s="50"/>
      <c r="E64" s="41" t="s">
        <v>25</v>
      </c>
      <c r="F64" s="41" t="s">
        <v>26</v>
      </c>
      <c r="G64" s="40" t="s">
        <v>23</v>
      </c>
      <c r="H64" s="49" t="s">
        <v>24</v>
      </c>
      <c r="I64" s="50"/>
      <c r="J64" s="40" t="s">
        <v>25</v>
      </c>
      <c r="K64" s="40" t="s">
        <v>26</v>
      </c>
      <c r="L64" s="69"/>
      <c r="M64" s="69"/>
      <c r="N64" s="69"/>
      <c r="O64" s="69"/>
      <c r="P64" s="69"/>
      <c r="Q64" s="69"/>
      <c r="R64" s="69"/>
      <c r="S64" s="69"/>
      <c r="T64" s="69"/>
      <c r="U64" s="69"/>
      <c r="V64" s="69"/>
      <c r="W64" s="69"/>
      <c r="X64" s="69"/>
      <c r="Y64" s="69"/>
    </row>
    <row r="65" spans="1:25" ht="15">
      <c r="A65" s="15"/>
      <c r="B65" s="47"/>
      <c r="C65" s="51"/>
      <c r="D65" s="52"/>
      <c r="E65" s="47"/>
      <c r="F65" s="47"/>
      <c r="G65" s="47"/>
      <c r="H65" s="51"/>
      <c r="I65" s="52"/>
      <c r="J65" s="47"/>
      <c r="K65" s="47"/>
      <c r="L65" s="69"/>
      <c r="M65" s="69"/>
      <c r="N65" s="69"/>
      <c r="O65" s="69"/>
      <c r="P65" s="69"/>
      <c r="Q65" s="69"/>
      <c r="R65" s="69"/>
      <c r="S65" s="69"/>
      <c r="T65" s="69"/>
      <c r="U65" s="69"/>
      <c r="V65" s="69"/>
      <c r="W65" s="69"/>
      <c r="X65" s="69"/>
      <c r="Y65" s="69"/>
    </row>
    <row r="66" spans="1:25" ht="15">
      <c r="A66" s="15"/>
      <c r="B66" s="39"/>
      <c r="C66" s="53"/>
      <c r="D66" s="54"/>
      <c r="E66" s="39"/>
      <c r="F66" s="39"/>
      <c r="G66" s="39"/>
      <c r="H66" s="53"/>
      <c r="I66" s="54"/>
      <c r="J66" s="39"/>
      <c r="K66" s="39"/>
      <c r="L66" s="69"/>
      <c r="M66" s="69"/>
      <c r="N66" s="69"/>
      <c r="O66" s="69"/>
      <c r="P66" s="69"/>
      <c r="Q66" s="69"/>
      <c r="R66" s="69"/>
      <c r="S66" s="69"/>
      <c r="T66" s="69"/>
      <c r="U66" s="69"/>
      <c r="V66" s="69"/>
      <c r="W66" s="69"/>
      <c r="X66" s="69"/>
      <c r="Y66" s="69"/>
    </row>
    <row r="67" spans="1:25" ht="15">
      <c r="A67" s="15"/>
      <c r="B67" s="41">
        <v>1</v>
      </c>
      <c r="C67" s="42" t="s">
        <v>1330</v>
      </c>
      <c r="D67" s="43"/>
      <c r="E67" s="19">
        <v>13</v>
      </c>
      <c r="F67" s="38"/>
      <c r="G67" s="40">
        <v>1</v>
      </c>
      <c r="H67" s="42" t="s">
        <v>1329</v>
      </c>
      <c r="I67" s="43"/>
      <c r="J67" s="19">
        <v>6</v>
      </c>
      <c r="K67" s="38" t="s">
        <v>68</v>
      </c>
      <c r="L67" s="71"/>
      <c r="M67" s="71"/>
      <c r="N67" s="71"/>
      <c r="O67" s="71"/>
      <c r="P67" s="71"/>
      <c r="Q67" s="71"/>
      <c r="R67" s="71"/>
      <c r="S67" s="71"/>
      <c r="T67" s="71"/>
      <c r="U67" s="71"/>
      <c r="V67" s="71"/>
      <c r="W67" s="71"/>
      <c r="X67" s="71"/>
      <c r="Y67" s="71"/>
    </row>
    <row r="68" spans="1:25" ht="15">
      <c r="A68" s="15"/>
      <c r="B68" s="39"/>
      <c r="C68" s="42" t="s">
        <v>1328</v>
      </c>
      <c r="D68" s="43"/>
      <c r="E68" s="19">
        <v>13</v>
      </c>
      <c r="F68" s="39"/>
      <c r="G68" s="39"/>
      <c r="H68" s="42" t="s">
        <v>1327</v>
      </c>
      <c r="I68" s="43"/>
      <c r="J68" s="19">
        <v>11</v>
      </c>
      <c r="K68" s="39"/>
      <c r="L68" s="71"/>
      <c r="M68" s="71"/>
      <c r="N68" s="71"/>
      <c r="O68" s="71"/>
      <c r="P68" s="71"/>
      <c r="Q68" s="71"/>
      <c r="R68" s="71"/>
      <c r="S68" s="71"/>
      <c r="T68" s="71"/>
      <c r="U68" s="71"/>
      <c r="V68" s="71"/>
      <c r="W68" s="71"/>
      <c r="X68" s="71"/>
      <c r="Y68" s="71"/>
    </row>
    <row r="69" spans="1:25" ht="15">
      <c r="A69" s="15"/>
      <c r="B69" s="41">
        <v>2</v>
      </c>
      <c r="C69" s="42" t="s">
        <v>1301</v>
      </c>
      <c r="D69" s="43"/>
      <c r="E69" s="19">
        <v>12</v>
      </c>
      <c r="F69" s="38" t="s">
        <v>77</v>
      </c>
      <c r="G69" s="40">
        <v>2</v>
      </c>
      <c r="H69" s="42" t="s">
        <v>1326</v>
      </c>
      <c r="I69" s="43"/>
      <c r="J69" s="19">
        <v>7</v>
      </c>
      <c r="K69" s="38"/>
      <c r="L69" s="71"/>
      <c r="M69" s="71"/>
      <c r="N69" s="71"/>
      <c r="O69" s="71"/>
      <c r="P69" s="71"/>
      <c r="Q69" s="71"/>
      <c r="R69" s="71"/>
      <c r="S69" s="71"/>
      <c r="T69" s="71"/>
      <c r="U69" s="71"/>
      <c r="V69" s="71"/>
      <c r="W69" s="71"/>
      <c r="X69" s="71"/>
      <c r="Y69" s="71"/>
    </row>
    <row r="70" spans="1:25" ht="15">
      <c r="A70" s="15"/>
      <c r="B70" s="39"/>
      <c r="C70" s="42" t="s">
        <v>1325</v>
      </c>
      <c r="D70" s="43"/>
      <c r="E70" s="19">
        <v>16</v>
      </c>
      <c r="F70" s="39"/>
      <c r="G70" s="39"/>
      <c r="H70" s="42" t="s">
        <v>1324</v>
      </c>
      <c r="I70" s="43"/>
      <c r="J70" s="19">
        <v>15</v>
      </c>
      <c r="K70" s="39"/>
      <c r="L70" s="71"/>
      <c r="M70" s="71"/>
      <c r="N70" s="71"/>
      <c r="O70" s="71"/>
      <c r="P70" s="71"/>
      <c r="Q70" s="71"/>
      <c r="R70" s="71"/>
      <c r="S70" s="71"/>
      <c r="T70" s="71"/>
      <c r="U70" s="71"/>
      <c r="V70" s="71"/>
      <c r="W70" s="71"/>
      <c r="X70" s="71"/>
      <c r="Y70" s="71"/>
    </row>
    <row r="71" spans="1:25" ht="15">
      <c r="A71" s="15"/>
      <c r="B71" s="41">
        <v>3</v>
      </c>
      <c r="C71" s="42" t="s">
        <v>1226</v>
      </c>
      <c r="D71" s="43"/>
      <c r="E71" s="19">
        <v>7</v>
      </c>
      <c r="F71" s="38" t="s">
        <v>33</v>
      </c>
      <c r="G71" s="40">
        <v>3</v>
      </c>
      <c r="H71" s="42" t="s">
        <v>1260</v>
      </c>
      <c r="I71" s="43"/>
      <c r="J71" s="19">
        <v>13</v>
      </c>
      <c r="K71" s="38"/>
      <c r="L71" s="71"/>
      <c r="M71" s="71"/>
      <c r="N71" s="71"/>
      <c r="O71" s="71"/>
      <c r="P71" s="71"/>
      <c r="Q71" s="71"/>
      <c r="R71" s="71"/>
      <c r="S71" s="71"/>
      <c r="T71" s="71"/>
      <c r="U71" s="71"/>
      <c r="V71" s="71"/>
      <c r="W71" s="71"/>
      <c r="X71" s="71"/>
      <c r="Y71" s="71"/>
    </row>
    <row r="72" spans="1:25" ht="15">
      <c r="A72" s="15"/>
      <c r="B72" s="39"/>
      <c r="C72" s="42" t="s">
        <v>1323</v>
      </c>
      <c r="D72" s="43"/>
      <c r="E72" s="19">
        <v>16</v>
      </c>
      <c r="F72" s="39"/>
      <c r="G72" s="39"/>
      <c r="H72" s="42" t="s">
        <v>1322</v>
      </c>
      <c r="I72" s="43"/>
      <c r="J72" s="19">
        <v>15</v>
      </c>
      <c r="K72" s="39"/>
      <c r="L72" s="71"/>
      <c r="M72" s="71"/>
      <c r="N72" s="71"/>
      <c r="O72" s="71"/>
      <c r="P72" s="71"/>
      <c r="Q72" s="71"/>
      <c r="R72" s="71"/>
      <c r="S72" s="71"/>
      <c r="T72" s="71"/>
      <c r="U72" s="71"/>
      <c r="V72" s="71"/>
      <c r="W72" s="71"/>
      <c r="X72" s="71"/>
      <c r="Y72" s="71"/>
    </row>
    <row r="73" spans="1:25" ht="15">
      <c r="A73" s="15"/>
      <c r="B73" s="41">
        <v>4</v>
      </c>
      <c r="C73" s="42" t="s">
        <v>1321</v>
      </c>
      <c r="D73" s="43"/>
      <c r="E73" s="19">
        <v>6</v>
      </c>
      <c r="F73" s="38" t="s">
        <v>33</v>
      </c>
      <c r="G73" s="40">
        <v>4</v>
      </c>
      <c r="H73" s="42" t="s">
        <v>1320</v>
      </c>
      <c r="I73" s="43"/>
      <c r="J73" s="19">
        <v>15</v>
      </c>
      <c r="K73" s="38"/>
      <c r="L73" s="71"/>
      <c r="M73" s="71"/>
      <c r="N73" s="71"/>
      <c r="O73" s="71"/>
      <c r="P73" s="71"/>
      <c r="Q73" s="71"/>
      <c r="R73" s="71"/>
      <c r="S73" s="71"/>
      <c r="T73" s="71"/>
      <c r="U73" s="71"/>
      <c r="V73" s="71"/>
      <c r="W73" s="71"/>
      <c r="X73" s="71"/>
      <c r="Y73" s="71"/>
    </row>
    <row r="74" spans="1:25" ht="15">
      <c r="A74" s="15"/>
      <c r="B74" s="39"/>
      <c r="C74" s="42" t="s">
        <v>1319</v>
      </c>
      <c r="D74" s="43"/>
      <c r="E74" s="19">
        <v>13</v>
      </c>
      <c r="F74" s="39"/>
      <c r="G74" s="39"/>
      <c r="H74" s="42" t="s">
        <v>1318</v>
      </c>
      <c r="I74" s="43"/>
      <c r="J74" s="19">
        <v>12</v>
      </c>
      <c r="K74" s="39"/>
      <c r="L74" s="71"/>
      <c r="M74" s="71"/>
      <c r="N74" s="71"/>
      <c r="O74" s="71"/>
      <c r="P74" s="71"/>
      <c r="Q74" s="71"/>
      <c r="R74" s="71"/>
      <c r="S74" s="71"/>
      <c r="T74" s="71"/>
      <c r="U74" s="71"/>
      <c r="V74" s="71"/>
      <c r="W74" s="71"/>
      <c r="X74" s="71"/>
      <c r="Y74" s="71"/>
    </row>
    <row r="75" spans="1:25" ht="15">
      <c r="A75" s="15"/>
      <c r="B75" s="41">
        <v>5</v>
      </c>
      <c r="C75" s="42" t="s">
        <v>1218</v>
      </c>
      <c r="D75" s="43"/>
      <c r="E75" s="19">
        <v>8</v>
      </c>
      <c r="F75" s="38" t="s">
        <v>38</v>
      </c>
      <c r="G75" s="40">
        <v>5</v>
      </c>
      <c r="H75" s="42" t="s">
        <v>1317</v>
      </c>
      <c r="I75" s="43"/>
      <c r="J75" s="19">
        <v>15</v>
      </c>
      <c r="K75" s="38"/>
      <c r="L75" s="71"/>
      <c r="M75" s="71"/>
      <c r="N75" s="71"/>
      <c r="O75" s="71"/>
      <c r="P75" s="71"/>
      <c r="Q75" s="71"/>
      <c r="R75" s="71"/>
      <c r="S75" s="71"/>
      <c r="T75" s="71"/>
      <c r="U75" s="71"/>
      <c r="V75" s="71"/>
      <c r="W75" s="71"/>
      <c r="X75" s="71"/>
      <c r="Y75" s="71"/>
    </row>
    <row r="76" spans="1:25" ht="15">
      <c r="A76" s="15"/>
      <c r="B76" s="39"/>
      <c r="C76" s="42" t="s">
        <v>1293</v>
      </c>
      <c r="D76" s="43"/>
      <c r="E76" s="19">
        <v>18</v>
      </c>
      <c r="F76" s="39"/>
      <c r="G76" s="39"/>
      <c r="H76" s="42" t="s">
        <v>1268</v>
      </c>
      <c r="I76" s="43"/>
      <c r="J76" s="19">
        <v>20</v>
      </c>
      <c r="K76" s="39"/>
      <c r="L76" s="71"/>
      <c r="M76" s="71"/>
      <c r="N76" s="71"/>
      <c r="O76" s="71"/>
      <c r="P76" s="71"/>
      <c r="Q76" s="71"/>
      <c r="R76" s="71"/>
      <c r="S76" s="71"/>
      <c r="T76" s="71"/>
      <c r="U76" s="71"/>
      <c r="V76" s="71"/>
      <c r="W76" s="71"/>
      <c r="X76" s="71"/>
      <c r="Y76" s="71"/>
    </row>
    <row r="77" spans="1:25" ht="15">
      <c r="A77" s="15"/>
      <c r="B77" s="44" t="str">
        <f>"TOTAL MATCHES WON BY : "&amp;C63</f>
        <v>TOTAL MATCHES WON BY : GOSNELLS</v>
      </c>
      <c r="C77" s="45"/>
      <c r="D77" s="45"/>
      <c r="E77" s="43"/>
      <c r="F77" s="19">
        <f>COUNTA(F67:F76)-0.5*COUNTIF(F67:F76,"Sq*")-COUNTIF(F67:F76,"TBA")</f>
        <v>4</v>
      </c>
      <c r="G77" s="55" t="str">
        <f>"TOTAL MATCHES WON BY : "&amp;H63</f>
        <v>TOTAL MATCHES WON BY : HARTFIELD</v>
      </c>
      <c r="H77" s="45"/>
      <c r="I77" s="45"/>
      <c r="J77" s="43"/>
      <c r="K77" s="19">
        <f>COUNTA(K67:K76)-0.5*COUNTIF(K67:K76,"Sq*")-COUNTIF(K67:K76,"TBA")</f>
        <v>1</v>
      </c>
      <c r="L77" s="70"/>
      <c r="M77" s="70"/>
      <c r="N77" s="70" t="str">
        <f>IF(F77+K77=0,"",C63)</f>
        <v>GOSNELLS</v>
      </c>
      <c r="O77" s="24">
        <f>F77</f>
        <v>4</v>
      </c>
      <c r="P77" s="70" t="str">
        <f>IF(F77+K77=0,"",H63)</f>
        <v>HARTFIELD</v>
      </c>
      <c r="Q77" s="24">
        <f>K77</f>
        <v>1</v>
      </c>
      <c r="R77" s="70" t="str">
        <f>G78</f>
        <v>GOSNELLS</v>
      </c>
      <c r="S77" s="70" t="str">
        <f>IF(R77="HALVED",C63,"")</f>
        <v/>
      </c>
      <c r="T77" s="70" t="str">
        <f>IF(R77="HALVED",H63,"")</f>
        <v/>
      </c>
      <c r="U77" s="70"/>
      <c r="V77" s="70"/>
      <c r="W77" s="70"/>
      <c r="X77" s="70"/>
      <c r="Y77" s="70"/>
    </row>
    <row r="78" spans="1:25" ht="15">
      <c r="A78" s="15"/>
      <c r="B78" s="46" t="s">
        <v>52</v>
      </c>
      <c r="C78" s="45"/>
      <c r="D78" s="45"/>
      <c r="E78" s="45"/>
      <c r="F78" s="43"/>
      <c r="G78" s="56" t="str">
        <f>IF(F77+K77&lt;4,"",IF(F77=K77,"HALVED",IF(F77&gt;K77,C63,H63)))</f>
        <v>GOSNELLS</v>
      </c>
      <c r="H78" s="45"/>
      <c r="I78" s="45"/>
      <c r="J78" s="45"/>
      <c r="K78" s="43"/>
      <c r="L78" s="69"/>
      <c r="M78" s="69"/>
      <c r="N78" s="69"/>
      <c r="O78" s="69"/>
      <c r="P78" s="69"/>
      <c r="Q78" s="69"/>
      <c r="R78" s="69"/>
      <c r="S78" s="69"/>
      <c r="T78" s="69"/>
      <c r="U78" s="69"/>
      <c r="V78" s="69"/>
      <c r="W78" s="69"/>
      <c r="X78" s="69"/>
      <c r="Y78" s="69"/>
    </row>
    <row r="79" spans="1:25" ht="15">
      <c r="A79" s="22"/>
      <c r="B79" s="69"/>
      <c r="C79" s="69"/>
      <c r="D79" s="69"/>
      <c r="E79" s="69"/>
      <c r="F79" s="70"/>
      <c r="G79" s="69"/>
      <c r="H79" s="69"/>
      <c r="I79" s="69"/>
      <c r="J79" s="69"/>
      <c r="K79" s="70"/>
      <c r="L79" s="70"/>
      <c r="M79" s="70"/>
      <c r="N79" s="70"/>
      <c r="O79" s="70"/>
      <c r="P79" s="70"/>
      <c r="Q79" s="70"/>
      <c r="R79" s="70"/>
      <c r="S79" s="70"/>
      <c r="T79" s="70"/>
      <c r="U79" s="70"/>
      <c r="V79" s="70"/>
      <c r="W79" s="70"/>
      <c r="X79" s="70"/>
      <c r="Y79" s="70"/>
    </row>
    <row r="80" spans="1:25" ht="23.25" customHeight="1">
      <c r="A80" s="25"/>
      <c r="B80" s="57" t="s">
        <v>110</v>
      </c>
      <c r="C80" s="45"/>
      <c r="D80" s="45"/>
      <c r="E80" s="45"/>
      <c r="F80" s="45"/>
      <c r="G80" s="45"/>
      <c r="H80" s="45"/>
      <c r="I80" s="45"/>
      <c r="J80" s="45"/>
      <c r="K80" s="43"/>
      <c r="L80" s="69"/>
      <c r="M80" s="69"/>
      <c r="N80" s="69"/>
      <c r="O80" s="69"/>
      <c r="P80" s="69"/>
      <c r="Q80" s="69"/>
      <c r="R80" s="69"/>
      <c r="S80" s="69"/>
      <c r="T80" s="69"/>
      <c r="U80" s="69"/>
      <c r="V80" s="69"/>
      <c r="W80" s="69"/>
      <c r="X80" s="69"/>
      <c r="Y80" s="69"/>
    </row>
    <row r="81" spans="1:25" ht="18">
      <c r="A81" s="13"/>
      <c r="B81" s="16" t="s">
        <v>22</v>
      </c>
      <c r="C81" s="58" t="s">
        <v>1257</v>
      </c>
      <c r="D81" s="45"/>
      <c r="E81" s="45"/>
      <c r="F81" s="43"/>
      <c r="G81" s="17" t="s">
        <v>22</v>
      </c>
      <c r="H81" s="48" t="s">
        <v>1032</v>
      </c>
      <c r="I81" s="45"/>
      <c r="J81" s="45"/>
      <c r="K81" s="43"/>
      <c r="L81" s="69"/>
      <c r="M81" s="69"/>
      <c r="N81" s="69"/>
      <c r="O81" s="69"/>
      <c r="P81" s="69"/>
      <c r="Q81" s="69"/>
      <c r="R81" s="69"/>
      <c r="S81" s="69"/>
      <c r="T81" s="69"/>
      <c r="U81" s="69"/>
      <c r="V81" s="69"/>
      <c r="W81" s="69"/>
      <c r="X81" s="69"/>
      <c r="Y81" s="69"/>
    </row>
    <row r="82" spans="1:25" ht="15">
      <c r="A82" s="15"/>
      <c r="B82" s="41" t="s">
        <v>23</v>
      </c>
      <c r="C82" s="59" t="s">
        <v>24</v>
      </c>
      <c r="D82" s="50"/>
      <c r="E82" s="41" t="s">
        <v>25</v>
      </c>
      <c r="F82" s="41" t="s">
        <v>26</v>
      </c>
      <c r="G82" s="40" t="s">
        <v>23</v>
      </c>
      <c r="H82" s="49" t="s">
        <v>24</v>
      </c>
      <c r="I82" s="50"/>
      <c r="J82" s="40" t="s">
        <v>25</v>
      </c>
      <c r="K82" s="40" t="s">
        <v>26</v>
      </c>
      <c r="L82" s="69"/>
      <c r="M82" s="69"/>
      <c r="N82" s="69"/>
      <c r="O82" s="69"/>
      <c r="P82" s="69"/>
      <c r="Q82" s="69"/>
      <c r="R82" s="69"/>
      <c r="S82" s="69"/>
      <c r="T82" s="69"/>
      <c r="U82" s="69"/>
      <c r="V82" s="69"/>
      <c r="W82" s="69"/>
      <c r="X82" s="69"/>
      <c r="Y82" s="69"/>
    </row>
    <row r="83" spans="1:25" ht="15">
      <c r="A83" s="15"/>
      <c r="B83" s="47"/>
      <c r="C83" s="51"/>
      <c r="D83" s="52"/>
      <c r="E83" s="47"/>
      <c r="F83" s="47"/>
      <c r="G83" s="47"/>
      <c r="H83" s="51"/>
      <c r="I83" s="52"/>
      <c r="J83" s="47"/>
      <c r="K83" s="47"/>
      <c r="L83" s="69"/>
      <c r="M83" s="69"/>
      <c r="N83" s="69"/>
      <c r="O83" s="69"/>
      <c r="P83" s="69"/>
      <c r="Q83" s="69"/>
      <c r="R83" s="69"/>
      <c r="S83" s="69"/>
      <c r="T83" s="69"/>
      <c r="U83" s="69"/>
      <c r="V83" s="69"/>
      <c r="W83" s="69"/>
      <c r="X83" s="69"/>
      <c r="Y83" s="69"/>
    </row>
    <row r="84" spans="1:25" ht="15">
      <c r="A84" s="15"/>
      <c r="B84" s="39"/>
      <c r="C84" s="53"/>
      <c r="D84" s="54"/>
      <c r="E84" s="39"/>
      <c r="F84" s="39"/>
      <c r="G84" s="39"/>
      <c r="H84" s="53"/>
      <c r="I84" s="54"/>
      <c r="J84" s="39"/>
      <c r="K84" s="39"/>
      <c r="L84" s="69"/>
      <c r="M84" s="69"/>
      <c r="N84" s="69"/>
      <c r="O84" s="69"/>
      <c r="P84" s="69"/>
      <c r="Q84" s="69"/>
      <c r="R84" s="69"/>
      <c r="S84" s="69"/>
      <c r="T84" s="69"/>
      <c r="U84" s="69"/>
      <c r="V84" s="69"/>
      <c r="W84" s="69"/>
      <c r="X84" s="69"/>
      <c r="Y84" s="69"/>
    </row>
    <row r="85" spans="1:25" ht="15">
      <c r="A85" s="15"/>
      <c r="B85" s="41">
        <v>1</v>
      </c>
      <c r="C85" s="42" t="s">
        <v>1316</v>
      </c>
      <c r="D85" s="43"/>
      <c r="E85" s="19">
        <v>6</v>
      </c>
      <c r="F85" s="38" t="s">
        <v>48</v>
      </c>
      <c r="G85" s="40">
        <v>1</v>
      </c>
      <c r="H85" s="42" t="s">
        <v>1315</v>
      </c>
      <c r="I85" s="43"/>
      <c r="J85" s="19">
        <v>15</v>
      </c>
      <c r="K85" s="38"/>
      <c r="L85" s="71"/>
      <c r="M85" s="71"/>
      <c r="N85" s="71"/>
      <c r="O85" s="71"/>
      <c r="P85" s="71"/>
      <c r="Q85" s="71"/>
      <c r="R85" s="71"/>
      <c r="S85" s="71"/>
      <c r="T85" s="71"/>
      <c r="U85" s="71"/>
      <c r="V85" s="71"/>
      <c r="W85" s="71"/>
      <c r="X85" s="71"/>
      <c r="Y85" s="71"/>
    </row>
    <row r="86" spans="1:25" ht="15">
      <c r="A86" s="15"/>
      <c r="B86" s="39"/>
      <c r="C86" s="42" t="s">
        <v>1254</v>
      </c>
      <c r="D86" s="43"/>
      <c r="E86" s="19">
        <v>13</v>
      </c>
      <c r="F86" s="39"/>
      <c r="G86" s="39"/>
      <c r="H86" s="42" t="s">
        <v>1314</v>
      </c>
      <c r="I86" s="43"/>
      <c r="J86" s="19">
        <v>20</v>
      </c>
      <c r="K86" s="39"/>
      <c r="L86" s="71"/>
      <c r="M86" s="71"/>
      <c r="N86" s="71"/>
      <c r="O86" s="71"/>
      <c r="P86" s="71"/>
      <c r="Q86" s="71"/>
      <c r="R86" s="71"/>
      <c r="S86" s="71"/>
      <c r="T86" s="71"/>
      <c r="U86" s="71"/>
      <c r="V86" s="71"/>
      <c r="W86" s="71"/>
      <c r="X86" s="71"/>
      <c r="Y86" s="71"/>
    </row>
    <row r="87" spans="1:25" ht="15">
      <c r="A87" s="15"/>
      <c r="B87" s="41">
        <v>2</v>
      </c>
      <c r="C87" s="42" t="s">
        <v>1250</v>
      </c>
      <c r="D87" s="43"/>
      <c r="E87" s="19">
        <v>18</v>
      </c>
      <c r="F87" s="38" t="s">
        <v>102</v>
      </c>
      <c r="G87" s="40">
        <v>2</v>
      </c>
      <c r="H87" s="42" t="s">
        <v>1313</v>
      </c>
      <c r="I87" s="43"/>
      <c r="J87" s="19">
        <v>15</v>
      </c>
      <c r="K87" s="38"/>
      <c r="L87" s="71"/>
      <c r="M87" s="71"/>
      <c r="N87" s="71"/>
      <c r="O87" s="71"/>
      <c r="P87" s="71"/>
      <c r="Q87" s="71"/>
      <c r="R87" s="71"/>
      <c r="S87" s="71"/>
      <c r="T87" s="71"/>
      <c r="U87" s="71"/>
      <c r="V87" s="71"/>
      <c r="W87" s="71"/>
      <c r="X87" s="71"/>
      <c r="Y87" s="71"/>
    </row>
    <row r="88" spans="1:25" ht="15">
      <c r="A88" s="15"/>
      <c r="B88" s="39"/>
      <c r="C88" s="42" t="s">
        <v>1252</v>
      </c>
      <c r="D88" s="43"/>
      <c r="E88" s="19">
        <v>8</v>
      </c>
      <c r="F88" s="39"/>
      <c r="G88" s="39"/>
      <c r="H88" s="42" t="s">
        <v>1312</v>
      </c>
      <c r="I88" s="43"/>
      <c r="J88" s="19">
        <v>18</v>
      </c>
      <c r="K88" s="39"/>
      <c r="L88" s="71"/>
      <c r="M88" s="71"/>
      <c r="N88" s="71"/>
      <c r="O88" s="71"/>
      <c r="P88" s="71"/>
      <c r="Q88" s="71"/>
      <c r="R88" s="71"/>
      <c r="S88" s="71"/>
      <c r="T88" s="71"/>
      <c r="U88" s="71"/>
      <c r="V88" s="71"/>
      <c r="W88" s="71"/>
      <c r="X88" s="71"/>
      <c r="Y88" s="71"/>
    </row>
    <row r="89" spans="1:25" ht="15">
      <c r="A89" s="15"/>
      <c r="B89" s="41">
        <v>3</v>
      </c>
      <c r="C89" s="42" t="s">
        <v>1311</v>
      </c>
      <c r="D89" s="43"/>
      <c r="E89" s="19">
        <v>17</v>
      </c>
      <c r="F89" s="38"/>
      <c r="G89" s="40">
        <v>3</v>
      </c>
      <c r="H89" s="42" t="s">
        <v>1310</v>
      </c>
      <c r="I89" s="43"/>
      <c r="J89" s="19">
        <v>9</v>
      </c>
      <c r="K89" s="38" t="s">
        <v>43</v>
      </c>
      <c r="L89" s="71"/>
      <c r="M89" s="71"/>
      <c r="N89" s="71"/>
      <c r="O89" s="71"/>
      <c r="P89" s="71"/>
      <c r="Q89" s="71"/>
      <c r="R89" s="71"/>
      <c r="S89" s="71"/>
      <c r="T89" s="71"/>
      <c r="U89" s="71"/>
      <c r="V89" s="71"/>
      <c r="W89" s="71"/>
      <c r="X89" s="71"/>
      <c r="Y89" s="71"/>
    </row>
    <row r="90" spans="1:25" ht="15">
      <c r="A90" s="15"/>
      <c r="B90" s="39"/>
      <c r="C90" s="42" t="s">
        <v>1248</v>
      </c>
      <c r="D90" s="43"/>
      <c r="E90" s="19">
        <v>22</v>
      </c>
      <c r="F90" s="39"/>
      <c r="G90" s="39"/>
      <c r="H90" s="42" t="s">
        <v>1309</v>
      </c>
      <c r="I90" s="43"/>
      <c r="J90" s="19">
        <v>18</v>
      </c>
      <c r="K90" s="39"/>
      <c r="L90" s="71"/>
      <c r="M90" s="71"/>
      <c r="N90" s="71"/>
      <c r="O90" s="71"/>
      <c r="P90" s="71"/>
      <c r="Q90" s="71"/>
      <c r="R90" s="71"/>
      <c r="S90" s="71"/>
      <c r="T90" s="71"/>
      <c r="U90" s="71"/>
      <c r="V90" s="71"/>
      <c r="W90" s="71"/>
      <c r="X90" s="71"/>
      <c r="Y90" s="71"/>
    </row>
    <row r="91" spans="1:25" ht="15">
      <c r="A91" s="15"/>
      <c r="B91" s="41">
        <v>4</v>
      </c>
      <c r="C91" s="42" t="s">
        <v>1244</v>
      </c>
      <c r="D91" s="43"/>
      <c r="E91" s="19">
        <v>18</v>
      </c>
      <c r="F91" s="38" t="s">
        <v>33</v>
      </c>
      <c r="G91" s="40">
        <v>4</v>
      </c>
      <c r="H91" s="42" t="s">
        <v>1308</v>
      </c>
      <c r="I91" s="43"/>
      <c r="J91" s="19">
        <v>13</v>
      </c>
      <c r="K91" s="38"/>
      <c r="L91" s="71"/>
      <c r="M91" s="71"/>
      <c r="N91" s="71"/>
      <c r="O91" s="71"/>
      <c r="P91" s="71"/>
      <c r="Q91" s="71"/>
      <c r="R91" s="71"/>
      <c r="S91" s="71"/>
      <c r="T91" s="71"/>
      <c r="U91" s="71"/>
      <c r="V91" s="71"/>
      <c r="W91" s="71"/>
      <c r="X91" s="71"/>
      <c r="Y91" s="71"/>
    </row>
    <row r="92" spans="1:25" ht="15">
      <c r="A92" s="15"/>
      <c r="B92" s="39"/>
      <c r="C92" s="42" t="s">
        <v>1307</v>
      </c>
      <c r="D92" s="43"/>
      <c r="E92" s="19">
        <v>14</v>
      </c>
      <c r="F92" s="39"/>
      <c r="G92" s="39"/>
      <c r="H92" s="42" t="s">
        <v>1306</v>
      </c>
      <c r="I92" s="43"/>
      <c r="J92" s="19">
        <v>16</v>
      </c>
      <c r="K92" s="39"/>
      <c r="L92" s="71"/>
      <c r="M92" s="71"/>
      <c r="N92" s="71"/>
      <c r="O92" s="71"/>
      <c r="P92" s="71"/>
      <c r="Q92" s="71"/>
      <c r="R92" s="71"/>
      <c r="S92" s="71"/>
      <c r="T92" s="71"/>
      <c r="U92" s="71"/>
      <c r="V92" s="71"/>
      <c r="W92" s="71"/>
      <c r="X92" s="71"/>
      <c r="Y92" s="71"/>
    </row>
    <row r="93" spans="1:25" ht="15">
      <c r="A93" s="15"/>
      <c r="B93" s="41">
        <v>5</v>
      </c>
      <c r="C93" s="42" t="s">
        <v>1238</v>
      </c>
      <c r="D93" s="43"/>
      <c r="E93" s="19">
        <v>17</v>
      </c>
      <c r="F93" s="38"/>
      <c r="G93" s="40">
        <v>5</v>
      </c>
      <c r="H93" s="42" t="s">
        <v>1305</v>
      </c>
      <c r="I93" s="43"/>
      <c r="J93" s="19">
        <v>10</v>
      </c>
      <c r="K93" s="38" t="s">
        <v>38</v>
      </c>
      <c r="L93" s="71"/>
      <c r="M93" s="71"/>
      <c r="N93" s="71"/>
      <c r="O93" s="71"/>
      <c r="P93" s="71"/>
      <c r="Q93" s="71"/>
      <c r="R93" s="71"/>
      <c r="S93" s="71"/>
      <c r="T93" s="71"/>
      <c r="U93" s="71"/>
      <c r="V93" s="71"/>
      <c r="W93" s="71"/>
      <c r="X93" s="71"/>
      <c r="Y93" s="71"/>
    </row>
    <row r="94" spans="1:25" ht="15">
      <c r="A94" s="15"/>
      <c r="B94" s="39"/>
      <c r="C94" s="42" t="s">
        <v>1240</v>
      </c>
      <c r="D94" s="43"/>
      <c r="E94" s="19">
        <v>15</v>
      </c>
      <c r="F94" s="39"/>
      <c r="G94" s="39"/>
      <c r="H94" s="42" t="s">
        <v>1304</v>
      </c>
      <c r="I94" s="43"/>
      <c r="J94" s="19">
        <v>22</v>
      </c>
      <c r="K94" s="39"/>
      <c r="L94" s="71"/>
      <c r="M94" s="71"/>
      <c r="N94" s="71"/>
      <c r="O94" s="71"/>
      <c r="P94" s="71"/>
      <c r="Q94" s="71"/>
      <c r="R94" s="71"/>
      <c r="S94" s="71"/>
      <c r="T94" s="71"/>
      <c r="U94" s="71"/>
      <c r="V94" s="71"/>
      <c r="W94" s="71"/>
      <c r="X94" s="71"/>
      <c r="Y94" s="71"/>
    </row>
    <row r="95" spans="1:25" ht="15">
      <c r="A95" s="15"/>
      <c r="B95" s="44" t="str">
        <f>"TOTAL MATCHES WON BY : "&amp;C81</f>
        <v>TOTAL MATCHES WON BY : HARTFIELD</v>
      </c>
      <c r="C95" s="45"/>
      <c r="D95" s="45"/>
      <c r="E95" s="43"/>
      <c r="F95" s="19">
        <f>COUNTA(F85:F94)-0.5*COUNTIF(F85:F94,"Sq*")-COUNTIF(F85:F94,"TBA")</f>
        <v>3</v>
      </c>
      <c r="G95" s="55" t="str">
        <f>"TOTAL MATCHES WON BY : "&amp;H81</f>
        <v>TOTAL MATCHES WON BY : GOSNELLS</v>
      </c>
      <c r="H95" s="45"/>
      <c r="I95" s="45"/>
      <c r="J95" s="43"/>
      <c r="K95" s="19">
        <f>COUNTA(K85:K94)-0.5*COUNTIF(K85:K94,"Sq*")-COUNTIF(K85:K94,"TBA")</f>
        <v>2</v>
      </c>
      <c r="L95" s="70"/>
      <c r="M95" s="70"/>
      <c r="N95" s="70" t="str">
        <f>IF(F95+K95=0,"",C81)</f>
        <v>HARTFIELD</v>
      </c>
      <c r="O95" s="24">
        <f>F95</f>
        <v>3</v>
      </c>
      <c r="P95" s="70" t="str">
        <f>IF(F95+K95=0,"",H81)</f>
        <v>GOSNELLS</v>
      </c>
      <c r="Q95" s="24">
        <f>K95</f>
        <v>2</v>
      </c>
      <c r="R95" s="70" t="str">
        <f>G96</f>
        <v>HARTFIELD</v>
      </c>
      <c r="S95" s="70" t="str">
        <f>IF(R95="HALVED",C81,"")</f>
        <v/>
      </c>
      <c r="T95" s="70" t="str">
        <f>IF(R95="HALVED",H81,"")</f>
        <v/>
      </c>
      <c r="U95" s="70"/>
      <c r="V95" s="70"/>
      <c r="W95" s="70"/>
      <c r="X95" s="70"/>
      <c r="Y95" s="70"/>
    </row>
    <row r="96" spans="1:25" ht="15">
      <c r="A96" s="22"/>
      <c r="B96" s="46" t="s">
        <v>52</v>
      </c>
      <c r="C96" s="45"/>
      <c r="D96" s="45"/>
      <c r="E96" s="45"/>
      <c r="F96" s="43"/>
      <c r="G96" s="56" t="str">
        <f>IF(F95+K95&lt;4,"",IF(F95=K95,"HALVED",IF(F95&gt;K95,C81,H81)))</f>
        <v>HARTFIELD</v>
      </c>
      <c r="H96" s="45"/>
      <c r="I96" s="45"/>
      <c r="J96" s="45"/>
      <c r="K96" s="43"/>
      <c r="L96" s="69"/>
      <c r="M96" s="69"/>
      <c r="N96" s="69"/>
      <c r="O96" s="69"/>
      <c r="P96" s="69"/>
      <c r="Q96" s="69"/>
      <c r="R96" s="69"/>
      <c r="S96" s="69"/>
      <c r="T96" s="69"/>
      <c r="U96" s="69"/>
      <c r="V96" s="69"/>
      <c r="W96" s="69"/>
      <c r="X96" s="69"/>
      <c r="Y96" s="69"/>
    </row>
    <row r="97" spans="1:25" ht="15">
      <c r="A97" s="25"/>
      <c r="B97" s="57" t="s">
        <v>251</v>
      </c>
      <c r="C97" s="45"/>
      <c r="D97" s="45"/>
      <c r="E97" s="45"/>
      <c r="F97" s="45"/>
      <c r="G97" s="45"/>
      <c r="H97" s="45"/>
      <c r="I97" s="45"/>
      <c r="J97" s="45"/>
      <c r="K97" s="43"/>
      <c r="L97" s="69"/>
      <c r="M97" s="69"/>
      <c r="N97" s="69"/>
      <c r="O97" s="69"/>
      <c r="P97" s="69"/>
      <c r="Q97" s="69"/>
      <c r="R97" s="69"/>
      <c r="S97" s="69"/>
      <c r="T97" s="69"/>
      <c r="U97" s="69"/>
      <c r="V97" s="69"/>
      <c r="W97" s="69"/>
      <c r="X97" s="69"/>
      <c r="Y97" s="69"/>
    </row>
    <row r="98" spans="1:25" ht="15">
      <c r="A98" s="25"/>
      <c r="B98" s="16" t="s">
        <v>22</v>
      </c>
      <c r="C98" s="58" t="s">
        <v>1236</v>
      </c>
      <c r="D98" s="45"/>
      <c r="E98" s="45"/>
      <c r="F98" s="43"/>
      <c r="G98" s="17" t="s">
        <v>22</v>
      </c>
      <c r="H98" s="48" t="s">
        <v>1010</v>
      </c>
      <c r="I98" s="45"/>
      <c r="J98" s="45"/>
      <c r="K98" s="43"/>
      <c r="L98" s="69"/>
      <c r="M98" s="69"/>
      <c r="N98" s="69"/>
      <c r="O98" s="69"/>
      <c r="P98" s="69"/>
      <c r="Q98" s="69"/>
      <c r="R98" s="69"/>
      <c r="S98" s="69"/>
      <c r="T98" s="69"/>
      <c r="U98" s="69"/>
      <c r="V98" s="69"/>
      <c r="W98" s="69"/>
      <c r="X98" s="69"/>
      <c r="Y98" s="69"/>
    </row>
    <row r="99" spans="1:25" ht="15">
      <c r="A99" s="15"/>
      <c r="B99" s="41" t="s">
        <v>23</v>
      </c>
      <c r="C99" s="59" t="s">
        <v>24</v>
      </c>
      <c r="D99" s="50"/>
      <c r="E99" s="41" t="s">
        <v>25</v>
      </c>
      <c r="F99" s="41" t="s">
        <v>26</v>
      </c>
      <c r="G99" s="40" t="s">
        <v>23</v>
      </c>
      <c r="H99" s="49" t="s">
        <v>24</v>
      </c>
      <c r="I99" s="50"/>
      <c r="J99" s="40" t="s">
        <v>25</v>
      </c>
      <c r="K99" s="40" t="s">
        <v>26</v>
      </c>
      <c r="L99" s="69"/>
      <c r="M99" s="69"/>
      <c r="N99" s="69"/>
      <c r="O99" s="69"/>
      <c r="P99" s="69"/>
      <c r="Q99" s="69"/>
      <c r="R99" s="69"/>
      <c r="S99" s="69"/>
      <c r="T99" s="69"/>
      <c r="U99" s="69"/>
      <c r="V99" s="69"/>
      <c r="W99" s="69"/>
      <c r="X99" s="69"/>
      <c r="Y99" s="69"/>
    </row>
    <row r="100" spans="1:25" ht="15">
      <c r="A100" s="15"/>
      <c r="B100" s="47"/>
      <c r="C100" s="51"/>
      <c r="D100" s="52"/>
      <c r="E100" s="47"/>
      <c r="F100" s="47"/>
      <c r="G100" s="47"/>
      <c r="H100" s="51"/>
      <c r="I100" s="52"/>
      <c r="J100" s="47"/>
      <c r="K100" s="47"/>
      <c r="L100" s="69"/>
      <c r="M100" s="69"/>
      <c r="N100" s="69"/>
      <c r="O100" s="69"/>
      <c r="P100" s="69"/>
      <c r="Q100" s="69"/>
      <c r="R100" s="69"/>
      <c r="S100" s="69"/>
      <c r="T100" s="69"/>
      <c r="U100" s="69"/>
      <c r="V100" s="69"/>
      <c r="W100" s="69"/>
      <c r="X100" s="69"/>
      <c r="Y100" s="69"/>
    </row>
    <row r="101" spans="1:25" ht="15">
      <c r="A101" s="15"/>
      <c r="B101" s="39"/>
      <c r="C101" s="53"/>
      <c r="D101" s="54"/>
      <c r="E101" s="39"/>
      <c r="F101" s="39"/>
      <c r="G101" s="39"/>
      <c r="H101" s="53"/>
      <c r="I101" s="54"/>
      <c r="J101" s="39"/>
      <c r="K101" s="39"/>
      <c r="L101" s="69"/>
      <c r="M101" s="69"/>
      <c r="N101" s="69"/>
      <c r="O101" s="69"/>
      <c r="P101" s="69"/>
      <c r="Q101" s="69"/>
      <c r="R101" s="69"/>
      <c r="S101" s="69"/>
      <c r="T101" s="69"/>
      <c r="U101" s="69"/>
      <c r="V101" s="69"/>
      <c r="W101" s="69"/>
      <c r="X101" s="69"/>
      <c r="Y101" s="69"/>
    </row>
    <row r="102" spans="1:25" ht="15">
      <c r="A102" s="15"/>
      <c r="B102" s="41">
        <v>1</v>
      </c>
      <c r="C102" s="42" t="s">
        <v>1288</v>
      </c>
      <c r="D102" s="43"/>
      <c r="E102" s="19">
        <v>4</v>
      </c>
      <c r="F102" s="38"/>
      <c r="G102" s="40">
        <v>1</v>
      </c>
      <c r="H102" s="42" t="s">
        <v>1265</v>
      </c>
      <c r="I102" s="43"/>
      <c r="J102" s="19">
        <v>18</v>
      </c>
      <c r="K102" s="38" t="s">
        <v>33</v>
      </c>
      <c r="L102" s="71"/>
      <c r="M102" s="71"/>
      <c r="N102" s="71"/>
      <c r="O102" s="71"/>
      <c r="P102" s="71"/>
      <c r="Q102" s="71"/>
      <c r="R102" s="71"/>
      <c r="S102" s="71"/>
      <c r="T102" s="71"/>
      <c r="U102" s="71"/>
      <c r="V102" s="71"/>
      <c r="W102" s="71"/>
      <c r="X102" s="71"/>
      <c r="Y102" s="71"/>
    </row>
    <row r="103" spans="1:25" ht="15">
      <c r="A103" s="15"/>
      <c r="B103" s="39"/>
      <c r="C103" s="42" t="s">
        <v>1227</v>
      </c>
      <c r="D103" s="43"/>
      <c r="E103" s="19">
        <v>12</v>
      </c>
      <c r="F103" s="39"/>
      <c r="G103" s="39"/>
      <c r="H103" s="42" t="s">
        <v>1269</v>
      </c>
      <c r="I103" s="43"/>
      <c r="J103" s="19">
        <v>12</v>
      </c>
      <c r="K103" s="39"/>
      <c r="L103" s="71"/>
      <c r="M103" s="71"/>
      <c r="N103" s="71"/>
      <c r="O103" s="71"/>
      <c r="P103" s="71"/>
      <c r="Q103" s="71"/>
      <c r="R103" s="71"/>
      <c r="S103" s="71"/>
      <c r="T103" s="71"/>
      <c r="U103" s="71"/>
      <c r="V103" s="71"/>
      <c r="W103" s="71"/>
      <c r="X103" s="71"/>
      <c r="Y103" s="71"/>
    </row>
    <row r="104" spans="1:25" ht="15">
      <c r="A104" s="15"/>
      <c r="B104" s="41">
        <v>2</v>
      </c>
      <c r="C104" s="42" t="s">
        <v>1286</v>
      </c>
      <c r="D104" s="43"/>
      <c r="E104" s="19">
        <v>8</v>
      </c>
      <c r="F104" s="38" t="s">
        <v>87</v>
      </c>
      <c r="G104" s="40">
        <v>2</v>
      </c>
      <c r="H104" s="42" t="s">
        <v>1277</v>
      </c>
      <c r="I104" s="43"/>
      <c r="J104" s="19">
        <v>15</v>
      </c>
      <c r="K104" s="38"/>
      <c r="L104" s="71"/>
      <c r="M104" s="71"/>
      <c r="N104" s="71"/>
      <c r="O104" s="71"/>
      <c r="P104" s="71"/>
      <c r="Q104" s="71"/>
      <c r="R104" s="71"/>
      <c r="S104" s="71"/>
      <c r="T104" s="71"/>
      <c r="U104" s="71"/>
      <c r="V104" s="71"/>
      <c r="W104" s="71"/>
      <c r="X104" s="71"/>
      <c r="Y104" s="71"/>
    </row>
    <row r="105" spans="1:25" ht="15">
      <c r="A105" s="15"/>
      <c r="B105" s="39"/>
      <c r="C105" s="42" t="s">
        <v>1219</v>
      </c>
      <c r="D105" s="43"/>
      <c r="E105" s="19">
        <v>14</v>
      </c>
      <c r="F105" s="39"/>
      <c r="G105" s="39"/>
      <c r="H105" s="42" t="s">
        <v>1303</v>
      </c>
      <c r="I105" s="43"/>
      <c r="J105" s="19">
        <v>16</v>
      </c>
      <c r="K105" s="39"/>
      <c r="L105" s="71"/>
      <c r="M105" s="71"/>
      <c r="N105" s="71"/>
      <c r="O105" s="71"/>
      <c r="P105" s="71"/>
      <c r="Q105" s="71"/>
      <c r="R105" s="71"/>
      <c r="S105" s="71"/>
      <c r="T105" s="71"/>
      <c r="U105" s="71"/>
      <c r="V105" s="71"/>
      <c r="W105" s="71"/>
      <c r="X105" s="71"/>
      <c r="Y105" s="71"/>
    </row>
    <row r="106" spans="1:25" ht="15">
      <c r="A106" s="15"/>
      <c r="B106" s="41">
        <v>3</v>
      </c>
      <c r="C106" s="42" t="s">
        <v>1229</v>
      </c>
      <c r="D106" s="43"/>
      <c r="E106" s="19">
        <v>12</v>
      </c>
      <c r="F106" s="38" t="s">
        <v>38</v>
      </c>
      <c r="G106" s="40">
        <v>3</v>
      </c>
      <c r="H106" s="42" t="s">
        <v>1263</v>
      </c>
      <c r="I106" s="43"/>
      <c r="J106" s="19">
        <v>12</v>
      </c>
      <c r="K106" s="38"/>
      <c r="L106" s="71"/>
      <c r="M106" s="71"/>
      <c r="N106" s="71"/>
      <c r="O106" s="71"/>
      <c r="P106" s="71"/>
      <c r="Q106" s="71"/>
      <c r="R106" s="71"/>
      <c r="S106" s="71"/>
      <c r="T106" s="71"/>
      <c r="U106" s="71"/>
      <c r="V106" s="71"/>
      <c r="W106" s="71"/>
      <c r="X106" s="71"/>
      <c r="Y106" s="71"/>
    </row>
    <row r="107" spans="1:25" ht="15">
      <c r="A107" s="15"/>
      <c r="B107" s="39"/>
      <c r="C107" s="42" t="s">
        <v>1282</v>
      </c>
      <c r="D107" s="43"/>
      <c r="E107" s="19">
        <v>17</v>
      </c>
      <c r="F107" s="39"/>
      <c r="G107" s="39"/>
      <c r="H107" s="42" t="s">
        <v>1261</v>
      </c>
      <c r="I107" s="43"/>
      <c r="J107" s="19">
        <v>11</v>
      </c>
      <c r="K107" s="39"/>
      <c r="L107" s="71"/>
      <c r="M107" s="71"/>
      <c r="N107" s="71"/>
      <c r="O107" s="71"/>
      <c r="P107" s="71"/>
      <c r="Q107" s="71"/>
      <c r="R107" s="71"/>
      <c r="S107" s="71"/>
      <c r="T107" s="71"/>
      <c r="U107" s="71"/>
      <c r="V107" s="71"/>
      <c r="W107" s="71"/>
      <c r="X107" s="71"/>
      <c r="Y107" s="71"/>
    </row>
    <row r="108" spans="1:25" ht="15">
      <c r="A108" s="15"/>
      <c r="B108" s="41">
        <v>4</v>
      </c>
      <c r="C108" s="42" t="s">
        <v>1223</v>
      </c>
      <c r="D108" s="43"/>
      <c r="E108" s="19">
        <v>11</v>
      </c>
      <c r="F108" s="38" t="s">
        <v>119</v>
      </c>
      <c r="G108" s="40">
        <v>4</v>
      </c>
      <c r="H108" s="42" t="s">
        <v>1300</v>
      </c>
      <c r="I108" s="43"/>
      <c r="J108" s="19">
        <v>28</v>
      </c>
      <c r="K108" s="38" t="s">
        <v>119</v>
      </c>
      <c r="L108" s="71"/>
      <c r="M108" s="71"/>
      <c r="N108" s="71"/>
      <c r="O108" s="71"/>
      <c r="P108" s="71"/>
      <c r="Q108" s="71"/>
      <c r="R108" s="71"/>
      <c r="S108" s="71"/>
      <c r="T108" s="71"/>
      <c r="U108" s="71"/>
      <c r="V108" s="71"/>
      <c r="W108" s="71"/>
      <c r="X108" s="71"/>
      <c r="Y108" s="71"/>
    </row>
    <row r="109" spans="1:25" ht="15">
      <c r="A109" s="15"/>
      <c r="B109" s="39"/>
      <c r="C109" s="42" t="s">
        <v>1231</v>
      </c>
      <c r="D109" s="43"/>
      <c r="E109" s="19">
        <v>16</v>
      </c>
      <c r="F109" s="39"/>
      <c r="G109" s="39"/>
      <c r="H109" s="42" t="s">
        <v>1292</v>
      </c>
      <c r="I109" s="43"/>
      <c r="J109" s="19">
        <v>20</v>
      </c>
      <c r="K109" s="39"/>
      <c r="L109" s="71"/>
      <c r="M109" s="71"/>
      <c r="N109" s="71"/>
      <c r="O109" s="71"/>
      <c r="P109" s="71"/>
      <c r="Q109" s="71"/>
      <c r="R109" s="71"/>
      <c r="S109" s="71"/>
      <c r="T109" s="71"/>
      <c r="U109" s="71"/>
      <c r="V109" s="71"/>
      <c r="W109" s="71"/>
      <c r="X109" s="71"/>
      <c r="Y109" s="71"/>
    </row>
    <row r="110" spans="1:25" ht="15">
      <c r="A110" s="15"/>
      <c r="B110" s="41">
        <v>5</v>
      </c>
      <c r="C110" s="42" t="s">
        <v>1233</v>
      </c>
      <c r="D110" s="43"/>
      <c r="E110" s="19">
        <v>11</v>
      </c>
      <c r="F110" s="38"/>
      <c r="G110" s="40">
        <v>5</v>
      </c>
      <c r="H110" s="42" t="s">
        <v>1290</v>
      </c>
      <c r="I110" s="43"/>
      <c r="J110" s="19">
        <v>19</v>
      </c>
      <c r="K110" s="38" t="s">
        <v>87</v>
      </c>
      <c r="L110" s="71"/>
      <c r="M110" s="71"/>
      <c r="N110" s="71"/>
      <c r="O110" s="71"/>
      <c r="P110" s="71"/>
      <c r="Q110" s="71"/>
      <c r="R110" s="71"/>
      <c r="S110" s="71"/>
      <c r="T110" s="71"/>
      <c r="U110" s="71"/>
      <c r="V110" s="71"/>
      <c r="W110" s="71"/>
      <c r="X110" s="71"/>
      <c r="Y110" s="71"/>
    </row>
    <row r="111" spans="1:25" ht="15">
      <c r="A111" s="15"/>
      <c r="B111" s="39"/>
      <c r="C111" s="42" t="s">
        <v>1285</v>
      </c>
      <c r="D111" s="43"/>
      <c r="E111" s="19">
        <v>7</v>
      </c>
      <c r="F111" s="39"/>
      <c r="G111" s="39"/>
      <c r="H111" s="42" t="s">
        <v>1259</v>
      </c>
      <c r="I111" s="43"/>
      <c r="J111" s="19"/>
      <c r="K111" s="39"/>
      <c r="L111" s="71"/>
      <c r="M111" s="71"/>
      <c r="N111" s="71"/>
      <c r="O111" s="71"/>
      <c r="P111" s="71"/>
      <c r="Q111" s="71"/>
      <c r="R111" s="71"/>
      <c r="S111" s="71"/>
      <c r="T111" s="71"/>
      <c r="U111" s="71"/>
      <c r="V111" s="71"/>
      <c r="W111" s="71"/>
      <c r="X111" s="71"/>
      <c r="Y111" s="71"/>
    </row>
    <row r="112" spans="1:25" ht="15">
      <c r="A112" s="15"/>
      <c r="B112" s="44" t="str">
        <f>"TOTAL MATCHES WON BY : "&amp;C98</f>
        <v>TOTAL MATCHES WON BY : MELVILLE GLADES</v>
      </c>
      <c r="C112" s="45"/>
      <c r="D112" s="45"/>
      <c r="E112" s="43"/>
      <c r="F112" s="19">
        <f>COUNTA(F102:F111)-0.5*COUNTIF(F102:F111,"Sq*")-COUNTIF(F102:F111,"TBA")</f>
        <v>2.5</v>
      </c>
      <c r="G112" s="55" t="str">
        <f>"TOTAL MATCHES WON BY : "&amp;H98</f>
        <v>TOTAL MATCHES WON BY : ROYAL PERTH</v>
      </c>
      <c r="H112" s="45"/>
      <c r="I112" s="45"/>
      <c r="J112" s="43"/>
      <c r="K112" s="19">
        <f>COUNTA(K102:K111)-0.5*COUNTIF(K102:K111,"Sq*")-COUNTIF(K102:K111,"TBA")</f>
        <v>2.5</v>
      </c>
      <c r="L112" s="70"/>
      <c r="M112" s="70"/>
      <c r="N112" s="70" t="str">
        <f>IF(F112+K112=0,"",C98)</f>
        <v>MELVILLE GLADES</v>
      </c>
      <c r="O112" s="24">
        <f>F112</f>
        <v>2.5</v>
      </c>
      <c r="P112" s="70" t="str">
        <f>IF(F112+K112=0,"",H98)</f>
        <v>ROYAL PERTH</v>
      </c>
      <c r="Q112" s="24">
        <f>K112</f>
        <v>2.5</v>
      </c>
      <c r="R112" s="70" t="str">
        <f>G113</f>
        <v>HALVED</v>
      </c>
      <c r="S112" s="70" t="str">
        <f>IF(R112="HALVED",C98,"")</f>
        <v>MELVILLE GLADES</v>
      </c>
      <c r="T112" s="70" t="str">
        <f>IF(R112="HALVED",H98,"")</f>
        <v>ROYAL PERTH</v>
      </c>
      <c r="U112" s="70"/>
      <c r="V112" s="70"/>
      <c r="W112" s="70"/>
      <c r="X112" s="70"/>
      <c r="Y112" s="70"/>
    </row>
    <row r="113" spans="1:25" ht="15">
      <c r="A113" s="22"/>
      <c r="B113" s="46" t="s">
        <v>52</v>
      </c>
      <c r="C113" s="45"/>
      <c r="D113" s="45"/>
      <c r="E113" s="45"/>
      <c r="F113" s="43"/>
      <c r="G113" s="56" t="str">
        <f>IF(F112+K112&lt;4,"",IF(F112=K112,"HALVED",IF(F112&gt;K112,C98,H98)))</f>
        <v>HALVED</v>
      </c>
      <c r="H113" s="45"/>
      <c r="I113" s="45"/>
      <c r="J113" s="45"/>
      <c r="K113" s="43"/>
      <c r="L113" s="69"/>
      <c r="M113" s="69"/>
      <c r="N113" s="69"/>
      <c r="O113" s="69"/>
      <c r="P113" s="69"/>
      <c r="Q113" s="69"/>
      <c r="R113" s="69"/>
      <c r="S113" s="69"/>
      <c r="T113" s="69"/>
      <c r="U113" s="69"/>
      <c r="V113" s="69"/>
      <c r="W113" s="69"/>
      <c r="X113" s="69"/>
      <c r="Y113" s="69"/>
    </row>
    <row r="114" spans="1:25" ht="15">
      <c r="A114" s="22"/>
      <c r="B114" s="69"/>
      <c r="C114" s="69"/>
      <c r="D114" s="69"/>
      <c r="E114" s="69"/>
      <c r="F114" s="70"/>
      <c r="G114" s="69"/>
      <c r="H114" s="69"/>
      <c r="I114" s="69"/>
      <c r="J114" s="69"/>
      <c r="K114" s="70"/>
      <c r="L114" s="70"/>
      <c r="M114" s="70"/>
      <c r="N114" s="70"/>
      <c r="O114" s="70"/>
      <c r="P114" s="70"/>
      <c r="Q114" s="70"/>
      <c r="R114" s="70"/>
      <c r="S114" s="70"/>
      <c r="T114" s="70"/>
      <c r="U114" s="70"/>
      <c r="V114" s="70"/>
      <c r="W114" s="70"/>
      <c r="X114" s="70"/>
      <c r="Y114" s="70"/>
    </row>
    <row r="115" spans="1:25" ht="13.5" customHeight="1">
      <c r="A115" s="25"/>
      <c r="B115" s="57" t="s">
        <v>358</v>
      </c>
      <c r="C115" s="45"/>
      <c r="D115" s="45"/>
      <c r="E115" s="45"/>
      <c r="F115" s="45"/>
      <c r="G115" s="45"/>
      <c r="H115" s="45"/>
      <c r="I115" s="45"/>
      <c r="J115" s="45"/>
      <c r="K115" s="43"/>
      <c r="L115" s="69"/>
      <c r="M115" s="69"/>
      <c r="N115" s="69"/>
      <c r="O115" s="69"/>
      <c r="P115" s="69"/>
      <c r="Q115" s="69"/>
      <c r="R115" s="69"/>
      <c r="S115" s="69"/>
      <c r="T115" s="69"/>
      <c r="U115" s="69"/>
      <c r="V115" s="69"/>
      <c r="W115" s="69"/>
      <c r="X115" s="69"/>
      <c r="Y115" s="69"/>
    </row>
    <row r="116" spans="1:25" ht="13.5" customHeight="1">
      <c r="A116" s="15"/>
      <c r="B116" s="16" t="s">
        <v>22</v>
      </c>
      <c r="C116" s="58" t="s">
        <v>1032</v>
      </c>
      <c r="D116" s="45"/>
      <c r="E116" s="45"/>
      <c r="F116" s="43"/>
      <c r="G116" s="17" t="s">
        <v>22</v>
      </c>
      <c r="H116" s="48" t="s">
        <v>1010</v>
      </c>
      <c r="I116" s="45"/>
      <c r="J116" s="45"/>
      <c r="K116" s="43"/>
      <c r="L116" s="69"/>
      <c r="M116" s="69"/>
      <c r="N116" s="69"/>
      <c r="O116" s="69"/>
      <c r="P116" s="69"/>
      <c r="Q116" s="69"/>
      <c r="R116" s="69"/>
      <c r="S116" s="69"/>
      <c r="T116" s="69"/>
      <c r="U116" s="69"/>
      <c r="V116" s="69"/>
      <c r="W116" s="69"/>
      <c r="X116" s="69"/>
      <c r="Y116" s="69"/>
    </row>
    <row r="117" spans="1:25" ht="13.5" customHeight="1">
      <c r="A117" s="15"/>
      <c r="B117" s="41" t="s">
        <v>23</v>
      </c>
      <c r="C117" s="59" t="s">
        <v>24</v>
      </c>
      <c r="D117" s="50"/>
      <c r="E117" s="41" t="s">
        <v>25</v>
      </c>
      <c r="F117" s="41" t="s">
        <v>26</v>
      </c>
      <c r="G117" s="40" t="s">
        <v>23</v>
      </c>
      <c r="H117" s="49" t="s">
        <v>24</v>
      </c>
      <c r="I117" s="50"/>
      <c r="J117" s="40" t="s">
        <v>25</v>
      </c>
      <c r="K117" s="40" t="s">
        <v>26</v>
      </c>
      <c r="L117" s="69"/>
      <c r="M117" s="69"/>
      <c r="N117" s="69"/>
      <c r="O117" s="69"/>
      <c r="P117" s="69"/>
      <c r="Q117" s="69"/>
      <c r="R117" s="69"/>
      <c r="S117" s="69"/>
      <c r="T117" s="69"/>
      <c r="U117" s="69"/>
      <c r="V117" s="69"/>
      <c r="W117" s="69"/>
      <c r="X117" s="69"/>
      <c r="Y117" s="69"/>
    </row>
    <row r="118" spans="1:25" ht="13.5" customHeight="1">
      <c r="A118" s="15"/>
      <c r="B118" s="47"/>
      <c r="C118" s="51"/>
      <c r="D118" s="52"/>
      <c r="E118" s="47"/>
      <c r="F118" s="47"/>
      <c r="G118" s="47"/>
      <c r="H118" s="51"/>
      <c r="I118" s="52"/>
      <c r="J118" s="47"/>
      <c r="K118" s="47"/>
      <c r="L118" s="69"/>
      <c r="M118" s="69"/>
      <c r="N118" s="69"/>
      <c r="O118" s="69"/>
      <c r="P118" s="69"/>
      <c r="Q118" s="69"/>
      <c r="R118" s="69"/>
      <c r="S118" s="69"/>
      <c r="T118" s="69"/>
      <c r="U118" s="69"/>
      <c r="V118" s="69"/>
      <c r="W118" s="69"/>
      <c r="X118" s="69"/>
      <c r="Y118" s="69"/>
    </row>
    <row r="119" spans="1:25" ht="13.5" customHeight="1">
      <c r="A119" s="15"/>
      <c r="B119" s="39"/>
      <c r="C119" s="53"/>
      <c r="D119" s="54"/>
      <c r="E119" s="39"/>
      <c r="F119" s="39"/>
      <c r="G119" s="39"/>
      <c r="H119" s="53"/>
      <c r="I119" s="54"/>
      <c r="J119" s="39"/>
      <c r="K119" s="39"/>
      <c r="L119" s="69"/>
      <c r="M119" s="69"/>
      <c r="N119" s="69"/>
      <c r="O119" s="69"/>
      <c r="P119" s="69"/>
      <c r="Q119" s="69"/>
      <c r="R119" s="69"/>
      <c r="S119" s="69"/>
      <c r="T119" s="69"/>
      <c r="U119" s="69"/>
      <c r="V119" s="69"/>
      <c r="W119" s="69"/>
      <c r="X119" s="69"/>
      <c r="Y119" s="69"/>
    </row>
    <row r="120" spans="1:25" ht="13.5" customHeight="1">
      <c r="A120" s="15"/>
      <c r="B120" s="41">
        <v>1</v>
      </c>
      <c r="C120" s="42" t="s">
        <v>1284</v>
      </c>
      <c r="D120" s="43"/>
      <c r="E120" s="19">
        <v>13</v>
      </c>
      <c r="F120" s="38"/>
      <c r="G120" s="40">
        <v>1</v>
      </c>
      <c r="H120" s="42" t="s">
        <v>1265</v>
      </c>
      <c r="I120" s="43"/>
      <c r="J120" s="19">
        <v>18</v>
      </c>
      <c r="K120" s="38" t="s">
        <v>55</v>
      </c>
      <c r="L120" s="71"/>
      <c r="M120" s="71"/>
      <c r="N120" s="71"/>
      <c r="O120" s="71"/>
      <c r="P120" s="71"/>
      <c r="Q120" s="71"/>
      <c r="R120" s="71"/>
      <c r="S120" s="71"/>
      <c r="T120" s="71"/>
      <c r="U120" s="71"/>
      <c r="V120" s="71"/>
      <c r="W120" s="71"/>
      <c r="X120" s="71"/>
      <c r="Y120" s="71"/>
    </row>
    <row r="121" spans="1:25" ht="13.5" customHeight="1">
      <c r="A121" s="15"/>
      <c r="B121" s="39"/>
      <c r="C121" s="42" t="s">
        <v>1302</v>
      </c>
      <c r="D121" s="43"/>
      <c r="E121" s="19">
        <v>21</v>
      </c>
      <c r="F121" s="39"/>
      <c r="G121" s="39"/>
      <c r="H121" s="42" t="s">
        <v>1269</v>
      </c>
      <c r="I121" s="43"/>
      <c r="J121" s="19">
        <v>12</v>
      </c>
      <c r="K121" s="39"/>
      <c r="L121" s="71"/>
      <c r="M121" s="71"/>
      <c r="N121" s="71"/>
      <c r="O121" s="71"/>
      <c r="P121" s="71"/>
      <c r="Q121" s="71"/>
      <c r="R121" s="71"/>
      <c r="S121" s="71"/>
      <c r="T121" s="71"/>
      <c r="U121" s="71"/>
      <c r="V121" s="71"/>
      <c r="W121" s="71"/>
      <c r="X121" s="71"/>
      <c r="Y121" s="71"/>
    </row>
    <row r="122" spans="1:25" ht="13.5" customHeight="1">
      <c r="A122" s="15"/>
      <c r="B122" s="41">
        <v>2</v>
      </c>
      <c r="C122" s="42" t="s">
        <v>1301</v>
      </c>
      <c r="D122" s="43"/>
      <c r="E122" s="19">
        <v>13</v>
      </c>
      <c r="F122" s="38" t="s">
        <v>33</v>
      </c>
      <c r="G122" s="40">
        <v>2</v>
      </c>
      <c r="H122" s="42" t="s">
        <v>1300</v>
      </c>
      <c r="I122" s="43"/>
      <c r="J122" s="19">
        <v>28</v>
      </c>
      <c r="K122" s="38"/>
      <c r="L122" s="71"/>
      <c r="M122" s="71"/>
      <c r="N122" s="71"/>
      <c r="O122" s="71"/>
      <c r="P122" s="71"/>
      <c r="Q122" s="71"/>
      <c r="R122" s="71"/>
      <c r="S122" s="71"/>
      <c r="T122" s="71"/>
      <c r="U122" s="71"/>
      <c r="V122" s="71"/>
      <c r="W122" s="71"/>
      <c r="X122" s="71"/>
      <c r="Y122" s="71"/>
    </row>
    <row r="123" spans="1:25" ht="15">
      <c r="A123" s="15"/>
      <c r="B123" s="39"/>
      <c r="C123" s="42" t="s">
        <v>1299</v>
      </c>
      <c r="D123" s="43"/>
      <c r="E123" s="19">
        <v>16</v>
      </c>
      <c r="F123" s="39"/>
      <c r="G123" s="39"/>
      <c r="H123" s="42" t="s">
        <v>1298</v>
      </c>
      <c r="I123" s="43"/>
      <c r="J123" s="19">
        <v>12</v>
      </c>
      <c r="K123" s="39"/>
      <c r="L123" s="71"/>
      <c r="M123" s="71"/>
      <c r="N123" s="71"/>
      <c r="O123" s="71"/>
      <c r="P123" s="71"/>
      <c r="Q123" s="71"/>
      <c r="R123" s="71"/>
      <c r="S123" s="71"/>
      <c r="T123" s="71"/>
      <c r="U123" s="71"/>
      <c r="V123" s="71"/>
      <c r="W123" s="71"/>
      <c r="X123" s="71"/>
      <c r="Y123" s="71"/>
    </row>
    <row r="124" spans="1:25" ht="15">
      <c r="A124" s="15"/>
      <c r="B124" s="41">
        <v>3</v>
      </c>
      <c r="C124" s="42" t="s">
        <v>1297</v>
      </c>
      <c r="D124" s="43"/>
      <c r="E124" s="19">
        <v>8</v>
      </c>
      <c r="F124" s="38" t="s">
        <v>48</v>
      </c>
      <c r="G124" s="40">
        <v>3</v>
      </c>
      <c r="H124" s="42" t="s">
        <v>1296</v>
      </c>
      <c r="I124" s="43"/>
      <c r="J124" s="19">
        <v>21</v>
      </c>
      <c r="K124" s="38"/>
      <c r="L124" s="71"/>
      <c r="M124" s="71"/>
      <c r="N124" s="71"/>
      <c r="O124" s="71"/>
      <c r="P124" s="71"/>
      <c r="Q124" s="71"/>
      <c r="R124" s="71"/>
      <c r="S124" s="71"/>
      <c r="T124" s="71"/>
      <c r="U124" s="71"/>
      <c r="V124" s="71"/>
      <c r="W124" s="71"/>
      <c r="X124" s="71"/>
      <c r="Y124" s="71"/>
    </row>
    <row r="125" spans="1:25" ht="15">
      <c r="A125" s="15"/>
      <c r="B125" s="39"/>
      <c r="C125" s="42" t="s">
        <v>1224</v>
      </c>
      <c r="D125" s="43"/>
      <c r="E125" s="19">
        <v>16</v>
      </c>
      <c r="F125" s="39"/>
      <c r="G125" s="39"/>
      <c r="H125" s="42" t="s">
        <v>1259</v>
      </c>
      <c r="I125" s="43"/>
      <c r="J125" s="19">
        <v>19</v>
      </c>
      <c r="K125" s="39"/>
      <c r="L125" s="71"/>
      <c r="M125" s="71"/>
      <c r="N125" s="71"/>
      <c r="O125" s="71"/>
      <c r="P125" s="71"/>
      <c r="Q125" s="71"/>
      <c r="R125" s="71"/>
      <c r="S125" s="71"/>
      <c r="T125" s="71"/>
      <c r="U125" s="71"/>
      <c r="V125" s="71"/>
      <c r="W125" s="71"/>
      <c r="X125" s="71"/>
      <c r="Y125" s="71"/>
    </row>
    <row r="126" spans="1:25" ht="15">
      <c r="A126" s="15"/>
      <c r="B126" s="41">
        <v>4</v>
      </c>
      <c r="C126" s="42" t="s">
        <v>1295</v>
      </c>
      <c r="D126" s="43"/>
      <c r="E126" s="19">
        <v>14</v>
      </c>
      <c r="F126" s="38" t="s">
        <v>43</v>
      </c>
      <c r="G126" s="40">
        <v>4</v>
      </c>
      <c r="H126" s="42" t="s">
        <v>1294</v>
      </c>
      <c r="I126" s="43"/>
      <c r="J126" s="19">
        <v>19</v>
      </c>
      <c r="K126" s="38"/>
      <c r="L126" s="71"/>
      <c r="M126" s="71"/>
      <c r="N126" s="71"/>
      <c r="O126" s="71"/>
      <c r="P126" s="71"/>
      <c r="Q126" s="71"/>
      <c r="R126" s="71"/>
      <c r="S126" s="71"/>
      <c r="T126" s="71"/>
      <c r="U126" s="71"/>
      <c r="V126" s="71"/>
      <c r="W126" s="71"/>
      <c r="X126" s="71"/>
      <c r="Y126" s="71"/>
    </row>
    <row r="127" spans="1:25" ht="15">
      <c r="A127" s="15"/>
      <c r="B127" s="39"/>
      <c r="C127" s="42" t="s">
        <v>1293</v>
      </c>
      <c r="D127" s="43"/>
      <c r="E127" s="19">
        <v>18</v>
      </c>
      <c r="F127" s="39"/>
      <c r="G127" s="39"/>
      <c r="H127" s="42" t="s">
        <v>1292</v>
      </c>
      <c r="I127" s="43"/>
      <c r="J127" s="19">
        <v>19</v>
      </c>
      <c r="K127" s="39"/>
      <c r="L127" s="71"/>
      <c r="M127" s="71"/>
      <c r="N127" s="71"/>
      <c r="O127" s="71"/>
      <c r="P127" s="71"/>
      <c r="Q127" s="71"/>
      <c r="R127" s="71"/>
      <c r="S127" s="71"/>
      <c r="T127" s="71"/>
      <c r="U127" s="71"/>
      <c r="V127" s="71"/>
      <c r="W127" s="71"/>
      <c r="X127" s="71"/>
      <c r="Y127" s="71"/>
    </row>
    <row r="128" spans="1:25" ht="15">
      <c r="A128" s="15"/>
      <c r="B128" s="41">
        <v>5</v>
      </c>
      <c r="C128" s="42" t="s">
        <v>1291</v>
      </c>
      <c r="D128" s="43"/>
      <c r="E128" s="19">
        <v>7</v>
      </c>
      <c r="F128" s="38" t="s">
        <v>43</v>
      </c>
      <c r="G128" s="40">
        <v>5</v>
      </c>
      <c r="H128" s="42" t="s">
        <v>1290</v>
      </c>
      <c r="I128" s="43"/>
      <c r="J128" s="19">
        <v>18</v>
      </c>
      <c r="K128" s="38"/>
      <c r="L128" s="71"/>
      <c r="M128" s="71"/>
      <c r="N128" s="71"/>
      <c r="O128" s="71"/>
      <c r="P128" s="71"/>
      <c r="Q128" s="71"/>
      <c r="R128" s="71"/>
      <c r="S128" s="71"/>
      <c r="T128" s="71"/>
      <c r="U128" s="71"/>
      <c r="V128" s="71"/>
      <c r="W128" s="71"/>
      <c r="X128" s="71"/>
      <c r="Y128" s="71"/>
    </row>
    <row r="129" spans="1:25" ht="15">
      <c r="A129" s="15"/>
      <c r="B129" s="39"/>
      <c r="C129" s="42" t="s">
        <v>1289</v>
      </c>
      <c r="D129" s="43"/>
      <c r="E129" s="19">
        <v>20</v>
      </c>
      <c r="F129" s="39"/>
      <c r="G129" s="39"/>
      <c r="H129" s="42" t="s">
        <v>1261</v>
      </c>
      <c r="I129" s="43"/>
      <c r="J129" s="19">
        <v>12</v>
      </c>
      <c r="K129" s="39"/>
      <c r="L129" s="71"/>
      <c r="M129" s="71"/>
      <c r="N129" s="71"/>
      <c r="O129" s="71"/>
      <c r="P129" s="71"/>
      <c r="Q129" s="71"/>
      <c r="R129" s="71"/>
      <c r="S129" s="71"/>
      <c r="T129" s="71"/>
      <c r="U129" s="71"/>
      <c r="V129" s="71"/>
      <c r="W129" s="71"/>
      <c r="X129" s="71"/>
      <c r="Y129" s="71"/>
    </row>
    <row r="130" spans="1:25" ht="15">
      <c r="A130" s="22"/>
      <c r="B130" s="44" t="str">
        <f>"TOTAL MATCHES WON BY : "&amp;C116</f>
        <v>TOTAL MATCHES WON BY : GOSNELLS</v>
      </c>
      <c r="C130" s="45"/>
      <c r="D130" s="45"/>
      <c r="E130" s="43"/>
      <c r="F130" s="19">
        <f>COUNTA(F120:F129)-0.5*COUNTIF(F120:F129,"Sq*")-COUNTIF(F120:F129,"TBA")</f>
        <v>4</v>
      </c>
      <c r="G130" s="55" t="str">
        <f>"TOTAL MATCHES WON BY : "&amp;H116</f>
        <v>TOTAL MATCHES WON BY : ROYAL PERTH</v>
      </c>
      <c r="H130" s="45"/>
      <c r="I130" s="45"/>
      <c r="J130" s="43"/>
      <c r="K130" s="19">
        <f>COUNTA(K120:K129)-0.5*COUNTIF(K120:K129,"Sq*")-COUNTIF(K120:K129,"TBA")</f>
        <v>1</v>
      </c>
      <c r="L130" s="70"/>
      <c r="M130" s="70"/>
      <c r="N130" s="70" t="str">
        <f>IF(F130+K130=0,"",C116)</f>
        <v>GOSNELLS</v>
      </c>
      <c r="O130" s="24">
        <f>F130</f>
        <v>4</v>
      </c>
      <c r="P130" s="70" t="str">
        <f>IF(F130+K130=0,"",H116)</f>
        <v>ROYAL PERTH</v>
      </c>
      <c r="Q130" s="24">
        <f>K130</f>
        <v>1</v>
      </c>
      <c r="R130" s="70" t="str">
        <f>G131</f>
        <v>GOSNELLS</v>
      </c>
      <c r="S130" s="70" t="str">
        <f>IF(R130="HALVED",C116,"")</f>
        <v/>
      </c>
      <c r="T130" s="70" t="str">
        <f>IF(R130="HALVED",H116,"")</f>
        <v/>
      </c>
      <c r="U130" s="70"/>
      <c r="V130" s="70"/>
      <c r="W130" s="70"/>
      <c r="X130" s="70"/>
      <c r="Y130" s="70"/>
    </row>
    <row r="131" spans="1:25" ht="15">
      <c r="A131" s="25"/>
      <c r="B131" s="46" t="s">
        <v>52</v>
      </c>
      <c r="C131" s="45"/>
      <c r="D131" s="45"/>
      <c r="E131" s="45"/>
      <c r="F131" s="43"/>
      <c r="G131" s="56" t="str">
        <f>IF(F130+K130&lt;4,"",IF(F130=K130,"HALVED",IF(F130&gt;K130,C116,H116)))</f>
        <v>GOSNELLS</v>
      </c>
      <c r="H131" s="45"/>
      <c r="I131" s="45"/>
      <c r="J131" s="45"/>
      <c r="K131" s="43"/>
      <c r="L131" s="69"/>
      <c r="M131" s="69"/>
      <c r="N131" s="69"/>
      <c r="O131" s="69"/>
      <c r="P131" s="69"/>
      <c r="Q131" s="69"/>
      <c r="R131" s="69"/>
      <c r="S131" s="69"/>
      <c r="T131" s="69"/>
      <c r="U131" s="69"/>
      <c r="V131" s="69"/>
      <c r="W131" s="69"/>
      <c r="X131" s="69"/>
      <c r="Y131" s="69"/>
    </row>
    <row r="132" spans="1:25" ht="15">
      <c r="A132" s="25"/>
      <c r="B132" s="57" t="s">
        <v>240</v>
      </c>
      <c r="C132" s="45"/>
      <c r="D132" s="45"/>
      <c r="E132" s="45"/>
      <c r="F132" s="45"/>
      <c r="G132" s="45"/>
      <c r="H132" s="45"/>
      <c r="I132" s="45"/>
      <c r="J132" s="45"/>
      <c r="K132" s="43"/>
      <c r="L132" s="69"/>
      <c r="M132" s="69"/>
      <c r="N132" s="69"/>
      <c r="O132" s="69"/>
      <c r="P132" s="69"/>
      <c r="Q132" s="69"/>
      <c r="R132" s="69"/>
      <c r="S132" s="69"/>
      <c r="T132" s="69"/>
      <c r="U132" s="69"/>
      <c r="V132" s="69"/>
      <c r="W132" s="69"/>
      <c r="X132" s="69"/>
      <c r="Y132" s="69"/>
    </row>
    <row r="133" spans="1:25" ht="15">
      <c r="A133" s="15"/>
      <c r="B133" s="16" t="s">
        <v>22</v>
      </c>
      <c r="C133" s="58" t="s">
        <v>1236</v>
      </c>
      <c r="D133" s="45"/>
      <c r="E133" s="45"/>
      <c r="F133" s="43"/>
      <c r="G133" s="17" t="s">
        <v>22</v>
      </c>
      <c r="H133" s="48" t="s">
        <v>1257</v>
      </c>
      <c r="I133" s="45"/>
      <c r="J133" s="45"/>
      <c r="K133" s="43"/>
      <c r="L133" s="69"/>
      <c r="M133" s="69"/>
      <c r="N133" s="69"/>
      <c r="O133" s="69"/>
      <c r="P133" s="69"/>
      <c r="Q133" s="69"/>
      <c r="R133" s="69"/>
      <c r="S133" s="69"/>
      <c r="T133" s="69"/>
      <c r="U133" s="69"/>
      <c r="V133" s="69"/>
      <c r="W133" s="69"/>
      <c r="X133" s="69"/>
      <c r="Y133" s="69"/>
    </row>
    <row r="134" spans="1:25" ht="15">
      <c r="A134" s="15"/>
      <c r="B134" s="41" t="s">
        <v>23</v>
      </c>
      <c r="C134" s="59" t="s">
        <v>24</v>
      </c>
      <c r="D134" s="50"/>
      <c r="E134" s="41" t="s">
        <v>25</v>
      </c>
      <c r="F134" s="41" t="s">
        <v>26</v>
      </c>
      <c r="G134" s="40" t="s">
        <v>23</v>
      </c>
      <c r="H134" s="49" t="s">
        <v>24</v>
      </c>
      <c r="I134" s="50"/>
      <c r="J134" s="40" t="s">
        <v>25</v>
      </c>
      <c r="K134" s="40" t="s">
        <v>26</v>
      </c>
      <c r="L134" s="69"/>
      <c r="M134" s="69"/>
      <c r="N134" s="69"/>
      <c r="O134" s="69"/>
      <c r="P134" s="69"/>
      <c r="Q134" s="69"/>
      <c r="R134" s="69"/>
      <c r="S134" s="69"/>
      <c r="T134" s="69"/>
      <c r="U134" s="69"/>
      <c r="V134" s="69"/>
      <c r="W134" s="69"/>
      <c r="X134" s="69"/>
      <c r="Y134" s="69"/>
    </row>
    <row r="135" spans="1:25" ht="15">
      <c r="A135" s="15"/>
      <c r="B135" s="47"/>
      <c r="C135" s="51"/>
      <c r="D135" s="52"/>
      <c r="E135" s="47"/>
      <c r="F135" s="47"/>
      <c r="G135" s="47"/>
      <c r="H135" s="51"/>
      <c r="I135" s="52"/>
      <c r="J135" s="47"/>
      <c r="K135" s="47"/>
      <c r="L135" s="69"/>
      <c r="M135" s="69"/>
      <c r="N135" s="69"/>
      <c r="O135" s="69"/>
      <c r="P135" s="69"/>
      <c r="Q135" s="69"/>
      <c r="R135" s="69"/>
      <c r="S135" s="69"/>
      <c r="T135" s="69"/>
      <c r="U135" s="69"/>
      <c r="V135" s="69"/>
      <c r="W135" s="69"/>
      <c r="X135" s="69"/>
      <c r="Y135" s="69"/>
    </row>
    <row r="136" spans="1:25" ht="15">
      <c r="A136" s="15"/>
      <c r="B136" s="39"/>
      <c r="C136" s="53"/>
      <c r="D136" s="54"/>
      <c r="E136" s="39"/>
      <c r="F136" s="39"/>
      <c r="G136" s="39"/>
      <c r="H136" s="53"/>
      <c r="I136" s="54"/>
      <c r="J136" s="39"/>
      <c r="K136" s="39"/>
      <c r="L136" s="69"/>
      <c r="M136" s="69"/>
      <c r="N136" s="69"/>
      <c r="O136" s="69"/>
      <c r="P136" s="69"/>
      <c r="Q136" s="69"/>
      <c r="R136" s="69"/>
      <c r="S136" s="69"/>
      <c r="T136" s="69"/>
      <c r="U136" s="69"/>
      <c r="V136" s="69"/>
      <c r="W136" s="69"/>
      <c r="X136" s="69"/>
      <c r="Y136" s="69"/>
    </row>
    <row r="137" spans="1:25" ht="15">
      <c r="A137" s="15"/>
      <c r="B137" s="41">
        <v>1</v>
      </c>
      <c r="C137" s="42" t="s">
        <v>1288</v>
      </c>
      <c r="D137" s="43"/>
      <c r="E137" s="19">
        <v>5</v>
      </c>
      <c r="F137" s="38" t="s">
        <v>28</v>
      </c>
      <c r="G137" s="40">
        <v>1</v>
      </c>
      <c r="H137" s="42" t="s">
        <v>1256</v>
      </c>
      <c r="I137" s="43"/>
      <c r="J137" s="19">
        <v>5</v>
      </c>
      <c r="K137" s="38"/>
      <c r="L137" s="71"/>
      <c r="M137" s="71"/>
      <c r="N137" s="71"/>
      <c r="O137" s="71"/>
      <c r="P137" s="71"/>
      <c r="Q137" s="71"/>
      <c r="R137" s="71"/>
      <c r="S137" s="71"/>
      <c r="T137" s="71"/>
      <c r="U137" s="71"/>
      <c r="V137" s="71"/>
      <c r="W137" s="71"/>
      <c r="X137" s="71"/>
      <c r="Y137" s="71"/>
    </row>
    <row r="138" spans="1:25" ht="15">
      <c r="A138" s="15"/>
      <c r="B138" s="39"/>
      <c r="C138" s="42" t="s">
        <v>1227</v>
      </c>
      <c r="D138" s="43"/>
      <c r="E138" s="19">
        <v>12</v>
      </c>
      <c r="F138" s="39"/>
      <c r="G138" s="39"/>
      <c r="H138" s="42" t="s">
        <v>1287</v>
      </c>
      <c r="I138" s="43"/>
      <c r="J138" s="19">
        <v>16</v>
      </c>
      <c r="K138" s="39"/>
      <c r="L138" s="71"/>
      <c r="M138" s="71"/>
      <c r="N138" s="71"/>
      <c r="O138" s="71"/>
      <c r="P138" s="71"/>
      <c r="Q138" s="71"/>
      <c r="R138" s="71"/>
      <c r="S138" s="71"/>
      <c r="T138" s="71"/>
      <c r="U138" s="71"/>
      <c r="V138" s="71"/>
      <c r="W138" s="71"/>
      <c r="X138" s="71"/>
      <c r="Y138" s="71"/>
    </row>
    <row r="139" spans="1:25" ht="15">
      <c r="A139" s="15"/>
      <c r="B139" s="41">
        <v>2</v>
      </c>
      <c r="C139" s="42" t="s">
        <v>1286</v>
      </c>
      <c r="D139" s="43"/>
      <c r="E139" s="19">
        <v>8</v>
      </c>
      <c r="F139" s="38" t="s">
        <v>87</v>
      </c>
      <c r="G139" s="40">
        <v>2</v>
      </c>
      <c r="H139" s="42" t="s">
        <v>1252</v>
      </c>
      <c r="I139" s="43"/>
      <c r="J139" s="19">
        <v>7</v>
      </c>
      <c r="K139" s="38"/>
      <c r="L139" s="71"/>
      <c r="M139" s="71"/>
      <c r="N139" s="71"/>
      <c r="O139" s="71"/>
      <c r="P139" s="71"/>
      <c r="Q139" s="71"/>
      <c r="R139" s="71"/>
      <c r="S139" s="71"/>
      <c r="T139" s="71"/>
      <c r="U139" s="71"/>
      <c r="V139" s="71"/>
      <c r="W139" s="71"/>
      <c r="X139" s="71"/>
      <c r="Y139" s="71"/>
    </row>
    <row r="140" spans="1:25" ht="15">
      <c r="A140" s="15"/>
      <c r="B140" s="39"/>
      <c r="C140" s="42" t="s">
        <v>1219</v>
      </c>
      <c r="D140" s="43"/>
      <c r="E140" s="19">
        <v>13</v>
      </c>
      <c r="F140" s="39"/>
      <c r="G140" s="39"/>
      <c r="H140" s="42" t="s">
        <v>1250</v>
      </c>
      <c r="I140" s="43"/>
      <c r="J140" s="19">
        <v>15</v>
      </c>
      <c r="K140" s="39"/>
      <c r="L140" s="71"/>
      <c r="M140" s="71"/>
      <c r="N140" s="71"/>
      <c r="O140" s="71"/>
      <c r="P140" s="71"/>
      <c r="Q140" s="71"/>
      <c r="R140" s="71"/>
      <c r="S140" s="71"/>
      <c r="T140" s="71"/>
      <c r="U140" s="71"/>
      <c r="V140" s="71"/>
      <c r="W140" s="71"/>
      <c r="X140" s="71"/>
      <c r="Y140" s="71"/>
    </row>
    <row r="141" spans="1:25" ht="15">
      <c r="A141" s="15"/>
      <c r="B141" s="41">
        <v>3</v>
      </c>
      <c r="C141" s="42" t="s">
        <v>1229</v>
      </c>
      <c r="D141" s="43"/>
      <c r="E141" s="19">
        <v>11</v>
      </c>
      <c r="F141" s="38" t="s">
        <v>33</v>
      </c>
      <c r="G141" s="40">
        <v>3</v>
      </c>
      <c r="H141" s="42" t="s">
        <v>1248</v>
      </c>
      <c r="I141" s="43"/>
      <c r="J141" s="19">
        <v>18</v>
      </c>
      <c r="K141" s="38"/>
      <c r="L141" s="71"/>
      <c r="M141" s="71"/>
      <c r="N141" s="71"/>
      <c r="O141" s="71"/>
      <c r="P141" s="71"/>
      <c r="Q141" s="71"/>
      <c r="R141" s="71"/>
      <c r="S141" s="71"/>
      <c r="T141" s="71"/>
      <c r="U141" s="71"/>
      <c r="V141" s="71"/>
      <c r="W141" s="71"/>
      <c r="X141" s="71"/>
      <c r="Y141" s="71"/>
    </row>
    <row r="142" spans="1:25" ht="15">
      <c r="A142" s="15"/>
      <c r="B142" s="39"/>
      <c r="C142" s="42" t="s">
        <v>1282</v>
      </c>
      <c r="D142" s="43"/>
      <c r="E142" s="19">
        <v>16</v>
      </c>
      <c r="F142" s="39"/>
      <c r="G142" s="39"/>
      <c r="H142" s="42" t="s">
        <v>1246</v>
      </c>
      <c r="I142" s="43"/>
      <c r="J142" s="19">
        <v>14</v>
      </c>
      <c r="K142" s="39"/>
      <c r="L142" s="71"/>
      <c r="M142" s="71"/>
      <c r="N142" s="71"/>
      <c r="O142" s="71"/>
      <c r="P142" s="71"/>
      <c r="Q142" s="71"/>
      <c r="R142" s="71"/>
      <c r="S142" s="71"/>
      <c r="T142" s="71"/>
      <c r="U142" s="71"/>
      <c r="V142" s="71"/>
      <c r="W142" s="71"/>
      <c r="X142" s="71"/>
      <c r="Y142" s="71"/>
    </row>
    <row r="143" spans="1:25" ht="15">
      <c r="A143" s="15"/>
      <c r="B143" s="41">
        <v>4</v>
      </c>
      <c r="C143" s="42" t="s">
        <v>1223</v>
      </c>
      <c r="D143" s="43"/>
      <c r="E143" s="19">
        <v>10</v>
      </c>
      <c r="F143" s="38"/>
      <c r="G143" s="40">
        <v>4</v>
      </c>
      <c r="H143" s="42" t="s">
        <v>1244</v>
      </c>
      <c r="I143" s="43"/>
      <c r="J143" s="19">
        <v>15</v>
      </c>
      <c r="K143" s="38" t="s">
        <v>38</v>
      </c>
      <c r="L143" s="71"/>
      <c r="M143" s="71"/>
      <c r="N143" s="71"/>
      <c r="O143" s="71"/>
      <c r="P143" s="71"/>
      <c r="Q143" s="71"/>
      <c r="R143" s="71"/>
      <c r="S143" s="71"/>
      <c r="T143" s="71"/>
      <c r="U143" s="71"/>
      <c r="V143" s="71"/>
      <c r="W143" s="71"/>
      <c r="X143" s="71"/>
      <c r="Y143" s="71"/>
    </row>
    <row r="144" spans="1:25" ht="15">
      <c r="A144" s="15"/>
      <c r="B144" s="39"/>
      <c r="C144" s="42" t="s">
        <v>1279</v>
      </c>
      <c r="D144" s="43"/>
      <c r="E144" s="19">
        <v>12</v>
      </c>
      <c r="F144" s="39"/>
      <c r="G144" s="39"/>
      <c r="H144" s="42" t="s">
        <v>1242</v>
      </c>
      <c r="I144" s="43"/>
      <c r="J144" s="19">
        <v>12</v>
      </c>
      <c r="K144" s="39"/>
      <c r="L144" s="71"/>
      <c r="M144" s="71"/>
      <c r="N144" s="71"/>
      <c r="O144" s="71"/>
      <c r="P144" s="71"/>
      <c r="Q144" s="71"/>
      <c r="R144" s="71"/>
      <c r="S144" s="71"/>
      <c r="T144" s="71"/>
      <c r="U144" s="71"/>
      <c r="V144" s="71"/>
      <c r="W144" s="71"/>
      <c r="X144" s="71"/>
      <c r="Y144" s="71"/>
    </row>
    <row r="145" spans="1:25" ht="15">
      <c r="A145" s="15"/>
      <c r="B145" s="41">
        <v>5</v>
      </c>
      <c r="C145" s="42" t="s">
        <v>1235</v>
      </c>
      <c r="D145" s="43"/>
      <c r="E145" s="19">
        <v>7</v>
      </c>
      <c r="F145" s="38"/>
      <c r="G145" s="40">
        <v>5</v>
      </c>
      <c r="H145" s="42" t="s">
        <v>1240</v>
      </c>
      <c r="I145" s="43"/>
      <c r="J145" s="19">
        <v>13</v>
      </c>
      <c r="K145" s="38" t="s">
        <v>43</v>
      </c>
      <c r="L145" s="71"/>
      <c r="M145" s="71"/>
      <c r="N145" s="71"/>
      <c r="O145" s="71"/>
      <c r="P145" s="71"/>
      <c r="Q145" s="71"/>
      <c r="R145" s="71"/>
      <c r="S145" s="71"/>
      <c r="T145" s="71"/>
      <c r="U145" s="71"/>
      <c r="V145" s="71"/>
      <c r="W145" s="71"/>
      <c r="X145" s="71"/>
      <c r="Y145" s="71"/>
    </row>
    <row r="146" spans="1:25" ht="15">
      <c r="A146" s="15"/>
      <c r="B146" s="39"/>
      <c r="C146" s="42" t="s">
        <v>1285</v>
      </c>
      <c r="D146" s="43"/>
      <c r="E146" s="19">
        <v>7</v>
      </c>
      <c r="F146" s="39"/>
      <c r="G146" s="39"/>
      <c r="H146" s="42" t="s">
        <v>1238</v>
      </c>
      <c r="I146" s="43"/>
      <c r="J146" s="19">
        <v>14</v>
      </c>
      <c r="K146" s="39"/>
      <c r="L146" s="71"/>
      <c r="M146" s="71"/>
      <c r="N146" s="71"/>
      <c r="O146" s="71"/>
      <c r="P146" s="71"/>
      <c r="Q146" s="71"/>
      <c r="R146" s="71"/>
      <c r="S146" s="71"/>
      <c r="T146" s="71"/>
      <c r="U146" s="71"/>
      <c r="V146" s="71"/>
      <c r="W146" s="71"/>
      <c r="X146" s="71"/>
      <c r="Y146" s="71"/>
    </row>
    <row r="147" spans="1:25" ht="27.75">
      <c r="A147" s="22"/>
      <c r="B147" s="44" t="str">
        <f>"TOTAL MATCHES WON BY : "&amp;C133</f>
        <v>TOTAL MATCHES WON BY : MELVILLE GLADES</v>
      </c>
      <c r="C147" s="45"/>
      <c r="D147" s="45"/>
      <c r="E147" s="43"/>
      <c r="F147" s="19">
        <f>COUNTA(F137:F146)-0.5*COUNTIF(F137:F146,"Sq*")-COUNTIF(F137:F146,"TBA")</f>
        <v>3</v>
      </c>
      <c r="G147" s="55" t="str">
        <f>"TOTAL MATCHES WON BY : "&amp;H133</f>
        <v>TOTAL MATCHES WON BY : HARTFIELD</v>
      </c>
      <c r="H147" s="45"/>
      <c r="I147" s="45"/>
      <c r="J147" s="43"/>
      <c r="K147" s="19">
        <f>COUNTA(K137:K146)-0.5*COUNTIF(K137:K146,"Sq*")-COUNTIF(K137:K146,"TBA")</f>
        <v>2</v>
      </c>
      <c r="L147" s="70"/>
      <c r="M147" s="70"/>
      <c r="N147" s="70" t="str">
        <f>IF(F147+K147=0,"",C133)</f>
        <v>MELVILLE GLADES</v>
      </c>
      <c r="O147" s="24">
        <f>F147</f>
        <v>3</v>
      </c>
      <c r="P147" s="70" t="str">
        <f>IF(F147+K147=0,"",H133)</f>
        <v>HARTFIELD</v>
      </c>
      <c r="Q147" s="24">
        <f>K147</f>
        <v>2</v>
      </c>
      <c r="R147" s="70" t="str">
        <f>G148</f>
        <v>MELVILLE GLADES</v>
      </c>
      <c r="S147" s="70" t="str">
        <f>IF(R147="HALVED",C133,"")</f>
        <v/>
      </c>
      <c r="T147" s="70" t="str">
        <f>IF(R147="HALVED",H133,"")</f>
        <v/>
      </c>
      <c r="U147" s="70"/>
      <c r="V147" s="70"/>
      <c r="W147" s="70"/>
      <c r="X147" s="70"/>
      <c r="Y147" s="70"/>
    </row>
    <row r="148" spans="1:25" ht="15">
      <c r="A148" s="25"/>
      <c r="B148" s="46" t="s">
        <v>52</v>
      </c>
      <c r="C148" s="45"/>
      <c r="D148" s="45"/>
      <c r="E148" s="45"/>
      <c r="F148" s="43"/>
      <c r="G148" s="56" t="str">
        <f>IF(F147+K147&lt;4,"",IF(F147=K147,"HALVED",IF(F147&gt;K147,C133,H133)))</f>
        <v>MELVILLE GLADES</v>
      </c>
      <c r="H148" s="45"/>
      <c r="I148" s="45"/>
      <c r="J148" s="45"/>
      <c r="K148" s="43"/>
      <c r="L148" s="69"/>
      <c r="M148" s="69"/>
      <c r="N148" s="69"/>
      <c r="O148" s="69"/>
      <c r="P148" s="69"/>
      <c r="Q148" s="69"/>
      <c r="R148" s="69"/>
      <c r="S148" s="69"/>
      <c r="T148" s="69"/>
      <c r="U148" s="69"/>
      <c r="V148" s="69"/>
      <c r="W148" s="69"/>
      <c r="X148" s="69"/>
      <c r="Y148" s="69"/>
    </row>
    <row r="149" spans="1:25" ht="15">
      <c r="A149" s="25"/>
      <c r="B149" s="25"/>
      <c r="C149" s="25"/>
      <c r="D149" s="25"/>
      <c r="E149" s="25"/>
      <c r="F149" s="25"/>
      <c r="G149" s="33"/>
      <c r="H149" s="33"/>
      <c r="I149" s="33"/>
      <c r="J149" s="33"/>
      <c r="K149" s="33"/>
      <c r="L149" s="69"/>
      <c r="M149" s="69"/>
      <c r="N149" s="69"/>
      <c r="O149" s="69"/>
      <c r="P149" s="69"/>
      <c r="Q149" s="69"/>
      <c r="R149" s="69"/>
      <c r="S149" s="69"/>
      <c r="T149" s="69"/>
      <c r="U149" s="69"/>
      <c r="V149" s="69"/>
      <c r="W149" s="69"/>
      <c r="X149" s="69"/>
      <c r="Y149" s="69"/>
    </row>
    <row r="150" spans="1:25" ht="22.5" customHeight="1">
      <c r="A150" s="15"/>
      <c r="B150" s="57" t="s">
        <v>147</v>
      </c>
      <c r="C150" s="45"/>
      <c r="D150" s="45"/>
      <c r="E150" s="45"/>
      <c r="F150" s="45"/>
      <c r="G150" s="45"/>
      <c r="H150" s="45"/>
      <c r="I150" s="45"/>
      <c r="J150" s="45"/>
      <c r="K150" s="43"/>
      <c r="L150" s="69"/>
      <c r="M150" s="69"/>
      <c r="N150" s="69"/>
      <c r="O150" s="69"/>
      <c r="P150" s="69"/>
      <c r="Q150" s="69"/>
      <c r="R150" s="69"/>
      <c r="S150" s="69"/>
      <c r="T150" s="69"/>
      <c r="U150" s="69"/>
      <c r="V150" s="69"/>
      <c r="W150" s="69"/>
      <c r="X150" s="69"/>
      <c r="Y150" s="69"/>
    </row>
    <row r="151" spans="1:25" ht="15">
      <c r="A151" s="15"/>
      <c r="B151" s="16" t="s">
        <v>22</v>
      </c>
      <c r="C151" s="58" t="s">
        <v>1032</v>
      </c>
      <c r="D151" s="45"/>
      <c r="E151" s="45"/>
      <c r="F151" s="43"/>
      <c r="G151" s="17" t="s">
        <v>22</v>
      </c>
      <c r="H151" s="48" t="s">
        <v>1236</v>
      </c>
      <c r="I151" s="45"/>
      <c r="J151" s="45"/>
      <c r="K151" s="43"/>
      <c r="L151" s="69"/>
      <c r="M151" s="69"/>
      <c r="N151" s="69"/>
      <c r="O151" s="69"/>
      <c r="P151" s="69"/>
      <c r="Q151" s="69"/>
      <c r="R151" s="69"/>
      <c r="S151" s="69"/>
      <c r="T151" s="69"/>
      <c r="U151" s="69"/>
      <c r="V151" s="69"/>
      <c r="W151" s="69"/>
      <c r="X151" s="69"/>
      <c r="Y151" s="69"/>
    </row>
    <row r="152" spans="1:25" ht="15">
      <c r="A152" s="15"/>
      <c r="B152" s="41" t="s">
        <v>23</v>
      </c>
      <c r="C152" s="59" t="s">
        <v>24</v>
      </c>
      <c r="D152" s="50"/>
      <c r="E152" s="41" t="s">
        <v>25</v>
      </c>
      <c r="F152" s="41" t="s">
        <v>26</v>
      </c>
      <c r="G152" s="40" t="s">
        <v>23</v>
      </c>
      <c r="H152" s="49" t="s">
        <v>24</v>
      </c>
      <c r="I152" s="50"/>
      <c r="J152" s="40" t="s">
        <v>25</v>
      </c>
      <c r="K152" s="40" t="s">
        <v>26</v>
      </c>
      <c r="L152" s="69"/>
      <c r="M152" s="69"/>
      <c r="N152" s="69"/>
      <c r="O152" s="69"/>
      <c r="P152" s="69"/>
      <c r="Q152" s="69"/>
      <c r="R152" s="69"/>
      <c r="S152" s="69"/>
      <c r="T152" s="69"/>
      <c r="U152" s="69"/>
      <c r="V152" s="69"/>
      <c r="W152" s="69"/>
      <c r="X152" s="69"/>
      <c r="Y152" s="69"/>
    </row>
    <row r="153" spans="1:25" ht="15">
      <c r="A153" s="15"/>
      <c r="B153" s="47"/>
      <c r="C153" s="51"/>
      <c r="D153" s="52"/>
      <c r="E153" s="47"/>
      <c r="F153" s="47"/>
      <c r="G153" s="47"/>
      <c r="H153" s="51"/>
      <c r="I153" s="52"/>
      <c r="J153" s="47"/>
      <c r="K153" s="47"/>
      <c r="L153" s="69"/>
      <c r="M153" s="69"/>
      <c r="N153" s="69"/>
      <c r="O153" s="69"/>
      <c r="P153" s="69"/>
      <c r="Q153" s="69"/>
      <c r="R153" s="69"/>
      <c r="S153" s="69"/>
      <c r="T153" s="69"/>
      <c r="U153" s="69"/>
      <c r="V153" s="69"/>
      <c r="W153" s="69"/>
      <c r="X153" s="69"/>
      <c r="Y153" s="69"/>
    </row>
    <row r="154" spans="1:25" ht="15">
      <c r="A154" s="15"/>
      <c r="B154" s="39"/>
      <c r="C154" s="53"/>
      <c r="D154" s="54"/>
      <c r="E154" s="39"/>
      <c r="F154" s="39"/>
      <c r="G154" s="39"/>
      <c r="H154" s="53"/>
      <c r="I154" s="54"/>
      <c r="J154" s="39"/>
      <c r="K154" s="39"/>
      <c r="L154" s="69"/>
      <c r="M154" s="69"/>
      <c r="N154" s="69"/>
      <c r="O154" s="69"/>
      <c r="P154" s="69"/>
      <c r="Q154" s="69"/>
      <c r="R154" s="69"/>
      <c r="S154" s="69"/>
      <c r="T154" s="69"/>
      <c r="U154" s="69"/>
      <c r="V154" s="69"/>
      <c r="W154" s="69"/>
      <c r="X154" s="69"/>
      <c r="Y154" s="69"/>
    </row>
    <row r="155" spans="1:25" ht="15">
      <c r="A155" s="15"/>
      <c r="B155" s="41">
        <v>1</v>
      </c>
      <c r="C155" s="42" t="s">
        <v>1284</v>
      </c>
      <c r="D155" s="43"/>
      <c r="E155" s="19">
        <v>13</v>
      </c>
      <c r="F155" s="38" t="s">
        <v>38</v>
      </c>
      <c r="G155" s="40">
        <v>1</v>
      </c>
      <c r="H155" s="42" t="s">
        <v>1235</v>
      </c>
      <c r="I155" s="43"/>
      <c r="J155" s="19">
        <v>7</v>
      </c>
      <c r="K155" s="38"/>
      <c r="L155" s="71"/>
      <c r="M155" s="71"/>
      <c r="N155" s="71"/>
      <c r="O155" s="71"/>
      <c r="P155" s="71"/>
      <c r="Q155" s="71"/>
      <c r="R155" s="71"/>
      <c r="S155" s="71"/>
      <c r="T155" s="71"/>
      <c r="U155" s="71"/>
      <c r="V155" s="71"/>
      <c r="W155" s="71"/>
      <c r="X155" s="71"/>
      <c r="Y155" s="71"/>
    </row>
    <row r="156" spans="1:25" ht="15">
      <c r="A156" s="15"/>
      <c r="B156" s="39"/>
      <c r="C156" s="42" t="s">
        <v>1283</v>
      </c>
      <c r="D156" s="43"/>
      <c r="E156" s="19">
        <v>21</v>
      </c>
      <c r="F156" s="39"/>
      <c r="G156" s="39"/>
      <c r="H156" s="42" t="s">
        <v>1233</v>
      </c>
      <c r="I156" s="43"/>
      <c r="J156" s="19">
        <v>11</v>
      </c>
      <c r="K156" s="39"/>
      <c r="L156" s="71"/>
      <c r="M156" s="71"/>
      <c r="N156" s="71"/>
      <c r="O156" s="71"/>
      <c r="P156" s="71"/>
      <c r="Q156" s="71"/>
      <c r="R156" s="71"/>
      <c r="S156" s="71"/>
      <c r="T156" s="71"/>
      <c r="U156" s="71"/>
      <c r="V156" s="71"/>
      <c r="W156" s="71"/>
      <c r="X156" s="71"/>
      <c r="Y156" s="71"/>
    </row>
    <row r="157" spans="1:25" ht="15">
      <c r="A157" s="15"/>
      <c r="B157" s="41">
        <v>2</v>
      </c>
      <c r="C157" s="42" t="s">
        <v>1230</v>
      </c>
      <c r="D157" s="43"/>
      <c r="E157" s="19">
        <v>13</v>
      </c>
      <c r="F157" s="38"/>
      <c r="G157" s="40">
        <v>2</v>
      </c>
      <c r="H157" s="42" t="s">
        <v>1229</v>
      </c>
      <c r="I157" s="43"/>
      <c r="J157" s="19">
        <v>10</v>
      </c>
      <c r="K157" s="38" t="s">
        <v>55</v>
      </c>
      <c r="L157" s="71"/>
      <c r="M157" s="71"/>
      <c r="N157" s="71"/>
      <c r="O157" s="71"/>
      <c r="P157" s="71"/>
      <c r="Q157" s="71"/>
      <c r="R157" s="71"/>
      <c r="S157" s="71"/>
      <c r="T157" s="71"/>
      <c r="U157" s="71"/>
      <c r="V157" s="71"/>
      <c r="W157" s="71"/>
      <c r="X157" s="71"/>
      <c r="Y157" s="71"/>
    </row>
    <row r="158" spans="1:25" ht="15">
      <c r="A158" s="15"/>
      <c r="B158" s="39"/>
      <c r="C158" s="42" t="s">
        <v>1228</v>
      </c>
      <c r="D158" s="43"/>
      <c r="E158" s="19">
        <v>15</v>
      </c>
      <c r="F158" s="39"/>
      <c r="G158" s="39"/>
      <c r="H158" s="42" t="s">
        <v>1282</v>
      </c>
      <c r="I158" s="43"/>
      <c r="J158" s="19">
        <v>16</v>
      </c>
      <c r="K158" s="39"/>
      <c r="L158" s="71"/>
      <c r="M158" s="71"/>
      <c r="N158" s="71"/>
      <c r="O158" s="71"/>
      <c r="P158" s="71"/>
      <c r="Q158" s="71"/>
      <c r="R158" s="71"/>
      <c r="S158" s="71"/>
      <c r="T158" s="71"/>
      <c r="U158" s="71"/>
      <c r="V158" s="71"/>
      <c r="W158" s="71"/>
      <c r="X158" s="71"/>
      <c r="Y158" s="71"/>
    </row>
    <row r="159" spans="1:25" ht="15">
      <c r="A159" s="15"/>
      <c r="B159" s="41">
        <v>3</v>
      </c>
      <c r="C159" s="42" t="s">
        <v>1226</v>
      </c>
      <c r="D159" s="43"/>
      <c r="E159" s="19">
        <v>8</v>
      </c>
      <c r="F159" s="38" t="s">
        <v>43</v>
      </c>
      <c r="G159" s="40">
        <v>3</v>
      </c>
      <c r="H159" s="42" t="s">
        <v>1227</v>
      </c>
      <c r="I159" s="43"/>
      <c r="J159" s="19">
        <v>12</v>
      </c>
      <c r="K159" s="38"/>
      <c r="L159" s="71"/>
      <c r="M159" s="71"/>
      <c r="N159" s="71"/>
      <c r="O159" s="71"/>
      <c r="P159" s="71"/>
      <c r="Q159" s="71"/>
      <c r="R159" s="71"/>
      <c r="S159" s="71"/>
      <c r="T159" s="71"/>
      <c r="U159" s="71"/>
      <c r="V159" s="71"/>
      <c r="W159" s="71"/>
      <c r="X159" s="71"/>
      <c r="Y159" s="71"/>
    </row>
    <row r="160" spans="1:25" ht="15">
      <c r="A160" s="15"/>
      <c r="B160" s="39"/>
      <c r="C160" s="42" t="s">
        <v>1281</v>
      </c>
      <c r="D160" s="43"/>
      <c r="E160" s="19">
        <v>14</v>
      </c>
      <c r="F160" s="39"/>
      <c r="G160" s="39"/>
      <c r="H160" s="42" t="s">
        <v>1225</v>
      </c>
      <c r="I160" s="43"/>
      <c r="J160" s="19">
        <v>12</v>
      </c>
      <c r="K160" s="39"/>
      <c r="L160" s="71"/>
      <c r="M160" s="71"/>
      <c r="N160" s="71"/>
      <c r="O160" s="71"/>
      <c r="P160" s="71"/>
      <c r="Q160" s="71"/>
      <c r="R160" s="71"/>
      <c r="S160" s="71"/>
      <c r="T160" s="71"/>
      <c r="U160" s="71"/>
      <c r="V160" s="71"/>
      <c r="W160" s="71"/>
      <c r="X160" s="71"/>
      <c r="Y160" s="71"/>
    </row>
    <row r="161" spans="1:25" ht="15">
      <c r="A161" s="15"/>
      <c r="B161" s="41">
        <v>4</v>
      </c>
      <c r="C161" s="42" t="s">
        <v>1280</v>
      </c>
      <c r="D161" s="43"/>
      <c r="E161" s="19">
        <v>11</v>
      </c>
      <c r="F161" s="38"/>
      <c r="G161" s="40">
        <v>4</v>
      </c>
      <c r="H161" s="42" t="s">
        <v>1223</v>
      </c>
      <c r="I161" s="43"/>
      <c r="J161" s="19">
        <v>10</v>
      </c>
      <c r="K161" s="38" t="s">
        <v>43</v>
      </c>
      <c r="L161" s="71"/>
      <c r="M161" s="71"/>
      <c r="N161" s="71"/>
      <c r="O161" s="71"/>
      <c r="P161" s="71"/>
      <c r="Q161" s="71"/>
      <c r="R161" s="71"/>
      <c r="S161" s="71"/>
      <c r="T161" s="71"/>
      <c r="U161" s="71"/>
      <c r="V161" s="71"/>
      <c r="W161" s="71"/>
      <c r="X161" s="71"/>
      <c r="Y161" s="71"/>
    </row>
    <row r="162" spans="1:25" ht="15">
      <c r="A162" s="15"/>
      <c r="B162" s="39"/>
      <c r="C162" s="42" t="s">
        <v>1220</v>
      </c>
      <c r="D162" s="43"/>
      <c r="E162" s="19">
        <v>17</v>
      </c>
      <c r="F162" s="39"/>
      <c r="G162" s="39"/>
      <c r="H162" s="42" t="s">
        <v>1279</v>
      </c>
      <c r="I162" s="43"/>
      <c r="J162" s="19">
        <v>12</v>
      </c>
      <c r="K162" s="39"/>
      <c r="L162" s="71"/>
      <c r="M162" s="71"/>
      <c r="N162" s="71"/>
      <c r="O162" s="71"/>
      <c r="P162" s="71"/>
      <c r="Q162" s="71"/>
      <c r="R162" s="71"/>
      <c r="S162" s="71"/>
      <c r="T162" s="71"/>
      <c r="U162" s="71"/>
      <c r="V162" s="71"/>
      <c r="W162" s="71"/>
      <c r="X162" s="71"/>
      <c r="Y162" s="71"/>
    </row>
    <row r="163" spans="1:25" ht="15">
      <c r="A163" s="15"/>
      <c r="B163" s="41">
        <v>5</v>
      </c>
      <c r="C163" s="42" t="s">
        <v>1218</v>
      </c>
      <c r="D163" s="43"/>
      <c r="E163" s="19">
        <v>6</v>
      </c>
      <c r="F163" s="38" t="s">
        <v>84</v>
      </c>
      <c r="G163" s="40">
        <v>5</v>
      </c>
      <c r="H163" s="42" t="s">
        <v>1219</v>
      </c>
      <c r="I163" s="43"/>
      <c r="J163" s="19">
        <v>13</v>
      </c>
      <c r="K163" s="38"/>
      <c r="L163" s="71"/>
      <c r="M163" s="71"/>
      <c r="N163" s="71"/>
      <c r="O163" s="71"/>
      <c r="P163" s="71"/>
      <c r="Q163" s="71"/>
      <c r="R163" s="71"/>
      <c r="S163" s="71"/>
      <c r="T163" s="71"/>
      <c r="U163" s="71"/>
      <c r="V163" s="71"/>
      <c r="W163" s="71"/>
      <c r="X163" s="71"/>
      <c r="Y163" s="71"/>
    </row>
    <row r="164" spans="1:25" ht="15">
      <c r="A164" s="22"/>
      <c r="B164" s="39"/>
      <c r="C164" s="42" t="s">
        <v>1216</v>
      </c>
      <c r="D164" s="43"/>
      <c r="E164" s="19">
        <v>20</v>
      </c>
      <c r="F164" s="39"/>
      <c r="G164" s="39"/>
      <c r="H164" s="42" t="s">
        <v>1278</v>
      </c>
      <c r="I164" s="43"/>
      <c r="J164" s="19">
        <v>15</v>
      </c>
      <c r="K164" s="39"/>
      <c r="L164" s="71"/>
      <c r="M164" s="71"/>
      <c r="N164" s="71"/>
      <c r="O164" s="71"/>
      <c r="P164" s="71"/>
      <c r="Q164" s="71"/>
      <c r="R164" s="71"/>
      <c r="S164" s="71"/>
      <c r="T164" s="71"/>
      <c r="U164" s="71"/>
      <c r="V164" s="71"/>
      <c r="W164" s="71"/>
      <c r="X164" s="71"/>
      <c r="Y164" s="71"/>
    </row>
    <row r="165" spans="1:25" ht="27.75">
      <c r="A165" s="25"/>
      <c r="B165" s="44" t="str">
        <f>"TOTAL MATCHES WON BY : "&amp;C151</f>
        <v>TOTAL MATCHES WON BY : GOSNELLS</v>
      </c>
      <c r="C165" s="45"/>
      <c r="D165" s="45"/>
      <c r="E165" s="43"/>
      <c r="F165" s="19">
        <f>COUNTA(F155:F164)-0.5*COUNTIF(F155:F164,"Sq*")-COUNTIF(F155:F164,"TBA")</f>
        <v>3</v>
      </c>
      <c r="G165" s="55" t="str">
        <f>"TOTAL MATCHES WON BY : "&amp;H151</f>
        <v>TOTAL MATCHES WON BY : MELVILLE GLADES</v>
      </c>
      <c r="H165" s="45"/>
      <c r="I165" s="45"/>
      <c r="J165" s="43"/>
      <c r="K165" s="19">
        <f>COUNTA(K155:K164)-0.5*COUNTIF(K155:K164,"Sq*")-COUNTIF(K155:K164,"TBA")</f>
        <v>2</v>
      </c>
      <c r="L165" s="70"/>
      <c r="M165" s="70"/>
      <c r="N165" s="70" t="str">
        <f>IF(F165+K165=0,"",C151)</f>
        <v>GOSNELLS</v>
      </c>
      <c r="O165" s="24">
        <f>F165</f>
        <v>3</v>
      </c>
      <c r="P165" s="70" t="str">
        <f>IF(F165+K165=0,"",H151)</f>
        <v>MELVILLE GLADES</v>
      </c>
      <c r="Q165" s="24">
        <f>K165</f>
        <v>2</v>
      </c>
      <c r="R165" s="70" t="str">
        <f>G166</f>
        <v>GOSNELLS</v>
      </c>
      <c r="S165" s="70" t="str">
        <f>IF(R165="HALVED",C151,"")</f>
        <v/>
      </c>
      <c r="T165" s="70" t="str">
        <f>IF(R165="HALVED",H151,"")</f>
        <v/>
      </c>
      <c r="U165" s="70"/>
      <c r="V165" s="70"/>
      <c r="W165" s="70"/>
      <c r="X165" s="70"/>
      <c r="Y165" s="70"/>
    </row>
    <row r="166" spans="1:25" ht="15">
      <c r="A166" s="25"/>
      <c r="B166" s="46" t="s">
        <v>52</v>
      </c>
      <c r="C166" s="45"/>
      <c r="D166" s="45"/>
      <c r="E166" s="45"/>
      <c r="F166" s="43"/>
      <c r="G166" s="56" t="str">
        <f>IF(F165+K165&lt;4,"",IF(F165=K165,"HALVED",IF(F165&gt;K165,C151,H151)))</f>
        <v>GOSNELLS</v>
      </c>
      <c r="H166" s="45"/>
      <c r="I166" s="45"/>
      <c r="J166" s="45"/>
      <c r="K166" s="43"/>
      <c r="L166" s="69"/>
      <c r="M166" s="69"/>
      <c r="N166" s="69"/>
      <c r="O166" s="69"/>
      <c r="P166" s="69"/>
      <c r="Q166" s="69"/>
      <c r="R166" s="69"/>
      <c r="S166" s="69"/>
      <c r="T166" s="69"/>
      <c r="U166" s="69"/>
      <c r="V166" s="69"/>
      <c r="W166" s="69"/>
      <c r="X166" s="69"/>
      <c r="Y166" s="69"/>
    </row>
    <row r="167" spans="1:25" ht="15">
      <c r="A167" s="25"/>
      <c r="B167" s="26"/>
      <c r="C167" s="26"/>
      <c r="D167" s="26"/>
      <c r="E167" s="26"/>
      <c r="F167" s="26"/>
      <c r="G167" s="27"/>
      <c r="H167" s="27"/>
      <c r="I167" s="27"/>
      <c r="J167" s="27"/>
      <c r="K167" s="27"/>
      <c r="L167" s="69"/>
      <c r="M167" s="69"/>
      <c r="N167" s="69"/>
      <c r="O167" s="69"/>
      <c r="P167" s="69"/>
      <c r="Q167" s="69"/>
      <c r="R167" s="69"/>
      <c r="S167" s="69"/>
      <c r="T167" s="69"/>
      <c r="U167" s="69"/>
      <c r="V167" s="69"/>
      <c r="W167" s="69"/>
      <c r="X167" s="69"/>
      <c r="Y167" s="69"/>
    </row>
    <row r="168" spans="1:25" ht="15">
      <c r="A168" s="25"/>
      <c r="B168" s="16" t="s">
        <v>22</v>
      </c>
      <c r="C168" s="58" t="s">
        <v>1010</v>
      </c>
      <c r="D168" s="45"/>
      <c r="E168" s="45"/>
      <c r="F168" s="43"/>
      <c r="G168" s="17" t="s">
        <v>22</v>
      </c>
      <c r="H168" s="48" t="s">
        <v>1257</v>
      </c>
      <c r="I168" s="45"/>
      <c r="J168" s="45"/>
      <c r="K168" s="43"/>
      <c r="L168" s="69"/>
      <c r="M168" s="69"/>
      <c r="N168" s="69"/>
      <c r="O168" s="69"/>
      <c r="P168" s="69"/>
      <c r="Q168" s="69"/>
      <c r="R168" s="69"/>
      <c r="S168" s="69"/>
      <c r="T168" s="69"/>
      <c r="U168" s="69"/>
      <c r="V168" s="69"/>
      <c r="W168" s="69"/>
      <c r="X168" s="69"/>
      <c r="Y168" s="69"/>
    </row>
    <row r="169" spans="1:25" ht="15">
      <c r="A169" s="25"/>
      <c r="B169" s="41" t="s">
        <v>23</v>
      </c>
      <c r="C169" s="59" t="s">
        <v>24</v>
      </c>
      <c r="D169" s="50"/>
      <c r="E169" s="41" t="s">
        <v>25</v>
      </c>
      <c r="F169" s="41" t="s">
        <v>26</v>
      </c>
      <c r="G169" s="40" t="s">
        <v>23</v>
      </c>
      <c r="H169" s="49" t="s">
        <v>24</v>
      </c>
      <c r="I169" s="50"/>
      <c r="J169" s="40" t="s">
        <v>25</v>
      </c>
      <c r="K169" s="40" t="s">
        <v>26</v>
      </c>
      <c r="L169" s="69"/>
      <c r="M169" s="69"/>
      <c r="N169" s="69"/>
      <c r="O169" s="69"/>
      <c r="P169" s="69"/>
      <c r="Q169" s="69"/>
      <c r="R169" s="69"/>
      <c r="S169" s="69"/>
      <c r="T169" s="69"/>
      <c r="U169" s="69"/>
      <c r="V169" s="69"/>
      <c r="W169" s="69"/>
      <c r="X169" s="69"/>
      <c r="Y169" s="69"/>
    </row>
    <row r="170" spans="1:25" ht="15">
      <c r="A170" s="25"/>
      <c r="B170" s="47"/>
      <c r="C170" s="51"/>
      <c r="D170" s="52"/>
      <c r="E170" s="47"/>
      <c r="F170" s="47"/>
      <c r="G170" s="47"/>
      <c r="H170" s="51"/>
      <c r="I170" s="52"/>
      <c r="J170" s="47"/>
      <c r="K170" s="47"/>
      <c r="L170" s="69"/>
      <c r="M170" s="69"/>
      <c r="N170" s="69"/>
      <c r="O170" s="69"/>
      <c r="P170" s="69"/>
      <c r="Q170" s="69"/>
      <c r="R170" s="69"/>
      <c r="S170" s="69"/>
      <c r="T170" s="69"/>
      <c r="U170" s="69"/>
      <c r="V170" s="69"/>
      <c r="W170" s="69"/>
      <c r="X170" s="69"/>
      <c r="Y170" s="69"/>
    </row>
    <row r="171" spans="1:25" ht="15">
      <c r="A171" s="25"/>
      <c r="B171" s="39"/>
      <c r="C171" s="53"/>
      <c r="D171" s="54"/>
      <c r="E171" s="39"/>
      <c r="F171" s="39"/>
      <c r="G171" s="39"/>
      <c r="H171" s="53"/>
      <c r="I171" s="54"/>
      <c r="J171" s="39"/>
      <c r="K171" s="39"/>
      <c r="L171" s="69"/>
      <c r="M171" s="69"/>
      <c r="N171" s="69"/>
      <c r="O171" s="69"/>
      <c r="P171" s="69"/>
      <c r="Q171" s="69"/>
      <c r="R171" s="69"/>
      <c r="S171" s="69"/>
      <c r="T171" s="69"/>
      <c r="U171" s="69"/>
      <c r="V171" s="69"/>
      <c r="W171" s="69"/>
      <c r="X171" s="69"/>
      <c r="Y171" s="69"/>
    </row>
    <row r="172" spans="1:25" ht="15.75">
      <c r="A172" s="25"/>
      <c r="B172" s="41">
        <v>1</v>
      </c>
      <c r="C172" s="42" t="s">
        <v>1277</v>
      </c>
      <c r="D172" s="43"/>
      <c r="E172" s="19">
        <v>14</v>
      </c>
      <c r="F172" s="38"/>
      <c r="G172" s="40">
        <v>1</v>
      </c>
      <c r="H172" s="42" t="s">
        <v>1276</v>
      </c>
      <c r="I172" s="43"/>
      <c r="J172" s="19">
        <v>4</v>
      </c>
      <c r="K172" s="38" t="s">
        <v>55</v>
      </c>
      <c r="L172" s="71"/>
      <c r="M172" s="71"/>
      <c r="N172" s="71"/>
      <c r="O172" s="71"/>
      <c r="P172" s="71"/>
      <c r="Q172" s="71"/>
      <c r="R172" s="71"/>
      <c r="S172" s="71"/>
      <c r="T172" s="71"/>
      <c r="U172" s="71"/>
      <c r="V172" s="71"/>
      <c r="W172" s="71"/>
      <c r="X172" s="71"/>
      <c r="Y172" s="71"/>
    </row>
    <row r="173" spans="1:25" ht="15.75">
      <c r="A173" s="25"/>
      <c r="B173" s="39"/>
      <c r="C173" s="42" t="s">
        <v>1275</v>
      </c>
      <c r="D173" s="43"/>
      <c r="E173" s="19">
        <v>14</v>
      </c>
      <c r="F173" s="39"/>
      <c r="G173" s="39"/>
      <c r="H173" s="42" t="s">
        <v>1274</v>
      </c>
      <c r="I173" s="43"/>
      <c r="J173" s="19">
        <v>9</v>
      </c>
      <c r="K173" s="39"/>
      <c r="L173" s="71"/>
      <c r="M173" s="71"/>
      <c r="N173" s="71"/>
      <c r="O173" s="71"/>
      <c r="P173" s="71"/>
      <c r="Q173" s="71"/>
      <c r="R173" s="71"/>
      <c r="S173" s="71"/>
      <c r="T173" s="71"/>
      <c r="U173" s="71"/>
      <c r="V173" s="71"/>
      <c r="W173" s="71"/>
      <c r="X173" s="71"/>
      <c r="Y173" s="71"/>
    </row>
    <row r="174" spans="1:25" ht="15.75">
      <c r="A174" s="25"/>
      <c r="B174" s="41">
        <v>2</v>
      </c>
      <c r="C174" s="42" t="s">
        <v>1273</v>
      </c>
      <c r="D174" s="43"/>
      <c r="E174" s="19">
        <v>28</v>
      </c>
      <c r="F174" s="38" t="s">
        <v>68</v>
      </c>
      <c r="G174" s="40">
        <v>2</v>
      </c>
      <c r="H174" s="42" t="s">
        <v>1272</v>
      </c>
      <c r="I174" s="43"/>
      <c r="J174" s="19">
        <v>7</v>
      </c>
      <c r="K174" s="38"/>
      <c r="L174" s="71"/>
      <c r="M174" s="71"/>
      <c r="N174" s="71"/>
      <c r="O174" s="71"/>
      <c r="P174" s="71"/>
      <c r="Q174" s="71"/>
      <c r="R174" s="71"/>
      <c r="S174" s="71"/>
      <c r="T174" s="71"/>
      <c r="U174" s="71"/>
      <c r="V174" s="71"/>
      <c r="W174" s="71"/>
      <c r="X174" s="71"/>
      <c r="Y174" s="71"/>
    </row>
    <row r="175" spans="1:25" ht="15.75">
      <c r="A175" s="25"/>
      <c r="B175" s="39"/>
      <c r="C175" s="42" t="s">
        <v>1271</v>
      </c>
      <c r="D175" s="43"/>
      <c r="E175" s="19">
        <v>12</v>
      </c>
      <c r="F175" s="39"/>
      <c r="G175" s="39"/>
      <c r="H175" s="42" t="s">
        <v>1270</v>
      </c>
      <c r="I175" s="43"/>
      <c r="J175" s="19">
        <v>15</v>
      </c>
      <c r="K175" s="39"/>
      <c r="L175" s="71"/>
      <c r="M175" s="71"/>
      <c r="N175" s="71"/>
      <c r="O175" s="71"/>
      <c r="P175" s="71"/>
      <c r="Q175" s="71"/>
      <c r="R175" s="71"/>
      <c r="S175" s="71"/>
      <c r="T175" s="71"/>
      <c r="U175" s="71"/>
      <c r="V175" s="71"/>
      <c r="W175" s="71"/>
      <c r="X175" s="71"/>
      <c r="Y175" s="71"/>
    </row>
    <row r="176" spans="1:25" ht="15.75">
      <c r="A176" s="25"/>
      <c r="B176" s="41">
        <v>3</v>
      </c>
      <c r="C176" s="42" t="s">
        <v>1269</v>
      </c>
      <c r="D176" s="43"/>
      <c r="E176" s="19">
        <v>11</v>
      </c>
      <c r="F176" s="38"/>
      <c r="G176" s="40">
        <v>3</v>
      </c>
      <c r="H176" s="42" t="s">
        <v>1268</v>
      </c>
      <c r="I176" s="43"/>
      <c r="J176" s="19">
        <v>17</v>
      </c>
      <c r="K176" s="38" t="s">
        <v>102</v>
      </c>
      <c r="L176" s="71"/>
      <c r="M176" s="71"/>
      <c r="N176" s="71"/>
      <c r="O176" s="71"/>
      <c r="P176" s="71"/>
      <c r="Q176" s="71"/>
      <c r="R176" s="71"/>
      <c r="S176" s="71"/>
      <c r="T176" s="71"/>
      <c r="U176" s="71"/>
      <c r="V176" s="71"/>
      <c r="W176" s="71"/>
      <c r="X176" s="71"/>
      <c r="Y176" s="71"/>
    </row>
    <row r="177" spans="1:25" ht="15.75">
      <c r="A177" s="25"/>
      <c r="B177" s="39"/>
      <c r="C177" s="42" t="s">
        <v>1267</v>
      </c>
      <c r="D177" s="43"/>
      <c r="E177" s="19">
        <v>14</v>
      </c>
      <c r="F177" s="39"/>
      <c r="G177" s="39"/>
      <c r="H177" s="42" t="s">
        <v>1266</v>
      </c>
      <c r="I177" s="43"/>
      <c r="J177" s="19">
        <v>12</v>
      </c>
      <c r="K177" s="39"/>
      <c r="L177" s="71"/>
      <c r="M177" s="71"/>
      <c r="N177" s="71"/>
      <c r="O177" s="71"/>
      <c r="P177" s="71"/>
      <c r="Q177" s="71"/>
      <c r="R177" s="71"/>
      <c r="S177" s="71"/>
      <c r="T177" s="71"/>
      <c r="U177" s="71"/>
      <c r="V177" s="71"/>
      <c r="W177" s="71"/>
      <c r="X177" s="71"/>
      <c r="Y177" s="71"/>
    </row>
    <row r="178" spans="1:25" ht="15.75">
      <c r="A178" s="25"/>
      <c r="B178" s="41">
        <v>4</v>
      </c>
      <c r="C178" s="42" t="s">
        <v>1265</v>
      </c>
      <c r="D178" s="43"/>
      <c r="E178" s="19">
        <v>17</v>
      </c>
      <c r="F178" s="38"/>
      <c r="G178" s="40">
        <v>4</v>
      </c>
      <c r="H178" s="42" t="s">
        <v>1264</v>
      </c>
      <c r="I178" s="43"/>
      <c r="J178" s="19">
        <v>15</v>
      </c>
      <c r="K178" s="38" t="s">
        <v>33</v>
      </c>
      <c r="L178" s="71"/>
      <c r="M178" s="71"/>
      <c r="N178" s="71"/>
      <c r="O178" s="71"/>
      <c r="P178" s="71"/>
      <c r="Q178" s="71"/>
      <c r="R178" s="71"/>
      <c r="S178" s="71"/>
      <c r="T178" s="71"/>
      <c r="U178" s="71"/>
      <c r="V178" s="71"/>
      <c r="W178" s="71"/>
      <c r="X178" s="71"/>
      <c r="Y178" s="71"/>
    </row>
    <row r="179" spans="1:25" ht="15.75">
      <c r="A179" s="25"/>
      <c r="B179" s="39"/>
      <c r="C179" s="42" t="s">
        <v>1263</v>
      </c>
      <c r="D179" s="43"/>
      <c r="E179" s="19">
        <v>12</v>
      </c>
      <c r="F179" s="39"/>
      <c r="G179" s="39"/>
      <c r="H179" s="42" t="s">
        <v>1262</v>
      </c>
      <c r="I179" s="43"/>
      <c r="J179" s="19">
        <v>11</v>
      </c>
      <c r="K179" s="39"/>
      <c r="L179" s="71"/>
      <c r="M179" s="71"/>
      <c r="N179" s="71"/>
      <c r="O179" s="71"/>
      <c r="P179" s="71"/>
      <c r="Q179" s="71"/>
      <c r="R179" s="71"/>
      <c r="S179" s="71"/>
      <c r="T179" s="71"/>
      <c r="U179" s="71"/>
      <c r="V179" s="71"/>
      <c r="W179" s="71"/>
      <c r="X179" s="71"/>
      <c r="Y179" s="71"/>
    </row>
    <row r="180" spans="1:25" ht="15.75">
      <c r="A180" s="25"/>
      <c r="B180" s="41">
        <v>5</v>
      </c>
      <c r="C180" s="42" t="s">
        <v>1261</v>
      </c>
      <c r="D180" s="43"/>
      <c r="E180" s="19">
        <v>11</v>
      </c>
      <c r="F180" s="38"/>
      <c r="G180" s="40">
        <v>5</v>
      </c>
      <c r="H180" s="42" t="s">
        <v>1260</v>
      </c>
      <c r="I180" s="43"/>
      <c r="J180" s="19">
        <v>13</v>
      </c>
      <c r="K180" s="38" t="s">
        <v>33</v>
      </c>
      <c r="L180" s="71"/>
      <c r="M180" s="71"/>
      <c r="N180" s="71"/>
      <c r="O180" s="71"/>
      <c r="P180" s="71"/>
      <c r="Q180" s="71"/>
      <c r="R180" s="71"/>
      <c r="S180" s="71"/>
      <c r="T180" s="71"/>
      <c r="U180" s="71"/>
      <c r="V180" s="71"/>
      <c r="W180" s="71"/>
      <c r="X180" s="71"/>
      <c r="Y180" s="71"/>
    </row>
    <row r="181" spans="1:25" ht="15.75">
      <c r="A181" s="25"/>
      <c r="B181" s="39"/>
      <c r="C181" s="42" t="s">
        <v>1259</v>
      </c>
      <c r="D181" s="43"/>
      <c r="E181" s="19">
        <v>19</v>
      </c>
      <c r="F181" s="39"/>
      <c r="G181" s="39"/>
      <c r="H181" s="42" t="s">
        <v>1258</v>
      </c>
      <c r="I181" s="43"/>
      <c r="J181" s="19">
        <v>14</v>
      </c>
      <c r="K181" s="39"/>
      <c r="L181" s="71"/>
      <c r="M181" s="71"/>
      <c r="N181" s="71"/>
      <c r="O181" s="71"/>
      <c r="P181" s="71"/>
      <c r="Q181" s="71"/>
      <c r="R181" s="71"/>
      <c r="S181" s="71"/>
      <c r="T181" s="71"/>
      <c r="U181" s="71"/>
      <c r="V181" s="71"/>
      <c r="W181" s="71"/>
      <c r="X181" s="71"/>
      <c r="Y181" s="71"/>
    </row>
    <row r="182" spans="1:25" ht="15.75">
      <c r="A182" s="25"/>
      <c r="B182" s="44" t="str">
        <f>"TOTAL MATCHES WON BY : "&amp;C168</f>
        <v>TOTAL MATCHES WON BY : ROYAL PERTH</v>
      </c>
      <c r="C182" s="45"/>
      <c r="D182" s="45"/>
      <c r="E182" s="43"/>
      <c r="F182" s="19">
        <f>COUNTA(F172:F181)-0.5*COUNTIF(F172:F181,"Sq*")-COUNTIF(F172:F181,"TBA")</f>
        <v>1</v>
      </c>
      <c r="G182" s="55" t="str">
        <f>"TOTAL MATCHES WON BY : "&amp;H168</f>
        <v>TOTAL MATCHES WON BY : HARTFIELD</v>
      </c>
      <c r="H182" s="45"/>
      <c r="I182" s="45"/>
      <c r="J182" s="43"/>
      <c r="K182" s="19">
        <f>COUNTA(K172:K181)-0.5*COUNTIF(K172:K181,"Sq*")-COUNTIF(K172:K181,"TBA")</f>
        <v>4</v>
      </c>
      <c r="L182" s="70"/>
      <c r="M182" s="70"/>
      <c r="N182" s="70" t="str">
        <f>IF(F182+K182=0,"",C168)</f>
        <v>ROYAL PERTH</v>
      </c>
      <c r="O182" s="24">
        <f>F182</f>
        <v>1</v>
      </c>
      <c r="P182" s="70" t="str">
        <f>IF(F182+K182=0,"",H168)</f>
        <v>HARTFIELD</v>
      </c>
      <c r="Q182" s="24">
        <f>K182</f>
        <v>4</v>
      </c>
      <c r="R182" s="70" t="str">
        <f>G183</f>
        <v>HARTFIELD</v>
      </c>
      <c r="S182" s="70" t="str">
        <f>IF(R182="HALVED",C168,"")</f>
        <v/>
      </c>
      <c r="T182" s="70" t="str">
        <f>IF(R182="HALVED",H168,"")</f>
        <v/>
      </c>
      <c r="U182" s="70"/>
      <c r="V182" s="70"/>
      <c r="W182" s="70"/>
      <c r="X182" s="70"/>
      <c r="Y182" s="70"/>
    </row>
    <row r="183" spans="1:25" ht="15">
      <c r="A183" s="25"/>
      <c r="B183" s="46" t="s">
        <v>52</v>
      </c>
      <c r="C183" s="45"/>
      <c r="D183" s="45"/>
      <c r="E183" s="45"/>
      <c r="F183" s="43"/>
      <c r="G183" s="56" t="str">
        <f>IF(F182+K182&lt;4,"",IF(F182=K182,"HALVED",IF(F182&gt;K182,C168,H168)))</f>
        <v>HARTFIELD</v>
      </c>
      <c r="H183" s="45"/>
      <c r="I183" s="45"/>
      <c r="J183" s="45"/>
      <c r="K183" s="43"/>
      <c r="L183" s="69"/>
      <c r="M183" s="69"/>
      <c r="N183" s="69"/>
      <c r="O183" s="69"/>
      <c r="P183" s="69"/>
      <c r="Q183" s="69"/>
      <c r="R183" s="69"/>
      <c r="S183" s="69"/>
      <c r="T183" s="69"/>
      <c r="U183" s="69"/>
      <c r="V183" s="69"/>
      <c r="W183" s="69"/>
      <c r="X183" s="69"/>
      <c r="Y183" s="69"/>
    </row>
    <row r="184" spans="1:25" ht="15">
      <c r="A184" s="25"/>
      <c r="B184" s="25"/>
      <c r="C184" s="25"/>
      <c r="D184" s="25"/>
      <c r="E184" s="25"/>
      <c r="F184" s="25"/>
      <c r="G184" s="33"/>
      <c r="H184" s="33"/>
      <c r="I184" s="33"/>
      <c r="J184" s="33"/>
      <c r="K184" s="33"/>
      <c r="L184" s="69"/>
      <c r="M184" s="69"/>
      <c r="N184" s="69"/>
      <c r="O184" s="69"/>
      <c r="P184" s="69"/>
      <c r="Q184" s="69"/>
      <c r="R184" s="69"/>
      <c r="S184" s="69"/>
      <c r="T184" s="69"/>
      <c r="U184" s="69"/>
      <c r="V184" s="69"/>
      <c r="W184" s="69"/>
      <c r="X184" s="69"/>
      <c r="Y184" s="69"/>
    </row>
    <row r="185" spans="1:25" ht="19.5" customHeight="1">
      <c r="A185" s="25"/>
      <c r="B185" s="57" t="s">
        <v>211</v>
      </c>
      <c r="C185" s="45"/>
      <c r="D185" s="45"/>
      <c r="E185" s="45"/>
      <c r="F185" s="45"/>
      <c r="G185" s="45"/>
      <c r="H185" s="45"/>
      <c r="I185" s="45"/>
      <c r="J185" s="45"/>
      <c r="K185" s="43"/>
      <c r="L185" s="69"/>
      <c r="M185" s="69"/>
      <c r="N185" s="69"/>
      <c r="O185" s="69"/>
      <c r="P185" s="69"/>
      <c r="Q185" s="69"/>
      <c r="R185" s="69"/>
      <c r="S185" s="69"/>
      <c r="T185" s="69"/>
      <c r="U185" s="69"/>
      <c r="V185" s="69"/>
      <c r="W185" s="69"/>
      <c r="X185" s="69"/>
      <c r="Y185" s="69"/>
    </row>
    <row r="186" spans="1:25" ht="15">
      <c r="A186" s="25"/>
      <c r="B186" s="16" t="s">
        <v>22</v>
      </c>
      <c r="C186" s="58" t="s">
        <v>1257</v>
      </c>
      <c r="D186" s="45"/>
      <c r="E186" s="45"/>
      <c r="F186" s="43"/>
      <c r="G186" s="17" t="s">
        <v>22</v>
      </c>
      <c r="H186" s="48" t="s">
        <v>1010</v>
      </c>
      <c r="I186" s="45"/>
      <c r="J186" s="45"/>
      <c r="K186" s="43"/>
      <c r="L186" s="69"/>
      <c r="M186" s="69"/>
      <c r="N186" s="69"/>
      <c r="O186" s="69"/>
      <c r="P186" s="69"/>
      <c r="Q186" s="69"/>
      <c r="R186" s="69"/>
      <c r="S186" s="69"/>
      <c r="T186" s="69"/>
      <c r="U186" s="69"/>
      <c r="V186" s="69"/>
      <c r="W186" s="69"/>
      <c r="X186" s="69"/>
      <c r="Y186" s="69"/>
    </row>
    <row r="187" spans="1:25" ht="15">
      <c r="A187" s="25"/>
      <c r="B187" s="41" t="s">
        <v>23</v>
      </c>
      <c r="C187" s="59" t="s">
        <v>24</v>
      </c>
      <c r="D187" s="50"/>
      <c r="E187" s="41" t="s">
        <v>25</v>
      </c>
      <c r="F187" s="41" t="s">
        <v>26</v>
      </c>
      <c r="G187" s="40" t="s">
        <v>23</v>
      </c>
      <c r="H187" s="49" t="s">
        <v>24</v>
      </c>
      <c r="I187" s="50"/>
      <c r="J187" s="40" t="s">
        <v>25</v>
      </c>
      <c r="K187" s="40" t="s">
        <v>26</v>
      </c>
      <c r="L187" s="69"/>
      <c r="M187" s="69"/>
      <c r="N187" s="69"/>
      <c r="O187" s="69"/>
      <c r="P187" s="69"/>
      <c r="Q187" s="69"/>
      <c r="R187" s="69"/>
      <c r="S187" s="69"/>
      <c r="T187" s="69"/>
      <c r="U187" s="69"/>
      <c r="V187" s="69"/>
      <c r="W187" s="69"/>
      <c r="X187" s="69"/>
      <c r="Y187" s="69"/>
    </row>
    <row r="188" spans="1:25" ht="15">
      <c r="A188" s="25"/>
      <c r="B188" s="47"/>
      <c r="C188" s="51"/>
      <c r="D188" s="52"/>
      <c r="E188" s="47"/>
      <c r="F188" s="47"/>
      <c r="G188" s="47"/>
      <c r="H188" s="51"/>
      <c r="I188" s="52"/>
      <c r="J188" s="47"/>
      <c r="K188" s="47"/>
      <c r="L188" s="69"/>
      <c r="M188" s="69"/>
      <c r="N188" s="69"/>
      <c r="O188" s="69"/>
      <c r="P188" s="69"/>
      <c r="Q188" s="69"/>
      <c r="R188" s="69"/>
      <c r="S188" s="69"/>
      <c r="T188" s="69"/>
      <c r="U188" s="69"/>
      <c r="V188" s="69"/>
      <c r="W188" s="69"/>
      <c r="X188" s="69"/>
      <c r="Y188" s="69"/>
    </row>
    <row r="189" spans="1:25" ht="15">
      <c r="A189" s="25"/>
      <c r="B189" s="39"/>
      <c r="C189" s="53"/>
      <c r="D189" s="54"/>
      <c r="E189" s="39"/>
      <c r="F189" s="39"/>
      <c r="G189" s="39"/>
      <c r="H189" s="53"/>
      <c r="I189" s="54"/>
      <c r="J189" s="39"/>
      <c r="K189" s="39"/>
      <c r="L189" s="69"/>
      <c r="M189" s="69"/>
      <c r="N189" s="69"/>
      <c r="O189" s="69"/>
      <c r="P189" s="69"/>
      <c r="Q189" s="69"/>
      <c r="R189" s="69"/>
      <c r="S189" s="69"/>
      <c r="T189" s="69"/>
      <c r="U189" s="69"/>
      <c r="V189" s="69"/>
      <c r="W189" s="69"/>
      <c r="X189" s="69"/>
      <c r="Y189" s="69"/>
    </row>
    <row r="190" spans="1:25" ht="15.75">
      <c r="A190" s="25"/>
      <c r="B190" s="41">
        <v>1</v>
      </c>
      <c r="C190" s="42" t="s">
        <v>1256</v>
      </c>
      <c r="D190" s="43"/>
      <c r="E190" s="19">
        <v>6</v>
      </c>
      <c r="F190" s="38" t="s">
        <v>102</v>
      </c>
      <c r="G190" s="40">
        <v>1</v>
      </c>
      <c r="H190" s="42" t="s">
        <v>1255</v>
      </c>
      <c r="I190" s="43"/>
      <c r="J190" s="19">
        <v>19</v>
      </c>
      <c r="K190" s="38"/>
      <c r="L190" s="71"/>
      <c r="M190" s="71"/>
      <c r="N190" s="71"/>
      <c r="O190" s="71"/>
      <c r="P190" s="71"/>
      <c r="Q190" s="71"/>
      <c r="R190" s="71"/>
      <c r="S190" s="71"/>
      <c r="T190" s="71"/>
      <c r="U190" s="71"/>
      <c r="V190" s="71"/>
      <c r="W190" s="71"/>
      <c r="X190" s="71"/>
      <c r="Y190" s="71"/>
    </row>
    <row r="191" spans="1:25" ht="15.75">
      <c r="A191" s="25"/>
      <c r="B191" s="39"/>
      <c r="C191" s="42" t="s">
        <v>1254</v>
      </c>
      <c r="D191" s="43"/>
      <c r="E191" s="19">
        <v>12</v>
      </c>
      <c r="F191" s="39"/>
      <c r="G191" s="39"/>
      <c r="H191" s="42" t="s">
        <v>1253</v>
      </c>
      <c r="I191" s="43"/>
      <c r="J191" s="19">
        <v>8</v>
      </c>
      <c r="K191" s="39"/>
      <c r="L191" s="71"/>
      <c r="M191" s="71"/>
      <c r="N191" s="71"/>
      <c r="O191" s="71"/>
      <c r="P191" s="71"/>
      <c r="Q191" s="71"/>
      <c r="R191" s="71"/>
      <c r="S191" s="71"/>
      <c r="T191" s="71"/>
      <c r="U191" s="71"/>
      <c r="V191" s="71"/>
      <c r="W191" s="71"/>
      <c r="X191" s="71"/>
      <c r="Y191" s="71"/>
    </row>
    <row r="192" spans="1:25" ht="15.75">
      <c r="A192" s="25"/>
      <c r="B192" s="41">
        <v>2</v>
      </c>
      <c r="C192" s="42" t="s">
        <v>1252</v>
      </c>
      <c r="D192" s="43"/>
      <c r="E192" s="19">
        <v>10</v>
      </c>
      <c r="F192" s="38"/>
      <c r="G192" s="40">
        <v>2</v>
      </c>
      <c r="H192" s="42" t="s">
        <v>1251</v>
      </c>
      <c r="I192" s="43"/>
      <c r="J192" s="19">
        <v>17</v>
      </c>
      <c r="K192" s="38" t="s">
        <v>84</v>
      </c>
      <c r="L192" s="71"/>
      <c r="M192" s="71"/>
      <c r="N192" s="71"/>
      <c r="O192" s="71"/>
      <c r="P192" s="71"/>
      <c r="Q192" s="71"/>
      <c r="R192" s="71"/>
      <c r="S192" s="71"/>
      <c r="T192" s="71"/>
      <c r="U192" s="71"/>
      <c r="V192" s="71"/>
      <c r="W192" s="71"/>
      <c r="X192" s="71"/>
      <c r="Y192" s="71"/>
    </row>
    <row r="193" spans="1:25" ht="15.75">
      <c r="A193" s="25"/>
      <c r="B193" s="39"/>
      <c r="C193" s="42" t="s">
        <v>1250</v>
      </c>
      <c r="D193" s="43"/>
      <c r="E193" s="19">
        <v>18</v>
      </c>
      <c r="F193" s="39"/>
      <c r="G193" s="39"/>
      <c r="H193" s="42" t="s">
        <v>1249</v>
      </c>
      <c r="I193" s="43"/>
      <c r="J193" s="19">
        <v>10</v>
      </c>
      <c r="K193" s="39"/>
      <c r="L193" s="71"/>
      <c r="M193" s="71"/>
      <c r="N193" s="71"/>
      <c r="O193" s="71"/>
      <c r="P193" s="71"/>
      <c r="Q193" s="71"/>
      <c r="R193" s="71"/>
      <c r="S193" s="71"/>
      <c r="T193" s="71"/>
      <c r="U193" s="71"/>
      <c r="V193" s="71"/>
      <c r="W193" s="71"/>
      <c r="X193" s="71"/>
      <c r="Y193" s="71"/>
    </row>
    <row r="194" spans="1:25" ht="15.75">
      <c r="A194" s="25"/>
      <c r="B194" s="41">
        <v>3</v>
      </c>
      <c r="C194" s="42" t="s">
        <v>1248</v>
      </c>
      <c r="D194" s="43"/>
      <c r="E194" s="19">
        <v>20</v>
      </c>
      <c r="F194" s="38"/>
      <c r="G194" s="40">
        <v>3</v>
      </c>
      <c r="H194" s="42" t="s">
        <v>1247</v>
      </c>
      <c r="I194" s="43"/>
      <c r="J194" s="19">
        <v>21</v>
      </c>
      <c r="K194" s="38" t="s">
        <v>33</v>
      </c>
      <c r="L194" s="71"/>
      <c r="M194" s="71"/>
      <c r="N194" s="71"/>
      <c r="O194" s="71"/>
      <c r="P194" s="71"/>
      <c r="Q194" s="71"/>
      <c r="R194" s="71"/>
      <c r="S194" s="71"/>
      <c r="T194" s="71"/>
      <c r="U194" s="71"/>
      <c r="V194" s="71"/>
      <c r="W194" s="71"/>
      <c r="X194" s="71"/>
      <c r="Y194" s="71"/>
    </row>
    <row r="195" spans="1:25" ht="15.75">
      <c r="A195" s="25"/>
      <c r="B195" s="39"/>
      <c r="C195" s="42" t="s">
        <v>1246</v>
      </c>
      <c r="D195" s="43"/>
      <c r="E195" s="19">
        <v>15</v>
      </c>
      <c r="F195" s="39"/>
      <c r="G195" s="39"/>
      <c r="H195" s="42" t="s">
        <v>1245</v>
      </c>
      <c r="I195" s="43"/>
      <c r="J195" s="19">
        <v>15</v>
      </c>
      <c r="K195" s="39"/>
      <c r="L195" s="71"/>
      <c r="M195" s="71"/>
      <c r="N195" s="71"/>
      <c r="O195" s="71"/>
      <c r="P195" s="71"/>
      <c r="Q195" s="71"/>
      <c r="R195" s="71"/>
      <c r="S195" s="71"/>
      <c r="T195" s="71"/>
      <c r="U195" s="71"/>
      <c r="V195" s="71"/>
      <c r="W195" s="71"/>
      <c r="X195" s="71"/>
      <c r="Y195" s="71"/>
    </row>
    <row r="196" spans="1:25" ht="15.75">
      <c r="A196" s="25"/>
      <c r="B196" s="41">
        <v>4</v>
      </c>
      <c r="C196" s="42" t="s">
        <v>1244</v>
      </c>
      <c r="D196" s="43"/>
      <c r="E196" s="19">
        <v>17</v>
      </c>
      <c r="F196" s="38" t="s">
        <v>33</v>
      </c>
      <c r="G196" s="40">
        <v>4</v>
      </c>
      <c r="H196" s="42" t="s">
        <v>1243</v>
      </c>
      <c r="I196" s="43"/>
      <c r="J196" s="19">
        <v>17</v>
      </c>
      <c r="K196" s="38"/>
      <c r="L196" s="71"/>
      <c r="M196" s="71"/>
      <c r="N196" s="71"/>
      <c r="O196" s="71"/>
      <c r="P196" s="71"/>
      <c r="Q196" s="71"/>
      <c r="R196" s="71"/>
      <c r="S196" s="71"/>
      <c r="T196" s="71"/>
      <c r="U196" s="71"/>
      <c r="V196" s="71"/>
      <c r="W196" s="71"/>
      <c r="X196" s="71"/>
      <c r="Y196" s="71"/>
    </row>
    <row r="197" spans="1:25" ht="15.75">
      <c r="A197" s="25"/>
      <c r="B197" s="39"/>
      <c r="C197" s="42" t="s">
        <v>1242</v>
      </c>
      <c r="D197" s="43"/>
      <c r="E197" s="19">
        <v>13</v>
      </c>
      <c r="F197" s="39"/>
      <c r="G197" s="39"/>
      <c r="H197" s="42" t="s">
        <v>1241</v>
      </c>
      <c r="I197" s="43"/>
      <c r="J197" s="19">
        <v>17</v>
      </c>
      <c r="K197" s="39"/>
      <c r="L197" s="71"/>
      <c r="M197" s="71"/>
      <c r="N197" s="71"/>
      <c r="O197" s="71"/>
      <c r="P197" s="71"/>
      <c r="Q197" s="71"/>
      <c r="R197" s="71"/>
      <c r="S197" s="71"/>
      <c r="T197" s="71"/>
      <c r="U197" s="71"/>
      <c r="V197" s="71"/>
      <c r="W197" s="71"/>
      <c r="X197" s="71"/>
      <c r="Y197" s="71"/>
    </row>
    <row r="198" spans="1:25" ht="15.75">
      <c r="A198" s="25"/>
      <c r="B198" s="41">
        <v>5</v>
      </c>
      <c r="C198" s="42" t="s">
        <v>1240</v>
      </c>
      <c r="D198" s="43"/>
      <c r="E198" s="19">
        <v>15</v>
      </c>
      <c r="F198" s="38"/>
      <c r="G198" s="40">
        <v>5</v>
      </c>
      <c r="H198" s="42" t="s">
        <v>1239</v>
      </c>
      <c r="I198" s="43"/>
      <c r="J198" s="19">
        <v>15</v>
      </c>
      <c r="K198" s="38" t="s">
        <v>38</v>
      </c>
      <c r="L198" s="71"/>
      <c r="M198" s="71"/>
      <c r="N198" s="71"/>
      <c r="O198" s="71"/>
      <c r="P198" s="71"/>
      <c r="Q198" s="71"/>
      <c r="R198" s="71"/>
      <c r="S198" s="71"/>
      <c r="T198" s="71"/>
      <c r="U198" s="71"/>
      <c r="V198" s="71"/>
      <c r="W198" s="71"/>
      <c r="X198" s="71"/>
      <c r="Y198" s="71"/>
    </row>
    <row r="199" spans="1:25" ht="15.75">
      <c r="A199" s="25"/>
      <c r="B199" s="39"/>
      <c r="C199" s="42" t="s">
        <v>1238</v>
      </c>
      <c r="D199" s="43"/>
      <c r="E199" s="19">
        <v>16</v>
      </c>
      <c r="F199" s="39"/>
      <c r="G199" s="39"/>
      <c r="H199" s="42" t="s">
        <v>1237</v>
      </c>
      <c r="I199" s="43"/>
      <c r="J199" s="19">
        <v>22</v>
      </c>
      <c r="K199" s="39"/>
      <c r="L199" s="71"/>
      <c r="M199" s="71"/>
      <c r="N199" s="71"/>
      <c r="O199" s="71"/>
      <c r="P199" s="71"/>
      <c r="Q199" s="71"/>
      <c r="R199" s="71"/>
      <c r="S199" s="71"/>
      <c r="T199" s="71"/>
      <c r="U199" s="71"/>
      <c r="V199" s="71"/>
      <c r="W199" s="71"/>
      <c r="X199" s="71"/>
      <c r="Y199" s="71"/>
    </row>
    <row r="200" spans="1:25" ht="15.75">
      <c r="A200" s="25"/>
      <c r="B200" s="44" t="str">
        <f>"TOTAL MATCHES WON BY : "&amp;C186</f>
        <v>TOTAL MATCHES WON BY : HARTFIELD</v>
      </c>
      <c r="C200" s="45"/>
      <c r="D200" s="45"/>
      <c r="E200" s="43"/>
      <c r="F200" s="19">
        <f>COUNTA(F190:F199)-0.5*COUNTIF(F190:F199,"Sq*")-COUNTIF(F190:F199,"TBA")</f>
        <v>2</v>
      </c>
      <c r="G200" s="55" t="str">
        <f>"TOTAL MATCHES WON BY : "&amp;H186</f>
        <v>TOTAL MATCHES WON BY : ROYAL PERTH</v>
      </c>
      <c r="H200" s="45"/>
      <c r="I200" s="45"/>
      <c r="J200" s="43"/>
      <c r="K200" s="19">
        <f>COUNTA(K190:K199)-0.5*COUNTIF(K190:K199,"Sq*")-COUNTIF(K190:K199,"TBA")</f>
        <v>3</v>
      </c>
      <c r="L200" s="70"/>
      <c r="M200" s="70"/>
      <c r="N200" s="70" t="str">
        <f>IF(F200+K200=0,"",C186)</f>
        <v>HARTFIELD</v>
      </c>
      <c r="O200" s="24">
        <f>F200</f>
        <v>2</v>
      </c>
      <c r="P200" s="70" t="str">
        <f>IF(F200+K200=0,"",H186)</f>
        <v>ROYAL PERTH</v>
      </c>
      <c r="Q200" s="24">
        <f>K200</f>
        <v>3</v>
      </c>
      <c r="R200" s="70" t="str">
        <f>G201</f>
        <v>ROYAL PERTH</v>
      </c>
      <c r="S200" s="70" t="str">
        <f>IF(R200="HALVED",C186,"")</f>
        <v/>
      </c>
      <c r="T200" s="70" t="str">
        <f>IF(R200="HALVED",H186,"")</f>
        <v/>
      </c>
      <c r="U200" s="70"/>
      <c r="V200" s="70"/>
      <c r="W200" s="70"/>
      <c r="X200" s="70"/>
      <c r="Y200" s="70"/>
    </row>
    <row r="201" spans="1:25" ht="15">
      <c r="A201" s="25"/>
      <c r="B201" s="46" t="s">
        <v>52</v>
      </c>
      <c r="C201" s="45"/>
      <c r="D201" s="45"/>
      <c r="E201" s="45"/>
      <c r="F201" s="43"/>
      <c r="G201" s="56" t="str">
        <f>IF(F200+K200&lt;4,"",IF(F200=K200,"HALVED",IF(F200&gt;K200,C186,H186)))</f>
        <v>ROYAL PERTH</v>
      </c>
      <c r="H201" s="45"/>
      <c r="I201" s="45"/>
      <c r="J201" s="45"/>
      <c r="K201" s="43"/>
      <c r="L201" s="69"/>
      <c r="M201" s="69"/>
      <c r="N201" s="69"/>
      <c r="O201" s="69"/>
      <c r="P201" s="69"/>
      <c r="Q201" s="69"/>
      <c r="R201" s="69"/>
      <c r="S201" s="69"/>
      <c r="T201" s="69"/>
      <c r="U201" s="69"/>
      <c r="V201" s="69"/>
      <c r="W201" s="69"/>
      <c r="X201" s="69"/>
      <c r="Y201" s="69"/>
    </row>
    <row r="202" spans="1:25" ht="15">
      <c r="A202" s="25"/>
      <c r="B202" s="57" t="s">
        <v>157</v>
      </c>
      <c r="C202" s="45"/>
      <c r="D202" s="45"/>
      <c r="E202" s="45"/>
      <c r="F202" s="45"/>
      <c r="G202" s="45"/>
      <c r="H202" s="45"/>
      <c r="I202" s="45"/>
      <c r="J202" s="45"/>
      <c r="K202" s="43"/>
      <c r="L202" s="69"/>
      <c r="M202" s="69"/>
      <c r="N202" s="69"/>
      <c r="O202" s="69"/>
      <c r="P202" s="69"/>
      <c r="Q202" s="69"/>
      <c r="R202" s="69"/>
      <c r="S202" s="69"/>
      <c r="T202" s="69"/>
      <c r="U202" s="69"/>
      <c r="V202" s="69"/>
      <c r="W202" s="69"/>
      <c r="X202" s="69"/>
      <c r="Y202" s="69"/>
    </row>
    <row r="203" spans="1:25" ht="15">
      <c r="A203" s="25"/>
      <c r="B203" s="16" t="s">
        <v>22</v>
      </c>
      <c r="C203" s="58" t="s">
        <v>1236</v>
      </c>
      <c r="D203" s="45"/>
      <c r="E203" s="45"/>
      <c r="F203" s="43"/>
      <c r="G203" s="17" t="s">
        <v>22</v>
      </c>
      <c r="H203" s="48" t="s">
        <v>1032</v>
      </c>
      <c r="I203" s="45"/>
      <c r="J203" s="45"/>
      <c r="K203" s="43"/>
      <c r="L203" s="69"/>
      <c r="M203" s="69"/>
      <c r="N203" s="69"/>
      <c r="O203" s="69"/>
      <c r="P203" s="69"/>
      <c r="Q203" s="69"/>
      <c r="R203" s="69"/>
      <c r="S203" s="69"/>
      <c r="T203" s="69"/>
      <c r="U203" s="69"/>
      <c r="V203" s="69"/>
      <c r="W203" s="69"/>
      <c r="X203" s="69"/>
      <c r="Y203" s="69"/>
    </row>
    <row r="204" spans="1:25" ht="15">
      <c r="A204" s="25"/>
      <c r="B204" s="41" t="s">
        <v>23</v>
      </c>
      <c r="C204" s="59" t="s">
        <v>24</v>
      </c>
      <c r="D204" s="50"/>
      <c r="E204" s="41" t="s">
        <v>25</v>
      </c>
      <c r="F204" s="41" t="s">
        <v>26</v>
      </c>
      <c r="G204" s="40" t="s">
        <v>23</v>
      </c>
      <c r="H204" s="49" t="s">
        <v>24</v>
      </c>
      <c r="I204" s="50"/>
      <c r="J204" s="40" t="s">
        <v>25</v>
      </c>
      <c r="K204" s="40" t="s">
        <v>26</v>
      </c>
      <c r="L204" s="69"/>
      <c r="M204" s="69"/>
      <c r="N204" s="69"/>
      <c r="O204" s="69"/>
      <c r="P204" s="69"/>
      <c r="Q204" s="69"/>
      <c r="R204" s="69"/>
      <c r="S204" s="69"/>
      <c r="T204" s="69"/>
      <c r="U204" s="69"/>
      <c r="V204" s="69"/>
      <c r="W204" s="69"/>
      <c r="X204" s="69"/>
      <c r="Y204" s="69"/>
    </row>
    <row r="205" spans="1:25" ht="15">
      <c r="A205" s="25"/>
      <c r="B205" s="47"/>
      <c r="C205" s="51"/>
      <c r="D205" s="52"/>
      <c r="E205" s="47"/>
      <c r="F205" s="47"/>
      <c r="G205" s="47"/>
      <c r="H205" s="51"/>
      <c r="I205" s="52"/>
      <c r="J205" s="47"/>
      <c r="K205" s="47"/>
      <c r="L205" s="69"/>
      <c r="M205" s="69"/>
      <c r="N205" s="69"/>
      <c r="O205" s="69"/>
      <c r="P205" s="69"/>
      <c r="Q205" s="69"/>
      <c r="R205" s="69"/>
      <c r="S205" s="69"/>
      <c r="T205" s="69"/>
      <c r="U205" s="69"/>
      <c r="V205" s="69"/>
      <c r="W205" s="69"/>
      <c r="X205" s="69"/>
      <c r="Y205" s="69"/>
    </row>
    <row r="206" spans="1:25" ht="15">
      <c r="A206" s="25"/>
      <c r="B206" s="39"/>
      <c r="C206" s="53"/>
      <c r="D206" s="54"/>
      <c r="E206" s="39"/>
      <c r="F206" s="39"/>
      <c r="G206" s="39"/>
      <c r="H206" s="53"/>
      <c r="I206" s="54"/>
      <c r="J206" s="39"/>
      <c r="K206" s="39"/>
      <c r="L206" s="69"/>
      <c r="M206" s="69"/>
      <c r="N206" s="69"/>
      <c r="O206" s="69"/>
      <c r="P206" s="69"/>
      <c r="Q206" s="69"/>
      <c r="R206" s="69"/>
      <c r="S206" s="69"/>
      <c r="T206" s="69"/>
      <c r="U206" s="69"/>
      <c r="V206" s="69"/>
      <c r="W206" s="69"/>
      <c r="X206" s="69"/>
      <c r="Y206" s="69"/>
    </row>
    <row r="207" spans="1:25" ht="15.75">
      <c r="A207" s="25"/>
      <c r="B207" s="41">
        <v>1</v>
      </c>
      <c r="C207" s="42" t="s">
        <v>1235</v>
      </c>
      <c r="D207" s="43"/>
      <c r="E207" s="19">
        <v>7</v>
      </c>
      <c r="F207" s="38"/>
      <c r="G207" s="40">
        <v>1</v>
      </c>
      <c r="H207" s="42" t="s">
        <v>1234</v>
      </c>
      <c r="I207" s="43"/>
      <c r="J207" s="19">
        <v>13</v>
      </c>
      <c r="K207" s="38" t="s">
        <v>43</v>
      </c>
      <c r="L207" s="71"/>
      <c r="M207" s="71"/>
      <c r="N207" s="71"/>
      <c r="O207" s="71"/>
      <c r="P207" s="71"/>
      <c r="Q207" s="71"/>
      <c r="R207" s="71"/>
      <c r="S207" s="71"/>
      <c r="T207" s="71"/>
      <c r="U207" s="71"/>
      <c r="V207" s="71"/>
      <c r="W207" s="71"/>
      <c r="X207" s="71"/>
      <c r="Y207" s="71"/>
    </row>
    <row r="208" spans="1:25" ht="15.75">
      <c r="A208" s="25"/>
      <c r="B208" s="39"/>
      <c r="C208" s="42" t="s">
        <v>1233</v>
      </c>
      <c r="D208" s="43"/>
      <c r="E208" s="19">
        <v>10</v>
      </c>
      <c r="F208" s="39"/>
      <c r="G208" s="39"/>
      <c r="H208" s="42" t="s">
        <v>1232</v>
      </c>
      <c r="I208" s="43"/>
      <c r="J208" s="19">
        <v>21</v>
      </c>
      <c r="K208" s="39"/>
      <c r="L208" s="71"/>
      <c r="M208" s="71"/>
      <c r="N208" s="71"/>
      <c r="O208" s="71"/>
      <c r="P208" s="71"/>
      <c r="Q208" s="71"/>
      <c r="R208" s="71"/>
      <c r="S208" s="71"/>
      <c r="T208" s="71"/>
      <c r="U208" s="71"/>
      <c r="V208" s="71"/>
      <c r="W208" s="71"/>
      <c r="X208" s="71"/>
      <c r="Y208" s="71"/>
    </row>
    <row r="209" spans="1:25" ht="15.75">
      <c r="A209" s="25"/>
      <c r="B209" s="41">
        <v>2</v>
      </c>
      <c r="C209" s="42" t="s">
        <v>1231</v>
      </c>
      <c r="D209" s="43"/>
      <c r="E209" s="19">
        <v>15</v>
      </c>
      <c r="F209" s="38" t="s">
        <v>43</v>
      </c>
      <c r="G209" s="40">
        <v>2</v>
      </c>
      <c r="H209" s="42" t="s">
        <v>1230</v>
      </c>
      <c r="I209" s="43"/>
      <c r="J209" s="19">
        <v>14</v>
      </c>
      <c r="K209" s="38"/>
      <c r="L209" s="71"/>
      <c r="M209" s="71"/>
      <c r="N209" s="71"/>
      <c r="O209" s="71"/>
      <c r="P209" s="71"/>
      <c r="Q209" s="71"/>
      <c r="R209" s="71"/>
      <c r="S209" s="71"/>
      <c r="T209" s="71"/>
      <c r="U209" s="71"/>
      <c r="V209" s="71"/>
      <c r="W209" s="71"/>
      <c r="X209" s="71"/>
      <c r="Y209" s="71"/>
    </row>
    <row r="210" spans="1:25" ht="15.75">
      <c r="A210" s="25"/>
      <c r="B210" s="39"/>
      <c r="C210" s="42" t="s">
        <v>1229</v>
      </c>
      <c r="D210" s="43"/>
      <c r="E210" s="19">
        <v>9</v>
      </c>
      <c r="F210" s="39"/>
      <c r="G210" s="39"/>
      <c r="H210" s="42" t="s">
        <v>1228</v>
      </c>
      <c r="I210" s="43"/>
      <c r="J210" s="19">
        <v>17</v>
      </c>
      <c r="K210" s="39"/>
      <c r="L210" s="71"/>
      <c r="M210" s="71"/>
      <c r="N210" s="71"/>
      <c r="O210" s="71"/>
      <c r="P210" s="71"/>
      <c r="Q210" s="71"/>
      <c r="R210" s="71"/>
      <c r="S210" s="71"/>
      <c r="T210" s="71"/>
      <c r="U210" s="71"/>
      <c r="V210" s="71"/>
      <c r="W210" s="71"/>
      <c r="X210" s="71"/>
      <c r="Y210" s="71"/>
    </row>
    <row r="211" spans="1:25" ht="15.75">
      <c r="A211" s="25"/>
      <c r="B211" s="41">
        <v>3</v>
      </c>
      <c r="C211" s="42" t="s">
        <v>1227</v>
      </c>
      <c r="D211" s="43"/>
      <c r="E211" s="19">
        <v>12</v>
      </c>
      <c r="F211" s="38" t="s">
        <v>64</v>
      </c>
      <c r="G211" s="40">
        <v>3</v>
      </c>
      <c r="H211" s="42" t="s">
        <v>1226</v>
      </c>
      <c r="I211" s="43"/>
      <c r="J211" s="19">
        <v>8</v>
      </c>
      <c r="K211" s="38"/>
      <c r="L211" s="71"/>
      <c r="M211" s="71"/>
      <c r="N211" s="71"/>
      <c r="O211" s="71"/>
      <c r="P211" s="71"/>
      <c r="Q211" s="71"/>
      <c r="R211" s="71"/>
      <c r="S211" s="71"/>
      <c r="T211" s="71"/>
      <c r="U211" s="71"/>
      <c r="V211" s="71"/>
      <c r="W211" s="71"/>
      <c r="X211" s="71"/>
      <c r="Y211" s="71"/>
    </row>
    <row r="212" spans="1:25" ht="15.75">
      <c r="A212" s="25"/>
      <c r="B212" s="39"/>
      <c r="C212" s="42" t="s">
        <v>1225</v>
      </c>
      <c r="D212" s="43"/>
      <c r="E212" s="19">
        <v>11</v>
      </c>
      <c r="F212" s="39"/>
      <c r="G212" s="39"/>
      <c r="H212" s="42" t="s">
        <v>1224</v>
      </c>
      <c r="I212" s="43"/>
      <c r="J212" s="19">
        <v>17</v>
      </c>
      <c r="K212" s="39"/>
      <c r="L212" s="71"/>
      <c r="M212" s="71"/>
      <c r="N212" s="71"/>
      <c r="O212" s="71"/>
      <c r="P212" s="71"/>
      <c r="Q212" s="71"/>
      <c r="R212" s="71"/>
      <c r="S212" s="71"/>
      <c r="T212" s="71"/>
      <c r="U212" s="71"/>
      <c r="V212" s="71"/>
      <c r="W212" s="71"/>
      <c r="X212" s="71"/>
      <c r="Y212" s="71"/>
    </row>
    <row r="213" spans="1:25" ht="15.75">
      <c r="A213" s="25"/>
      <c r="B213" s="41">
        <v>4</v>
      </c>
      <c r="C213" s="42" t="s">
        <v>1223</v>
      </c>
      <c r="D213" s="43"/>
      <c r="E213" s="19">
        <v>10</v>
      </c>
      <c r="F213" s="38" t="s">
        <v>119</v>
      </c>
      <c r="G213" s="40">
        <v>4</v>
      </c>
      <c r="H213" s="42" t="s">
        <v>1222</v>
      </c>
      <c r="I213" s="43"/>
      <c r="J213" s="19">
        <v>10</v>
      </c>
      <c r="K213" s="38" t="s">
        <v>119</v>
      </c>
      <c r="L213" s="71"/>
      <c r="M213" s="71"/>
      <c r="N213" s="71"/>
      <c r="O213" s="71"/>
      <c r="P213" s="71"/>
      <c r="Q213" s="71"/>
      <c r="R213" s="71"/>
      <c r="S213" s="71"/>
      <c r="T213" s="71"/>
      <c r="U213" s="71"/>
      <c r="V213" s="71"/>
      <c r="W213" s="71"/>
      <c r="X213" s="71"/>
      <c r="Y213" s="71"/>
    </row>
    <row r="214" spans="1:25" ht="15.75">
      <c r="A214" s="25"/>
      <c r="B214" s="39"/>
      <c r="C214" s="42" t="s">
        <v>1221</v>
      </c>
      <c r="D214" s="43"/>
      <c r="E214" s="19">
        <v>7</v>
      </c>
      <c r="F214" s="39"/>
      <c r="G214" s="39"/>
      <c r="H214" s="42" t="s">
        <v>1220</v>
      </c>
      <c r="I214" s="43"/>
      <c r="J214" s="19">
        <v>17</v>
      </c>
      <c r="K214" s="39"/>
      <c r="L214" s="71"/>
      <c r="M214" s="71"/>
      <c r="N214" s="71"/>
      <c r="O214" s="71"/>
      <c r="P214" s="71"/>
      <c r="Q214" s="71"/>
      <c r="R214" s="71"/>
      <c r="S214" s="71"/>
      <c r="T214" s="71"/>
      <c r="U214" s="71"/>
      <c r="V214" s="71"/>
      <c r="W214" s="71"/>
      <c r="X214" s="71"/>
      <c r="Y214" s="71"/>
    </row>
    <row r="215" spans="1:25" ht="15.75">
      <c r="A215" s="25"/>
      <c r="B215" s="41">
        <v>5</v>
      </c>
      <c r="C215" s="42" t="s">
        <v>1219</v>
      </c>
      <c r="D215" s="43"/>
      <c r="E215" s="19">
        <v>13</v>
      </c>
      <c r="F215" s="38" t="s">
        <v>87</v>
      </c>
      <c r="G215" s="40">
        <v>5</v>
      </c>
      <c r="H215" s="42" t="s">
        <v>1218</v>
      </c>
      <c r="I215" s="43"/>
      <c r="J215" s="19">
        <v>6</v>
      </c>
      <c r="K215" s="38"/>
      <c r="L215" s="71"/>
      <c r="M215" s="71"/>
      <c r="N215" s="71"/>
      <c r="O215" s="71"/>
      <c r="P215" s="71"/>
      <c r="Q215" s="71"/>
      <c r="R215" s="71"/>
      <c r="S215" s="71"/>
      <c r="T215" s="71"/>
      <c r="U215" s="71"/>
      <c r="V215" s="71"/>
      <c r="W215" s="71"/>
      <c r="X215" s="71"/>
      <c r="Y215" s="71"/>
    </row>
    <row r="216" spans="1:25" ht="15.75">
      <c r="A216" s="25"/>
      <c r="B216" s="39"/>
      <c r="C216" s="42" t="s">
        <v>1217</v>
      </c>
      <c r="D216" s="43"/>
      <c r="E216" s="19">
        <v>15</v>
      </c>
      <c r="F216" s="39"/>
      <c r="G216" s="39"/>
      <c r="H216" s="42" t="s">
        <v>1216</v>
      </c>
      <c r="I216" s="43"/>
      <c r="J216" s="19">
        <v>20</v>
      </c>
      <c r="K216" s="39"/>
      <c r="L216" s="71"/>
      <c r="M216" s="71"/>
      <c r="N216" s="71"/>
      <c r="O216" s="71"/>
      <c r="P216" s="71"/>
      <c r="Q216" s="71"/>
      <c r="R216" s="71"/>
      <c r="S216" s="71"/>
      <c r="T216" s="71"/>
      <c r="U216" s="71"/>
      <c r="V216" s="71"/>
      <c r="W216" s="71"/>
      <c r="X216" s="71"/>
      <c r="Y216" s="71"/>
    </row>
    <row r="217" spans="1:25" ht="27.75">
      <c r="A217" s="25"/>
      <c r="B217" s="44" t="str">
        <f>"TOTAL MATCHES WON BY : "&amp;C203</f>
        <v>TOTAL MATCHES WON BY : MELVILLE GLADES</v>
      </c>
      <c r="C217" s="45"/>
      <c r="D217" s="45"/>
      <c r="E217" s="43"/>
      <c r="F217" s="19">
        <f>COUNTA(F207:F216)-0.5*COUNTIF(F207:F216,"Sq*")-COUNTIF(F207:F216,"TBA")</f>
        <v>3.5</v>
      </c>
      <c r="G217" s="55" t="str">
        <f>"TOTAL MATCHES WON BY : "&amp;H203</f>
        <v>TOTAL MATCHES WON BY : GOSNELLS</v>
      </c>
      <c r="H217" s="45"/>
      <c r="I217" s="45"/>
      <c r="J217" s="43"/>
      <c r="K217" s="19">
        <f>COUNTA(K207:K216)-0.5*COUNTIF(K207:K216,"Sq*")-COUNTIF(K207:K216,"TBA")</f>
        <v>1.5</v>
      </c>
      <c r="L217" s="70"/>
      <c r="M217" s="70"/>
      <c r="N217" s="70" t="str">
        <f>IF(F217+K217=0,"",C203)</f>
        <v>MELVILLE GLADES</v>
      </c>
      <c r="O217" s="24">
        <f>F217</f>
        <v>3.5</v>
      </c>
      <c r="P217" s="70" t="str">
        <f>IF(F217+K217=0,"",H203)</f>
        <v>GOSNELLS</v>
      </c>
      <c r="Q217" s="24">
        <f>K217</f>
        <v>1.5</v>
      </c>
      <c r="R217" s="70" t="str">
        <f>G218</f>
        <v>MELVILLE GLADES</v>
      </c>
      <c r="S217" s="70" t="str">
        <f>IF(R217="HALVED",C203,"")</f>
        <v/>
      </c>
      <c r="T217" s="70" t="str">
        <f>IF(R217="HALVED",H203,"")</f>
        <v/>
      </c>
      <c r="U217" s="70"/>
      <c r="V217" s="70"/>
      <c r="W217" s="70"/>
      <c r="X217" s="70"/>
      <c r="Y217" s="70"/>
    </row>
    <row r="218" spans="1:25" ht="15">
      <c r="A218" s="25"/>
      <c r="B218" s="46" t="s">
        <v>52</v>
      </c>
      <c r="C218" s="45"/>
      <c r="D218" s="45"/>
      <c r="E218" s="45"/>
      <c r="F218" s="43"/>
      <c r="G218" s="56" t="str">
        <f>IF(F217+K217&lt;4,"",IF(F217=K217,"HALVED",IF(F217&gt;K217,C203,H203)))</f>
        <v>MELVILLE GLADES</v>
      </c>
      <c r="H218" s="45"/>
      <c r="I218" s="45"/>
      <c r="J218" s="45"/>
      <c r="K218" s="43"/>
      <c r="L218" s="69"/>
      <c r="M218" s="69"/>
      <c r="N218" s="69"/>
      <c r="O218" s="69"/>
      <c r="P218" s="69"/>
      <c r="Q218" s="69"/>
      <c r="R218" s="69"/>
      <c r="S218" s="69"/>
      <c r="T218" s="69"/>
      <c r="U218" s="69"/>
      <c r="V218" s="69"/>
      <c r="W218" s="69"/>
      <c r="X218" s="69"/>
      <c r="Y218" s="69"/>
    </row>
    <row r="219" spans="1:25" ht="15">
      <c r="A219" s="25"/>
      <c r="B219" s="25"/>
      <c r="C219" s="25"/>
      <c r="D219" s="25"/>
      <c r="E219" s="25"/>
      <c r="F219" s="25"/>
      <c r="G219" s="33"/>
      <c r="H219" s="33"/>
      <c r="I219" s="33"/>
      <c r="J219" s="33"/>
      <c r="K219" s="33"/>
      <c r="L219" s="69"/>
      <c r="M219" s="69"/>
      <c r="N219" s="69"/>
      <c r="O219" s="69"/>
      <c r="P219" s="69"/>
      <c r="Q219" s="69"/>
      <c r="R219" s="69"/>
      <c r="S219" s="69"/>
      <c r="T219" s="69"/>
      <c r="U219" s="69"/>
      <c r="V219" s="69"/>
      <c r="W219" s="69"/>
      <c r="X219" s="69"/>
      <c r="Y219" s="69"/>
    </row>
    <row r="220" spans="1:25" ht="15">
      <c r="A220" s="25"/>
      <c r="B220" s="25"/>
      <c r="C220" s="25"/>
      <c r="D220" s="25"/>
      <c r="E220" s="25"/>
      <c r="F220" s="25"/>
      <c r="G220" s="33"/>
      <c r="H220" s="33"/>
      <c r="I220" s="33"/>
      <c r="J220" s="33"/>
      <c r="K220" s="33"/>
      <c r="L220" s="69"/>
      <c r="M220" s="69"/>
      <c r="N220" s="69"/>
      <c r="O220" s="69"/>
      <c r="P220" s="69"/>
      <c r="Q220" s="69"/>
      <c r="R220" s="69"/>
      <c r="S220" s="69"/>
      <c r="T220" s="69"/>
      <c r="U220" s="69"/>
      <c r="V220" s="69"/>
      <c r="W220" s="69"/>
      <c r="X220" s="69"/>
      <c r="Y220" s="69"/>
    </row>
    <row r="221" spans="1:25" ht="15">
      <c r="A221" s="25"/>
      <c r="B221" s="25"/>
      <c r="C221" s="25"/>
      <c r="D221" s="25"/>
      <c r="E221" s="25"/>
      <c r="F221" s="25"/>
      <c r="G221" s="33"/>
      <c r="H221" s="33"/>
      <c r="I221" s="33"/>
      <c r="J221" s="33"/>
      <c r="K221" s="33"/>
      <c r="L221" s="69"/>
      <c r="M221" s="69"/>
      <c r="N221" s="69"/>
      <c r="O221" s="69"/>
      <c r="P221" s="69"/>
      <c r="Q221" s="69"/>
      <c r="R221" s="69"/>
      <c r="S221" s="69"/>
      <c r="T221" s="69"/>
      <c r="U221" s="69"/>
      <c r="V221" s="69"/>
      <c r="W221" s="69"/>
      <c r="X221" s="69"/>
      <c r="Y221" s="69"/>
    </row>
    <row r="222" spans="1:25" ht="15">
      <c r="A222" s="25"/>
      <c r="B222" s="25"/>
      <c r="C222" s="25"/>
      <c r="D222" s="25"/>
      <c r="E222" s="25"/>
      <c r="F222" s="25"/>
      <c r="G222" s="33"/>
      <c r="H222" s="33"/>
      <c r="I222" s="33"/>
      <c r="J222" s="33"/>
      <c r="K222" s="33"/>
      <c r="L222" s="69"/>
      <c r="M222" s="69"/>
      <c r="N222" s="69"/>
      <c r="O222" s="69"/>
      <c r="P222" s="69"/>
      <c r="Q222" s="69"/>
      <c r="R222" s="69"/>
      <c r="S222" s="69"/>
      <c r="T222" s="69"/>
      <c r="U222" s="69"/>
      <c r="V222" s="69"/>
      <c r="W222" s="69"/>
      <c r="X222" s="69"/>
      <c r="Y222" s="69"/>
    </row>
    <row r="223" spans="1:25" ht="15">
      <c r="A223" s="25"/>
      <c r="B223" s="25"/>
      <c r="C223" s="25"/>
      <c r="D223" s="25"/>
      <c r="E223" s="25"/>
      <c r="F223" s="25"/>
      <c r="G223" s="33"/>
      <c r="H223" s="33"/>
      <c r="I223" s="33"/>
      <c r="J223" s="33"/>
      <c r="K223" s="33"/>
      <c r="L223" s="69"/>
      <c r="M223" s="69"/>
      <c r="N223" s="69"/>
      <c r="O223" s="69"/>
      <c r="P223" s="69"/>
      <c r="Q223" s="69"/>
      <c r="R223" s="69"/>
      <c r="S223" s="69"/>
      <c r="T223" s="69"/>
      <c r="U223" s="69"/>
      <c r="V223" s="69"/>
      <c r="W223" s="69"/>
      <c r="X223" s="69"/>
      <c r="Y223" s="69"/>
    </row>
    <row r="224" spans="1:25" ht="15">
      <c r="A224" s="25"/>
      <c r="B224" s="25"/>
      <c r="C224" s="25"/>
      <c r="D224" s="25"/>
      <c r="E224" s="25"/>
      <c r="F224" s="25"/>
      <c r="G224" s="33"/>
      <c r="H224" s="33"/>
      <c r="I224" s="33"/>
      <c r="J224" s="33"/>
      <c r="K224" s="33"/>
      <c r="L224" s="69"/>
      <c r="M224" s="69"/>
      <c r="N224" s="69"/>
      <c r="O224" s="69"/>
      <c r="P224" s="69"/>
      <c r="Q224" s="69"/>
      <c r="R224" s="69"/>
      <c r="S224" s="69"/>
      <c r="T224" s="69"/>
      <c r="U224" s="69"/>
      <c r="V224" s="69"/>
      <c r="W224" s="69"/>
      <c r="X224" s="69"/>
      <c r="Y224" s="69"/>
    </row>
    <row r="225" spans="1:25" ht="15">
      <c r="A225" s="25"/>
      <c r="B225" s="25"/>
      <c r="C225" s="25"/>
      <c r="D225" s="25"/>
      <c r="E225" s="25"/>
      <c r="F225" s="25"/>
      <c r="G225" s="33"/>
      <c r="H225" s="33"/>
      <c r="I225" s="33"/>
      <c r="J225" s="33"/>
      <c r="K225" s="33"/>
      <c r="L225" s="33"/>
      <c r="M225" s="33"/>
      <c r="N225" s="33"/>
      <c r="O225" s="33"/>
      <c r="P225" s="33"/>
      <c r="Q225" s="33"/>
      <c r="R225" s="33"/>
      <c r="S225" s="33"/>
      <c r="T225" s="33"/>
      <c r="U225" s="33"/>
      <c r="V225" s="33"/>
      <c r="W225" s="33"/>
      <c r="X225" s="33"/>
      <c r="Y225" s="33"/>
    </row>
    <row r="226" spans="1:25" ht="15">
      <c r="A226" s="25"/>
      <c r="B226" s="25"/>
      <c r="C226" s="25"/>
      <c r="D226" s="25"/>
      <c r="E226" s="25"/>
      <c r="F226" s="25"/>
      <c r="G226" s="33"/>
      <c r="H226" s="33"/>
      <c r="I226" s="33"/>
      <c r="J226" s="33"/>
      <c r="K226" s="33"/>
      <c r="L226" s="33"/>
      <c r="M226" s="33"/>
      <c r="N226" s="33"/>
      <c r="O226" s="33"/>
      <c r="P226" s="33"/>
      <c r="Q226" s="33"/>
      <c r="R226" s="33"/>
      <c r="S226" s="33"/>
      <c r="T226" s="33"/>
      <c r="U226" s="33"/>
      <c r="V226" s="33"/>
      <c r="W226" s="33"/>
      <c r="X226" s="33"/>
      <c r="Y226" s="33"/>
    </row>
    <row r="227" spans="1:25" ht="15">
      <c r="A227" s="25"/>
      <c r="B227" s="25"/>
      <c r="C227" s="25"/>
      <c r="D227" s="25"/>
      <c r="E227" s="25"/>
      <c r="F227" s="25"/>
      <c r="G227" s="33"/>
      <c r="H227" s="33"/>
      <c r="I227" s="33"/>
      <c r="J227" s="33"/>
      <c r="K227" s="33"/>
      <c r="L227" s="33"/>
      <c r="M227" s="33"/>
      <c r="N227" s="33"/>
      <c r="O227" s="33"/>
      <c r="P227" s="33"/>
      <c r="Q227" s="33"/>
      <c r="R227" s="33"/>
      <c r="S227" s="33"/>
      <c r="T227" s="33"/>
      <c r="U227" s="33"/>
      <c r="V227" s="33"/>
      <c r="W227" s="33"/>
      <c r="X227" s="33"/>
      <c r="Y227" s="33"/>
    </row>
    <row r="228" spans="1:25" ht="15">
      <c r="A228" s="25"/>
      <c r="B228" s="25"/>
      <c r="C228" s="25"/>
      <c r="D228" s="25"/>
      <c r="E228" s="25"/>
      <c r="F228" s="25"/>
      <c r="G228" s="33"/>
      <c r="H228" s="33"/>
      <c r="I228" s="33"/>
      <c r="J228" s="33"/>
      <c r="K228" s="33"/>
      <c r="L228" s="33"/>
      <c r="M228" s="33"/>
      <c r="N228" s="33"/>
      <c r="O228" s="33"/>
      <c r="P228" s="33"/>
      <c r="Q228" s="33"/>
      <c r="R228" s="33"/>
      <c r="S228" s="33"/>
      <c r="T228" s="33"/>
      <c r="U228" s="33"/>
      <c r="V228" s="33"/>
      <c r="W228" s="33"/>
      <c r="X228" s="33"/>
      <c r="Y228" s="33"/>
    </row>
    <row r="229" spans="1:25" ht="15">
      <c r="A229" s="25"/>
      <c r="B229" s="25"/>
      <c r="C229" s="25"/>
      <c r="D229" s="25"/>
      <c r="E229" s="25"/>
      <c r="F229" s="25"/>
      <c r="G229" s="33"/>
      <c r="H229" s="33"/>
      <c r="I229" s="33"/>
      <c r="J229" s="33"/>
      <c r="K229" s="33"/>
      <c r="L229" s="33"/>
      <c r="M229" s="33"/>
      <c r="N229" s="33"/>
      <c r="O229" s="33"/>
      <c r="P229" s="33"/>
      <c r="Q229" s="33"/>
      <c r="R229" s="33"/>
      <c r="S229" s="33"/>
      <c r="T229" s="33"/>
      <c r="U229" s="33"/>
      <c r="V229" s="33"/>
      <c r="W229" s="33"/>
      <c r="X229" s="33"/>
      <c r="Y229" s="33"/>
    </row>
    <row r="230" spans="1:25" ht="15">
      <c r="A230" s="25"/>
      <c r="B230" s="25"/>
      <c r="C230" s="25"/>
      <c r="D230" s="25"/>
      <c r="E230" s="25"/>
      <c r="F230" s="25"/>
      <c r="G230" s="33"/>
      <c r="H230" s="33"/>
      <c r="I230" s="33"/>
      <c r="J230" s="33"/>
      <c r="K230" s="33"/>
      <c r="L230" s="33"/>
      <c r="M230" s="33"/>
      <c r="N230" s="33"/>
      <c r="O230" s="33"/>
      <c r="P230" s="33"/>
      <c r="Q230" s="33"/>
      <c r="R230" s="33"/>
      <c r="S230" s="33"/>
      <c r="T230" s="33"/>
      <c r="U230" s="33"/>
      <c r="V230" s="33"/>
      <c r="W230" s="33"/>
      <c r="X230" s="33"/>
      <c r="Y230" s="33"/>
    </row>
    <row r="231" spans="1:25" ht="15">
      <c r="A231" s="25"/>
      <c r="B231" s="25"/>
      <c r="C231" s="25"/>
      <c r="D231" s="25"/>
      <c r="E231" s="25"/>
      <c r="F231" s="25"/>
      <c r="G231" s="33"/>
      <c r="H231" s="33"/>
      <c r="I231" s="33"/>
      <c r="J231" s="33"/>
      <c r="K231" s="33"/>
      <c r="L231" s="33"/>
      <c r="M231" s="33"/>
      <c r="N231" s="33"/>
      <c r="O231" s="33"/>
      <c r="P231" s="33"/>
      <c r="Q231" s="33"/>
      <c r="R231" s="33"/>
      <c r="S231" s="33"/>
      <c r="T231" s="33"/>
      <c r="U231" s="33"/>
      <c r="V231" s="33"/>
      <c r="W231" s="33"/>
      <c r="X231" s="33"/>
      <c r="Y231" s="33"/>
    </row>
    <row r="232" spans="1:25" ht="15">
      <c r="A232" s="25"/>
      <c r="B232" s="25"/>
      <c r="C232" s="25"/>
      <c r="D232" s="25"/>
      <c r="E232" s="25"/>
      <c r="F232" s="25"/>
      <c r="G232" s="33"/>
      <c r="H232" s="33"/>
      <c r="I232" s="33"/>
      <c r="J232" s="33"/>
      <c r="K232" s="33"/>
      <c r="L232" s="33"/>
      <c r="M232" s="33"/>
      <c r="N232" s="33"/>
      <c r="O232" s="33"/>
      <c r="P232" s="33"/>
      <c r="Q232" s="33"/>
      <c r="R232" s="33"/>
      <c r="S232" s="33"/>
      <c r="T232" s="33"/>
      <c r="U232" s="33"/>
      <c r="V232" s="33"/>
      <c r="W232" s="33"/>
      <c r="X232" s="33"/>
      <c r="Y232" s="33"/>
    </row>
    <row r="233" spans="1:25" ht="15">
      <c r="A233" s="25"/>
      <c r="B233" s="25"/>
      <c r="C233" s="25"/>
      <c r="D233" s="25"/>
      <c r="E233" s="25"/>
      <c r="F233" s="25"/>
      <c r="G233" s="33"/>
      <c r="H233" s="33"/>
      <c r="I233" s="33"/>
      <c r="J233" s="33"/>
      <c r="K233" s="33"/>
      <c r="L233" s="33"/>
      <c r="M233" s="33"/>
      <c r="N233" s="33"/>
      <c r="O233" s="33"/>
      <c r="P233" s="33"/>
      <c r="Q233" s="33"/>
      <c r="R233" s="33"/>
      <c r="S233" s="33"/>
      <c r="T233" s="33"/>
      <c r="U233" s="33"/>
      <c r="V233" s="33"/>
      <c r="W233" s="33"/>
      <c r="X233" s="33"/>
      <c r="Y233" s="33"/>
    </row>
    <row r="234" spans="1:25" ht="15">
      <c r="A234" s="25"/>
      <c r="B234" s="25"/>
      <c r="C234" s="25"/>
      <c r="D234" s="25"/>
      <c r="E234" s="25"/>
      <c r="F234" s="25"/>
      <c r="G234" s="33"/>
      <c r="H234" s="33"/>
      <c r="I234" s="33"/>
      <c r="J234" s="33"/>
      <c r="K234" s="33"/>
      <c r="L234" s="33"/>
      <c r="M234" s="33"/>
      <c r="N234" s="33"/>
      <c r="O234" s="33"/>
      <c r="P234" s="33"/>
      <c r="Q234" s="33"/>
      <c r="R234" s="33"/>
      <c r="S234" s="33"/>
      <c r="T234" s="33"/>
      <c r="U234" s="33"/>
      <c r="V234" s="33"/>
      <c r="W234" s="33"/>
      <c r="X234" s="33"/>
      <c r="Y234" s="33"/>
    </row>
    <row r="235" spans="1:25" ht="15">
      <c r="A235" s="25"/>
      <c r="B235" s="25"/>
      <c r="C235" s="25"/>
      <c r="D235" s="25"/>
      <c r="E235" s="25"/>
      <c r="F235" s="25"/>
      <c r="G235" s="33"/>
      <c r="H235" s="33"/>
      <c r="I235" s="33"/>
      <c r="J235" s="33"/>
      <c r="K235" s="33"/>
      <c r="L235" s="33"/>
      <c r="M235" s="33"/>
      <c r="N235" s="33"/>
      <c r="O235" s="33"/>
      <c r="P235" s="33"/>
      <c r="Q235" s="33"/>
      <c r="R235" s="33"/>
      <c r="S235" s="33"/>
      <c r="T235" s="33"/>
      <c r="U235" s="33"/>
      <c r="V235" s="33"/>
      <c r="W235" s="33"/>
      <c r="X235" s="33"/>
      <c r="Y235" s="33"/>
    </row>
    <row r="236" spans="1:25" ht="15">
      <c r="A236" s="25"/>
      <c r="B236" s="25"/>
      <c r="C236" s="25"/>
      <c r="D236" s="25"/>
      <c r="E236" s="25"/>
      <c r="F236" s="25"/>
      <c r="G236" s="33"/>
      <c r="H236" s="33"/>
      <c r="I236" s="33"/>
      <c r="J236" s="33"/>
      <c r="K236" s="33"/>
      <c r="L236" s="33"/>
      <c r="M236" s="33"/>
      <c r="N236" s="33"/>
      <c r="O236" s="33"/>
      <c r="P236" s="33"/>
      <c r="Q236" s="33"/>
      <c r="R236" s="33"/>
      <c r="S236" s="33"/>
      <c r="T236" s="33"/>
      <c r="U236" s="33"/>
      <c r="V236" s="33"/>
      <c r="W236" s="33"/>
      <c r="X236" s="33"/>
      <c r="Y236" s="33"/>
    </row>
    <row r="237" spans="1:25" ht="15">
      <c r="A237" s="25"/>
      <c r="B237" s="25"/>
      <c r="C237" s="25"/>
      <c r="D237" s="25"/>
      <c r="E237" s="25"/>
      <c r="F237" s="25"/>
      <c r="G237" s="33"/>
      <c r="H237" s="33"/>
      <c r="I237" s="33"/>
      <c r="J237" s="33"/>
      <c r="K237" s="33"/>
      <c r="L237" s="33"/>
      <c r="M237" s="33"/>
      <c r="N237" s="33"/>
      <c r="O237" s="33"/>
      <c r="P237" s="33"/>
      <c r="Q237" s="33"/>
      <c r="R237" s="33"/>
      <c r="S237" s="33"/>
      <c r="T237" s="33"/>
      <c r="U237" s="33"/>
      <c r="V237" s="33"/>
      <c r="W237" s="33"/>
      <c r="X237" s="33"/>
      <c r="Y237" s="33"/>
    </row>
    <row r="238" spans="1:25" ht="15">
      <c r="A238" s="25"/>
      <c r="B238" s="25"/>
      <c r="C238" s="25"/>
      <c r="D238" s="25"/>
      <c r="E238" s="25"/>
      <c r="F238" s="25"/>
      <c r="G238" s="33"/>
      <c r="H238" s="33"/>
      <c r="I238" s="33"/>
      <c r="J238" s="33"/>
      <c r="K238" s="33"/>
      <c r="L238" s="33"/>
      <c r="M238" s="33"/>
      <c r="N238" s="33"/>
      <c r="O238" s="33"/>
      <c r="P238" s="33"/>
      <c r="Q238" s="33"/>
      <c r="R238" s="33"/>
      <c r="S238" s="33"/>
      <c r="T238" s="33"/>
      <c r="U238" s="33"/>
      <c r="V238" s="33"/>
      <c r="W238" s="33"/>
      <c r="X238" s="33"/>
      <c r="Y238" s="33"/>
    </row>
    <row r="239" spans="1:25" ht="15" hidden="1">
      <c r="A239" s="25"/>
      <c r="B239" s="25"/>
      <c r="C239" s="25"/>
      <c r="D239" s="25"/>
      <c r="E239" s="25"/>
      <c r="F239" s="25"/>
      <c r="G239" s="33"/>
      <c r="H239" s="33"/>
      <c r="I239" s="35"/>
      <c r="J239" s="35"/>
      <c r="K239" s="35"/>
      <c r="L239" s="33"/>
      <c r="M239" s="33"/>
      <c r="N239" s="33"/>
      <c r="O239" s="33"/>
      <c r="P239" s="33"/>
      <c r="Q239" s="33"/>
      <c r="R239" s="33"/>
      <c r="S239" s="33"/>
      <c r="T239" s="33"/>
      <c r="U239" s="33"/>
      <c r="V239" s="33"/>
      <c r="W239" s="33"/>
      <c r="X239" s="33"/>
      <c r="Y239" s="33"/>
    </row>
    <row r="240" spans="1:25" ht="15" hidden="1">
      <c r="A240" s="25"/>
      <c r="B240" s="25"/>
      <c r="C240" s="25" t="s">
        <v>119</v>
      </c>
      <c r="D240" s="25"/>
      <c r="E240" s="25"/>
      <c r="F240" s="25"/>
      <c r="G240" s="33"/>
      <c r="H240" s="33"/>
      <c r="I240" s="35"/>
      <c r="J240" s="35"/>
      <c r="K240" s="35"/>
      <c r="L240" s="33"/>
      <c r="M240" s="33"/>
      <c r="N240" s="33"/>
      <c r="O240" s="33"/>
      <c r="P240" s="33"/>
      <c r="Q240" s="33"/>
      <c r="R240" s="33"/>
      <c r="S240" s="33"/>
      <c r="T240" s="33"/>
      <c r="U240" s="33"/>
      <c r="V240" s="33"/>
      <c r="W240" s="33"/>
      <c r="X240" s="33"/>
      <c r="Y240" s="33"/>
    </row>
    <row r="241" spans="1:25" ht="15" hidden="1">
      <c r="A241" s="25"/>
      <c r="B241" s="25"/>
      <c r="C241" s="25" t="s">
        <v>68</v>
      </c>
      <c r="D241" s="25"/>
      <c r="E241" s="25"/>
      <c r="F241" s="25"/>
      <c r="G241" s="33"/>
      <c r="H241" s="33"/>
      <c r="I241" s="35"/>
      <c r="J241" s="35"/>
      <c r="K241" s="35"/>
      <c r="L241" s="33"/>
      <c r="M241" s="33"/>
      <c r="N241" s="33"/>
      <c r="O241" s="33"/>
      <c r="P241" s="33"/>
      <c r="Q241" s="33"/>
      <c r="R241" s="33"/>
      <c r="S241" s="33"/>
      <c r="T241" s="33"/>
      <c r="U241" s="33"/>
      <c r="V241" s="33"/>
      <c r="W241" s="33"/>
      <c r="X241" s="33"/>
      <c r="Y241" s="33"/>
    </row>
    <row r="242" spans="1:25" ht="15" hidden="1">
      <c r="A242" s="25"/>
      <c r="B242" s="25"/>
      <c r="C242" s="25" t="s">
        <v>55</v>
      </c>
      <c r="D242" s="25"/>
      <c r="E242" s="25"/>
      <c r="F242" s="25"/>
      <c r="G242" s="33"/>
      <c r="H242" s="33"/>
      <c r="I242" s="35"/>
      <c r="J242" s="35"/>
      <c r="K242" s="35"/>
      <c r="L242" s="33"/>
      <c r="M242" s="33"/>
      <c r="N242" s="33"/>
      <c r="O242" s="33"/>
      <c r="P242" s="33"/>
      <c r="Q242" s="33"/>
      <c r="R242" s="33"/>
      <c r="S242" s="33"/>
      <c r="T242" s="33"/>
      <c r="U242" s="33"/>
      <c r="V242" s="33"/>
      <c r="W242" s="33"/>
      <c r="X242" s="33"/>
      <c r="Y242" s="33"/>
    </row>
    <row r="243" spans="1:25" ht="15" hidden="1">
      <c r="A243" s="25"/>
      <c r="B243" s="25"/>
      <c r="C243" s="25" t="s">
        <v>33</v>
      </c>
      <c r="D243" s="25"/>
      <c r="E243" s="25"/>
      <c r="F243" s="25"/>
      <c r="G243" s="33"/>
      <c r="H243" s="33"/>
      <c r="I243" s="35"/>
      <c r="J243" s="35"/>
      <c r="K243" s="35"/>
      <c r="L243" s="33"/>
      <c r="M243" s="33"/>
      <c r="N243" s="33"/>
      <c r="O243" s="33"/>
      <c r="P243" s="33"/>
      <c r="Q243" s="33"/>
      <c r="R243" s="33"/>
      <c r="S243" s="33"/>
      <c r="T243" s="33"/>
      <c r="U243" s="33"/>
      <c r="V243" s="33"/>
      <c r="W243" s="33"/>
      <c r="X243" s="33"/>
      <c r="Y243" s="33"/>
    </row>
    <row r="244" spans="1:25" ht="15" hidden="1">
      <c r="A244" s="25"/>
      <c r="B244" s="25"/>
      <c r="C244" s="25" t="s">
        <v>38</v>
      </c>
      <c r="D244" s="25"/>
      <c r="E244" s="25"/>
      <c r="F244" s="25"/>
      <c r="G244" s="33"/>
      <c r="H244" s="33"/>
      <c r="I244" s="35"/>
      <c r="J244" s="35"/>
      <c r="K244" s="35"/>
      <c r="L244" s="33"/>
      <c r="M244" s="33"/>
      <c r="N244" s="33"/>
      <c r="O244" s="33"/>
      <c r="P244" s="33"/>
      <c r="Q244" s="33"/>
      <c r="R244" s="33"/>
      <c r="S244" s="33"/>
      <c r="T244" s="33"/>
      <c r="U244" s="33"/>
      <c r="V244" s="33"/>
      <c r="W244" s="33"/>
      <c r="X244" s="33"/>
      <c r="Y244" s="33"/>
    </row>
    <row r="245" spans="1:25" ht="15" hidden="1">
      <c r="A245" s="25"/>
      <c r="B245" s="25"/>
      <c r="C245" s="68" t="s">
        <v>87</v>
      </c>
      <c r="D245" s="25"/>
      <c r="E245" s="25"/>
      <c r="F245" s="25"/>
      <c r="G245" s="33"/>
      <c r="H245" s="33"/>
      <c r="I245" s="35"/>
      <c r="J245" s="35"/>
      <c r="K245" s="35"/>
      <c r="L245" s="33"/>
      <c r="M245" s="33"/>
      <c r="N245" s="33"/>
      <c r="O245" s="33"/>
      <c r="P245" s="33"/>
      <c r="Q245" s="33"/>
      <c r="R245" s="33"/>
      <c r="S245" s="33"/>
      <c r="T245" s="33"/>
      <c r="U245" s="33"/>
      <c r="V245" s="33"/>
      <c r="W245" s="33"/>
      <c r="X245" s="33"/>
      <c r="Y245" s="33"/>
    </row>
    <row r="246" spans="1:25" ht="15" hidden="1">
      <c r="A246" s="25"/>
      <c r="B246" s="25"/>
      <c r="C246" s="25" t="s">
        <v>43</v>
      </c>
      <c r="D246" s="25"/>
      <c r="E246" s="25"/>
      <c r="F246" s="25"/>
      <c r="G246" s="33"/>
      <c r="H246" s="33"/>
      <c r="I246" s="35"/>
      <c r="J246" s="35"/>
      <c r="K246" s="35"/>
      <c r="L246" s="33"/>
      <c r="M246" s="33"/>
      <c r="N246" s="33"/>
      <c r="O246" s="33"/>
      <c r="P246" s="33"/>
      <c r="Q246" s="33"/>
      <c r="R246" s="33"/>
      <c r="S246" s="33"/>
      <c r="T246" s="33"/>
      <c r="U246" s="33"/>
      <c r="V246" s="33"/>
      <c r="W246" s="33"/>
      <c r="X246" s="33"/>
      <c r="Y246" s="33"/>
    </row>
    <row r="247" spans="1:25" ht="15" hidden="1">
      <c r="A247" s="25"/>
      <c r="B247" s="25"/>
      <c r="C247" s="25" t="s">
        <v>102</v>
      </c>
      <c r="D247" s="25"/>
      <c r="E247" s="25"/>
      <c r="F247" s="25"/>
      <c r="G247" s="33"/>
      <c r="H247" s="33"/>
      <c r="I247" s="35"/>
      <c r="J247" s="35"/>
      <c r="K247" s="35"/>
      <c r="L247" s="33"/>
      <c r="M247" s="33"/>
      <c r="N247" s="33"/>
      <c r="O247" s="33"/>
      <c r="P247" s="33"/>
      <c r="Q247" s="33"/>
      <c r="R247" s="33"/>
      <c r="S247" s="33"/>
      <c r="T247" s="33"/>
      <c r="U247" s="33"/>
      <c r="V247" s="33"/>
      <c r="W247" s="33"/>
      <c r="X247" s="33"/>
      <c r="Y247" s="33"/>
    </row>
    <row r="248" spans="1:25" ht="15" hidden="1">
      <c r="A248" s="25"/>
      <c r="B248" s="25"/>
      <c r="C248" s="25" t="s">
        <v>84</v>
      </c>
      <c r="D248" s="25"/>
      <c r="E248" s="25"/>
      <c r="F248" s="25"/>
      <c r="G248" s="33"/>
      <c r="H248" s="33"/>
      <c r="I248" s="35"/>
      <c r="J248" s="35"/>
      <c r="K248" s="35"/>
      <c r="L248" s="33"/>
      <c r="M248" s="33"/>
      <c r="N248" s="33"/>
      <c r="O248" s="33"/>
      <c r="P248" s="33"/>
      <c r="Q248" s="33"/>
      <c r="R248" s="33"/>
      <c r="S248" s="33"/>
      <c r="T248" s="33"/>
      <c r="U248" s="33"/>
      <c r="V248" s="33"/>
      <c r="W248" s="33"/>
      <c r="X248" s="33"/>
      <c r="Y248" s="33"/>
    </row>
    <row r="249" spans="1:25" ht="15" hidden="1">
      <c r="A249" s="25"/>
      <c r="B249" s="25"/>
      <c r="C249" s="25" t="s">
        <v>64</v>
      </c>
      <c r="D249" s="25"/>
      <c r="E249" s="25"/>
      <c r="F249" s="25"/>
      <c r="G249" s="33"/>
      <c r="H249" s="33"/>
      <c r="I249" s="35"/>
      <c r="J249" s="35"/>
      <c r="K249" s="35"/>
      <c r="L249" s="33"/>
      <c r="M249" s="33"/>
      <c r="N249" s="33"/>
      <c r="O249" s="33"/>
      <c r="P249" s="33"/>
      <c r="Q249" s="33"/>
      <c r="R249" s="33"/>
      <c r="S249" s="33"/>
      <c r="T249" s="33"/>
      <c r="U249" s="33"/>
      <c r="V249" s="33"/>
      <c r="W249" s="33"/>
      <c r="X249" s="33"/>
      <c r="Y249" s="33"/>
    </row>
    <row r="250" spans="1:25" ht="15" hidden="1">
      <c r="A250" s="25"/>
      <c r="B250" s="25"/>
      <c r="C250" s="25" t="s">
        <v>28</v>
      </c>
      <c r="D250" s="25"/>
      <c r="E250" s="25"/>
      <c r="F250" s="25"/>
      <c r="G250" s="33"/>
      <c r="H250" s="33"/>
      <c r="I250" s="35"/>
      <c r="J250" s="35"/>
      <c r="K250" s="35"/>
      <c r="L250" s="33"/>
      <c r="M250" s="33"/>
      <c r="N250" s="33"/>
      <c r="O250" s="33"/>
      <c r="P250" s="33"/>
      <c r="Q250" s="33"/>
      <c r="R250" s="33"/>
      <c r="S250" s="33"/>
      <c r="T250" s="33"/>
      <c r="U250" s="33"/>
      <c r="V250" s="33"/>
      <c r="W250" s="33"/>
      <c r="X250" s="33"/>
      <c r="Y250" s="33"/>
    </row>
    <row r="251" spans="1:25" ht="15" hidden="1">
      <c r="A251" s="25"/>
      <c r="B251" s="25"/>
      <c r="C251" s="25" t="s">
        <v>48</v>
      </c>
      <c r="D251" s="25"/>
      <c r="E251" s="25"/>
      <c r="F251" s="25"/>
      <c r="G251" s="33"/>
      <c r="H251" s="33"/>
      <c r="I251" s="35"/>
      <c r="J251" s="35"/>
      <c r="K251" s="35"/>
      <c r="L251" s="33"/>
      <c r="M251" s="33"/>
      <c r="N251" s="33"/>
      <c r="O251" s="33"/>
      <c r="P251" s="33"/>
      <c r="Q251" s="33"/>
      <c r="R251" s="33"/>
      <c r="S251" s="33"/>
      <c r="T251" s="33"/>
      <c r="U251" s="33"/>
      <c r="V251" s="33"/>
      <c r="W251" s="33"/>
      <c r="X251" s="33"/>
      <c r="Y251" s="33"/>
    </row>
    <row r="252" spans="1:25" ht="15" hidden="1">
      <c r="A252" s="25"/>
      <c r="B252" s="25"/>
      <c r="C252" s="25" t="s">
        <v>77</v>
      </c>
      <c r="D252" s="25"/>
      <c r="E252" s="25"/>
      <c r="F252" s="25"/>
      <c r="G252" s="33"/>
      <c r="H252" s="33"/>
      <c r="I252" s="35"/>
      <c r="J252" s="35"/>
      <c r="K252" s="35"/>
      <c r="L252" s="33"/>
      <c r="M252" s="33"/>
      <c r="N252" s="33"/>
      <c r="O252" s="33"/>
      <c r="P252" s="33"/>
      <c r="Q252" s="33"/>
      <c r="R252" s="33"/>
      <c r="S252" s="33"/>
      <c r="T252" s="33"/>
      <c r="U252" s="33"/>
      <c r="V252" s="33"/>
      <c r="W252" s="33"/>
      <c r="X252" s="33"/>
      <c r="Y252" s="33"/>
    </row>
    <row r="253" spans="1:25" ht="15" hidden="1">
      <c r="A253" s="25"/>
      <c r="B253" s="25"/>
      <c r="C253" s="25" t="s">
        <v>162</v>
      </c>
      <c r="D253" s="25"/>
      <c r="E253" s="25"/>
      <c r="F253" s="25"/>
      <c r="G253" s="33"/>
      <c r="H253" s="33"/>
      <c r="I253" s="35"/>
      <c r="J253" s="35"/>
      <c r="K253" s="35"/>
      <c r="L253" s="33"/>
      <c r="M253" s="33"/>
      <c r="N253" s="33"/>
      <c r="O253" s="33"/>
      <c r="P253" s="33"/>
      <c r="Q253" s="33"/>
      <c r="R253" s="33"/>
      <c r="S253" s="33"/>
      <c r="T253" s="33"/>
      <c r="U253" s="33"/>
      <c r="V253" s="33"/>
      <c r="W253" s="33"/>
      <c r="X253" s="33"/>
      <c r="Y253" s="33"/>
    </row>
    <row r="254" spans="1:25" ht="15" hidden="1">
      <c r="A254" s="25"/>
      <c r="B254" s="25"/>
      <c r="C254" s="25" t="s">
        <v>154</v>
      </c>
      <c r="D254" s="25"/>
      <c r="E254" s="25"/>
      <c r="F254" s="25"/>
      <c r="G254" s="33"/>
      <c r="H254" s="33"/>
      <c r="I254" s="35"/>
      <c r="J254" s="35"/>
      <c r="K254" s="35"/>
      <c r="L254" s="33"/>
      <c r="M254" s="33"/>
      <c r="N254" s="33"/>
      <c r="O254" s="33"/>
      <c r="P254" s="33"/>
      <c r="Q254" s="33"/>
      <c r="R254" s="33"/>
      <c r="S254" s="33"/>
      <c r="T254" s="33"/>
      <c r="U254" s="33"/>
      <c r="V254" s="33"/>
      <c r="W254" s="33"/>
      <c r="X254" s="33"/>
      <c r="Y254" s="33"/>
    </row>
    <row r="255" spans="1:25" ht="15" hidden="1">
      <c r="A255" s="25"/>
      <c r="B255" s="25"/>
      <c r="C255" s="25" t="s">
        <v>163</v>
      </c>
      <c r="D255" s="25"/>
      <c r="E255" s="25"/>
      <c r="F255" s="25"/>
      <c r="G255" s="33"/>
      <c r="H255" s="33"/>
      <c r="I255" s="35"/>
      <c r="J255" s="35"/>
      <c r="K255" s="35"/>
      <c r="L255" s="33"/>
      <c r="M255" s="33"/>
      <c r="N255" s="33"/>
      <c r="O255" s="33"/>
      <c r="P255" s="33"/>
      <c r="Q255" s="33"/>
      <c r="R255" s="33"/>
      <c r="S255" s="33"/>
      <c r="T255" s="33"/>
      <c r="U255" s="33"/>
      <c r="V255" s="33"/>
      <c r="W255" s="33"/>
      <c r="X255" s="33"/>
      <c r="Y255" s="33"/>
    </row>
    <row r="256" spans="1:25" ht="15" hidden="1">
      <c r="A256" s="25"/>
      <c r="B256" s="25"/>
      <c r="C256" s="25" t="s">
        <v>96</v>
      </c>
      <c r="D256" s="25"/>
      <c r="E256" s="25"/>
      <c r="F256" s="25"/>
      <c r="G256" s="33"/>
      <c r="H256" s="33"/>
      <c r="I256" s="35"/>
      <c r="J256" s="35"/>
      <c r="K256" s="35"/>
      <c r="L256" s="33"/>
      <c r="M256" s="33"/>
      <c r="N256" s="33"/>
      <c r="O256" s="33"/>
      <c r="P256" s="33"/>
      <c r="Q256" s="33"/>
      <c r="R256" s="33"/>
      <c r="S256" s="33"/>
      <c r="T256" s="33"/>
      <c r="U256" s="33"/>
      <c r="V256" s="33"/>
      <c r="W256" s="33"/>
      <c r="X256" s="33"/>
      <c r="Y256" s="33"/>
    </row>
    <row r="257" spans="1:25" ht="15" hidden="1">
      <c r="A257" s="25"/>
      <c r="B257" s="25"/>
      <c r="C257" s="25" t="s">
        <v>164</v>
      </c>
      <c r="D257" s="25"/>
      <c r="E257" s="25"/>
      <c r="F257" s="25"/>
      <c r="G257" s="33"/>
      <c r="H257" s="33"/>
      <c r="I257" s="35"/>
      <c r="J257" s="35"/>
      <c r="K257" s="35"/>
      <c r="L257" s="33"/>
      <c r="M257" s="33"/>
      <c r="N257" s="33"/>
      <c r="O257" s="33"/>
      <c r="P257" s="33"/>
      <c r="Q257" s="33"/>
      <c r="R257" s="33"/>
      <c r="S257" s="33"/>
      <c r="T257" s="33"/>
      <c r="U257" s="33"/>
      <c r="V257" s="33"/>
      <c r="W257" s="33"/>
      <c r="X257" s="33"/>
      <c r="Y257" s="33"/>
    </row>
    <row r="258" spans="1:25" ht="15" hidden="1">
      <c r="A258" s="25"/>
      <c r="B258" s="25"/>
      <c r="C258" s="25" t="s">
        <v>165</v>
      </c>
      <c r="D258" s="25"/>
      <c r="E258" s="25"/>
      <c r="F258" s="25"/>
      <c r="G258" s="33"/>
      <c r="H258" s="33"/>
      <c r="I258" s="35"/>
      <c r="J258" s="35"/>
      <c r="K258" s="35"/>
      <c r="L258" s="33"/>
      <c r="M258" s="33"/>
      <c r="N258" s="33"/>
      <c r="O258" s="33"/>
      <c r="P258" s="33"/>
      <c r="Q258" s="33"/>
      <c r="R258" s="33"/>
      <c r="S258" s="33"/>
      <c r="T258" s="33"/>
      <c r="U258" s="33"/>
      <c r="V258" s="33"/>
      <c r="W258" s="33"/>
      <c r="X258" s="33"/>
      <c r="Y258" s="33"/>
    </row>
    <row r="259" spans="1:25" ht="15" hidden="1">
      <c r="A259" s="25"/>
      <c r="B259" s="25"/>
      <c r="C259" s="25" t="s">
        <v>166</v>
      </c>
      <c r="D259" s="25"/>
      <c r="E259" s="25"/>
      <c r="F259" s="25"/>
      <c r="G259" s="33"/>
      <c r="H259" s="33"/>
      <c r="I259" s="35"/>
      <c r="J259" s="35"/>
      <c r="K259" s="35"/>
      <c r="L259" s="33"/>
      <c r="M259" s="33"/>
      <c r="N259" s="33"/>
      <c r="O259" s="33"/>
      <c r="P259" s="33"/>
      <c r="Q259" s="33"/>
      <c r="R259" s="33"/>
      <c r="S259" s="33"/>
      <c r="T259" s="33"/>
      <c r="U259" s="33"/>
      <c r="V259" s="33"/>
      <c r="W259" s="33"/>
      <c r="X259" s="33"/>
      <c r="Y259" s="33"/>
    </row>
    <row r="260" spans="1:25" ht="15" hidden="1">
      <c r="A260" s="25"/>
      <c r="B260" s="25"/>
      <c r="C260" s="25" t="s">
        <v>167</v>
      </c>
      <c r="D260" s="25"/>
      <c r="E260" s="25"/>
      <c r="F260" s="25"/>
      <c r="G260" s="33"/>
      <c r="H260" s="33"/>
      <c r="I260" s="35"/>
      <c r="J260" s="35"/>
      <c r="K260" s="35"/>
      <c r="L260" s="33"/>
      <c r="M260" s="33"/>
      <c r="N260" s="33"/>
      <c r="O260" s="33"/>
      <c r="P260" s="33"/>
      <c r="Q260" s="33"/>
      <c r="R260" s="33"/>
      <c r="S260" s="33"/>
      <c r="T260" s="33"/>
      <c r="U260" s="33"/>
      <c r="V260" s="33"/>
      <c r="W260" s="33"/>
      <c r="X260" s="33"/>
      <c r="Y260" s="33"/>
    </row>
    <row r="261" spans="1:25" ht="15" hidden="1">
      <c r="A261" s="25"/>
      <c r="B261" s="25"/>
      <c r="D261" s="25"/>
      <c r="E261" s="25"/>
      <c r="F261" s="25"/>
      <c r="G261" s="33"/>
      <c r="H261" s="33"/>
      <c r="I261" s="35"/>
      <c r="J261" s="35"/>
      <c r="K261" s="35"/>
      <c r="L261" s="33"/>
      <c r="M261" s="33"/>
      <c r="N261" s="33"/>
      <c r="O261" s="33"/>
      <c r="P261" s="33"/>
      <c r="Q261" s="33"/>
      <c r="R261" s="33"/>
      <c r="S261" s="33"/>
      <c r="T261" s="33"/>
      <c r="U261" s="33"/>
      <c r="V261" s="33"/>
      <c r="W261" s="33"/>
      <c r="X261" s="33"/>
      <c r="Y261" s="33"/>
    </row>
    <row r="262" spans="1:25" ht="15" hidden="1">
      <c r="A262" s="25"/>
      <c r="B262" s="25"/>
      <c r="C262" s="25"/>
      <c r="D262" s="25"/>
      <c r="E262" s="25"/>
      <c r="F262" s="25"/>
      <c r="G262" s="33"/>
      <c r="H262" s="33"/>
      <c r="I262" s="35"/>
      <c r="J262" s="35"/>
      <c r="K262" s="35"/>
      <c r="L262" s="33"/>
      <c r="M262" s="33"/>
      <c r="N262" s="33"/>
      <c r="O262" s="33"/>
      <c r="P262" s="33"/>
      <c r="Q262" s="33"/>
      <c r="R262" s="33"/>
      <c r="S262" s="33"/>
      <c r="T262" s="33"/>
      <c r="U262" s="33"/>
      <c r="V262" s="33"/>
      <c r="W262" s="33"/>
      <c r="X262" s="33"/>
      <c r="Y262" s="33"/>
    </row>
    <row r="263" spans="1:25" ht="15" hidden="1">
      <c r="A263" s="25"/>
      <c r="B263" s="25"/>
      <c r="C263" s="25"/>
      <c r="D263" s="25"/>
      <c r="E263" s="25"/>
      <c r="F263" s="25"/>
      <c r="G263" s="33"/>
      <c r="H263" s="33"/>
      <c r="I263" s="35"/>
      <c r="J263" s="35"/>
      <c r="K263" s="35"/>
      <c r="L263" s="33"/>
      <c r="M263" s="33"/>
      <c r="N263" s="33"/>
      <c r="O263" s="33"/>
      <c r="P263" s="33"/>
      <c r="Q263" s="33"/>
      <c r="R263" s="33"/>
      <c r="S263" s="33"/>
      <c r="T263" s="33"/>
      <c r="U263" s="33"/>
      <c r="V263" s="33"/>
      <c r="W263" s="33"/>
      <c r="X263" s="33"/>
      <c r="Y263" s="33"/>
    </row>
    <row r="264" spans="1:25" ht="15">
      <c r="A264" s="25"/>
      <c r="B264" s="25"/>
      <c r="C264" s="25"/>
      <c r="D264" s="25"/>
      <c r="E264" s="25"/>
      <c r="F264" s="25"/>
      <c r="G264" s="33"/>
      <c r="H264" s="33"/>
      <c r="I264" s="35"/>
      <c r="J264" s="35"/>
      <c r="K264" s="35"/>
      <c r="L264" s="33"/>
      <c r="M264" s="33"/>
      <c r="N264" s="33"/>
      <c r="O264" s="33"/>
      <c r="P264" s="33"/>
      <c r="Q264" s="33"/>
      <c r="R264" s="33"/>
      <c r="S264" s="33"/>
      <c r="T264" s="33"/>
      <c r="U264" s="33"/>
      <c r="V264" s="33"/>
      <c r="W264" s="33"/>
      <c r="X264" s="33"/>
      <c r="Y264" s="33"/>
    </row>
    <row r="265" spans="1:25" ht="15">
      <c r="A265" s="25"/>
      <c r="B265" s="25"/>
      <c r="C265" s="25"/>
      <c r="D265" s="25"/>
      <c r="E265" s="25"/>
      <c r="F265" s="25"/>
      <c r="G265" s="33"/>
      <c r="H265" s="33"/>
      <c r="I265" s="35"/>
      <c r="J265" s="35"/>
      <c r="K265" s="35"/>
      <c r="L265" s="33"/>
      <c r="M265" s="33"/>
      <c r="N265" s="33"/>
      <c r="O265" s="33"/>
      <c r="P265" s="33"/>
      <c r="Q265" s="33"/>
      <c r="R265" s="33"/>
      <c r="S265" s="33"/>
      <c r="T265" s="33"/>
      <c r="U265" s="33"/>
      <c r="V265" s="33"/>
      <c r="W265" s="33"/>
      <c r="X265" s="33"/>
      <c r="Y265" s="33"/>
    </row>
    <row r="266" spans="1:25" ht="15">
      <c r="A266" s="25"/>
      <c r="B266" s="25"/>
      <c r="C266" s="25"/>
      <c r="D266" s="25"/>
      <c r="E266" s="25"/>
      <c r="F266" s="25"/>
      <c r="G266" s="33"/>
      <c r="H266" s="33"/>
      <c r="I266" s="35"/>
      <c r="J266" s="35"/>
      <c r="K266" s="35"/>
      <c r="L266" s="33"/>
      <c r="M266" s="33"/>
      <c r="N266" s="33"/>
      <c r="O266" s="33"/>
      <c r="P266" s="33"/>
      <c r="Q266" s="33"/>
      <c r="R266" s="33"/>
      <c r="S266" s="33"/>
      <c r="T266" s="33"/>
      <c r="U266" s="33"/>
      <c r="V266" s="33"/>
      <c r="W266" s="33"/>
      <c r="X266" s="33"/>
      <c r="Y266" s="33"/>
    </row>
    <row r="267" spans="1:25" ht="15">
      <c r="A267" s="25"/>
      <c r="B267" s="25"/>
      <c r="C267" s="25"/>
      <c r="D267" s="25"/>
      <c r="E267" s="25"/>
      <c r="F267" s="25"/>
      <c r="G267" s="33"/>
      <c r="H267" s="33"/>
      <c r="I267" s="35"/>
      <c r="J267" s="35"/>
      <c r="K267" s="35"/>
      <c r="L267" s="33"/>
      <c r="M267" s="33"/>
      <c r="N267" s="33"/>
      <c r="O267" s="33"/>
      <c r="P267" s="33"/>
      <c r="Q267" s="33"/>
      <c r="R267" s="33"/>
      <c r="S267" s="33"/>
      <c r="T267" s="33"/>
      <c r="U267" s="33"/>
      <c r="V267" s="33"/>
      <c r="W267" s="33"/>
      <c r="X267" s="33"/>
      <c r="Y267" s="33"/>
    </row>
    <row r="268" spans="1:25" ht="15">
      <c r="A268" s="25"/>
      <c r="B268" s="25"/>
      <c r="C268" s="25"/>
      <c r="D268" s="25"/>
      <c r="E268" s="25"/>
      <c r="F268" s="25"/>
      <c r="G268" s="33"/>
      <c r="H268" s="33"/>
      <c r="I268" s="35"/>
      <c r="J268" s="35"/>
      <c r="K268" s="35"/>
      <c r="L268" s="33"/>
      <c r="M268" s="33"/>
      <c r="N268" s="33"/>
      <c r="O268" s="33"/>
      <c r="P268" s="33"/>
      <c r="Q268" s="33"/>
      <c r="R268" s="33"/>
      <c r="S268" s="33"/>
      <c r="T268" s="33"/>
      <c r="U268" s="33"/>
      <c r="V268" s="33"/>
      <c r="W268" s="33"/>
      <c r="X268" s="33"/>
      <c r="Y268" s="33"/>
    </row>
    <row r="269" spans="1:25" ht="15">
      <c r="A269" s="25"/>
      <c r="B269" s="25"/>
      <c r="C269" s="25"/>
      <c r="D269" s="25"/>
      <c r="E269" s="25"/>
      <c r="F269" s="25"/>
      <c r="G269" s="33"/>
      <c r="H269" s="33"/>
      <c r="I269" s="35"/>
      <c r="J269" s="35"/>
      <c r="K269" s="35"/>
      <c r="L269" s="33"/>
      <c r="M269" s="33"/>
      <c r="N269" s="33"/>
      <c r="O269" s="33"/>
      <c r="P269" s="33"/>
      <c r="Q269" s="33"/>
      <c r="R269" s="33"/>
      <c r="S269" s="33"/>
      <c r="T269" s="33"/>
      <c r="U269" s="33"/>
      <c r="V269" s="33"/>
      <c r="W269" s="33"/>
      <c r="X269" s="33"/>
      <c r="Y269" s="33"/>
    </row>
    <row r="270" spans="1:25" ht="15">
      <c r="A270" s="25"/>
      <c r="B270" s="25"/>
      <c r="C270" s="25"/>
      <c r="D270" s="25"/>
      <c r="E270" s="25"/>
      <c r="F270" s="25"/>
      <c r="G270" s="33"/>
      <c r="H270" s="33"/>
      <c r="I270" s="35"/>
      <c r="J270" s="35"/>
      <c r="K270" s="35"/>
      <c r="L270" s="33"/>
      <c r="M270" s="33"/>
      <c r="N270" s="33"/>
      <c r="O270" s="33"/>
      <c r="P270" s="33"/>
      <c r="Q270" s="33"/>
      <c r="R270" s="33"/>
      <c r="S270" s="33"/>
      <c r="T270" s="33"/>
      <c r="U270" s="33"/>
      <c r="V270" s="33"/>
      <c r="W270" s="33"/>
      <c r="X270" s="33"/>
      <c r="Y270" s="33"/>
    </row>
    <row r="271" spans="1:25" ht="15">
      <c r="A271" s="25"/>
      <c r="B271" s="25"/>
      <c r="C271" s="25"/>
      <c r="D271" s="25"/>
      <c r="E271" s="25"/>
      <c r="F271" s="25"/>
      <c r="G271" s="33"/>
      <c r="H271" s="33"/>
      <c r="I271" s="35"/>
      <c r="J271" s="35"/>
      <c r="K271" s="35"/>
      <c r="L271" s="33"/>
      <c r="M271" s="33"/>
      <c r="N271" s="33"/>
      <c r="O271" s="33"/>
      <c r="P271" s="33"/>
      <c r="Q271" s="33"/>
      <c r="R271" s="33"/>
      <c r="S271" s="33"/>
      <c r="T271" s="33"/>
      <c r="U271" s="33"/>
      <c r="V271" s="33"/>
      <c r="W271" s="33"/>
      <c r="X271" s="33"/>
      <c r="Y271" s="33"/>
    </row>
    <row r="272" spans="1:25" ht="15">
      <c r="A272" s="25"/>
      <c r="B272" s="25"/>
      <c r="C272" s="25"/>
      <c r="D272" s="25"/>
      <c r="E272" s="25"/>
      <c r="F272" s="25"/>
      <c r="G272" s="33"/>
      <c r="H272" s="33"/>
      <c r="I272" s="35"/>
      <c r="J272" s="35"/>
      <c r="K272" s="35"/>
      <c r="L272" s="33"/>
      <c r="M272" s="33"/>
      <c r="N272" s="33"/>
      <c r="O272" s="33"/>
      <c r="P272" s="33"/>
      <c r="Q272" s="33"/>
      <c r="R272" s="33"/>
      <c r="S272" s="33"/>
      <c r="T272" s="33"/>
      <c r="U272" s="33"/>
      <c r="V272" s="33"/>
      <c r="W272" s="33"/>
      <c r="X272" s="33"/>
      <c r="Y272" s="33"/>
    </row>
    <row r="273" spans="1:25" ht="15">
      <c r="A273" s="25"/>
      <c r="B273" s="25"/>
      <c r="C273" s="25"/>
      <c r="D273" s="25"/>
      <c r="E273" s="25"/>
      <c r="F273" s="25"/>
      <c r="G273" s="33"/>
      <c r="H273" s="33"/>
      <c r="I273" s="35"/>
      <c r="J273" s="35"/>
      <c r="K273" s="35"/>
      <c r="L273" s="33"/>
      <c r="M273" s="33"/>
      <c r="N273" s="33"/>
      <c r="O273" s="33"/>
      <c r="P273" s="33"/>
      <c r="Q273" s="33"/>
      <c r="R273" s="33"/>
      <c r="S273" s="33"/>
      <c r="T273" s="33"/>
      <c r="U273" s="33"/>
      <c r="V273" s="33"/>
      <c r="W273" s="33"/>
      <c r="X273" s="33"/>
      <c r="Y273" s="33"/>
    </row>
    <row r="274" spans="1:25" ht="15">
      <c r="A274" s="25"/>
      <c r="B274" s="25"/>
      <c r="C274" s="25"/>
      <c r="D274" s="25"/>
      <c r="E274" s="25"/>
      <c r="F274" s="25"/>
      <c r="G274" s="33"/>
      <c r="H274" s="33"/>
      <c r="I274" s="35"/>
      <c r="J274" s="35"/>
      <c r="K274" s="35"/>
      <c r="L274" s="33"/>
      <c r="M274" s="33"/>
      <c r="N274" s="33"/>
      <c r="O274" s="33"/>
      <c r="P274" s="33"/>
      <c r="Q274" s="33"/>
      <c r="R274" s="33"/>
      <c r="S274" s="33"/>
      <c r="T274" s="33"/>
      <c r="U274" s="33"/>
      <c r="V274" s="33"/>
      <c r="W274" s="33"/>
      <c r="X274" s="33"/>
      <c r="Y274" s="33"/>
    </row>
    <row r="275" spans="1:25" ht="15">
      <c r="A275" s="25"/>
      <c r="B275" s="25"/>
      <c r="C275" s="25"/>
      <c r="D275" s="25"/>
      <c r="E275" s="25"/>
      <c r="F275" s="25"/>
      <c r="G275" s="33"/>
      <c r="H275" s="33"/>
      <c r="I275" s="35"/>
      <c r="J275" s="35"/>
      <c r="K275" s="35"/>
      <c r="L275" s="33"/>
      <c r="M275" s="33"/>
      <c r="N275" s="33"/>
      <c r="O275" s="33"/>
      <c r="P275" s="33"/>
      <c r="Q275" s="33"/>
      <c r="R275" s="33"/>
      <c r="S275" s="33"/>
      <c r="T275" s="33"/>
      <c r="U275" s="33"/>
      <c r="V275" s="33"/>
      <c r="W275" s="33"/>
      <c r="X275" s="33"/>
      <c r="Y275" s="33"/>
    </row>
    <row r="276" spans="1:25" ht="15">
      <c r="A276" s="25"/>
      <c r="B276" s="25"/>
      <c r="C276" s="25"/>
      <c r="D276" s="25"/>
      <c r="E276" s="25"/>
      <c r="F276" s="25"/>
      <c r="G276" s="33"/>
      <c r="H276" s="33"/>
      <c r="I276" s="35"/>
      <c r="J276" s="35"/>
      <c r="K276" s="35"/>
      <c r="L276" s="33"/>
      <c r="M276" s="33"/>
      <c r="N276" s="33"/>
      <c r="O276" s="33"/>
      <c r="P276" s="33"/>
      <c r="Q276" s="33"/>
      <c r="R276" s="33"/>
      <c r="S276" s="33"/>
      <c r="T276" s="33"/>
      <c r="U276" s="33"/>
      <c r="V276" s="33"/>
      <c r="W276" s="33"/>
      <c r="X276" s="33"/>
      <c r="Y276" s="33"/>
    </row>
    <row r="277" spans="1:25" ht="15">
      <c r="A277" s="25"/>
      <c r="B277" s="25"/>
      <c r="C277" s="25"/>
      <c r="D277" s="25"/>
      <c r="E277" s="25"/>
      <c r="F277" s="25"/>
      <c r="G277" s="33"/>
      <c r="H277" s="33"/>
      <c r="I277" s="35"/>
      <c r="J277" s="35"/>
      <c r="K277" s="35"/>
      <c r="L277" s="33"/>
      <c r="M277" s="33"/>
      <c r="N277" s="33"/>
      <c r="O277" s="33"/>
      <c r="P277" s="33"/>
      <c r="Q277" s="33"/>
      <c r="R277" s="33"/>
      <c r="S277" s="33"/>
      <c r="T277" s="33"/>
      <c r="U277" s="33"/>
      <c r="V277" s="33"/>
      <c r="W277" s="33"/>
      <c r="X277" s="33"/>
      <c r="Y277" s="33"/>
    </row>
    <row r="278" spans="1:25" ht="15">
      <c r="A278" s="25"/>
      <c r="B278" s="25"/>
      <c r="C278" s="25"/>
      <c r="D278" s="25"/>
      <c r="E278" s="25"/>
      <c r="F278" s="25"/>
      <c r="G278" s="33"/>
      <c r="H278" s="33"/>
      <c r="I278" s="35"/>
      <c r="J278" s="35"/>
      <c r="K278" s="35"/>
      <c r="L278" s="33"/>
      <c r="M278" s="33"/>
      <c r="N278" s="33"/>
      <c r="O278" s="33"/>
      <c r="P278" s="33"/>
      <c r="Q278" s="33"/>
      <c r="R278" s="33"/>
      <c r="S278" s="33"/>
      <c r="T278" s="33"/>
      <c r="U278" s="33"/>
      <c r="V278" s="33"/>
      <c r="W278" s="33"/>
      <c r="X278" s="33"/>
      <c r="Y278" s="33"/>
    </row>
    <row r="279" spans="1:25" ht="15">
      <c r="A279" s="25"/>
      <c r="B279" s="25"/>
      <c r="C279" s="25"/>
      <c r="D279" s="25"/>
      <c r="E279" s="25"/>
      <c r="F279" s="25"/>
      <c r="G279" s="33"/>
      <c r="H279" s="33"/>
      <c r="I279" s="35"/>
      <c r="J279" s="35"/>
      <c r="K279" s="35"/>
      <c r="L279" s="33"/>
      <c r="M279" s="33"/>
      <c r="N279" s="33"/>
      <c r="O279" s="33"/>
      <c r="P279" s="33"/>
      <c r="Q279" s="33"/>
      <c r="R279" s="33"/>
      <c r="S279" s="33"/>
      <c r="T279" s="33"/>
      <c r="U279" s="33"/>
      <c r="V279" s="33"/>
      <c r="W279" s="33"/>
      <c r="X279" s="33"/>
      <c r="Y279" s="33"/>
    </row>
    <row r="280" spans="1:25" ht="15">
      <c r="A280" s="25"/>
      <c r="B280" s="25"/>
      <c r="C280" s="25"/>
      <c r="D280" s="25"/>
      <c r="E280" s="25"/>
      <c r="F280" s="25"/>
      <c r="G280" s="33"/>
      <c r="H280" s="33"/>
      <c r="I280" s="35"/>
      <c r="J280" s="35"/>
      <c r="K280" s="35"/>
      <c r="L280" s="33"/>
      <c r="M280" s="33"/>
      <c r="N280" s="33"/>
      <c r="O280" s="33"/>
      <c r="P280" s="33"/>
      <c r="Q280" s="33"/>
      <c r="R280" s="33"/>
      <c r="S280" s="33"/>
      <c r="T280" s="33"/>
      <c r="U280" s="33"/>
      <c r="V280" s="33"/>
      <c r="W280" s="33"/>
      <c r="X280" s="33"/>
      <c r="Y280" s="33"/>
    </row>
    <row r="281" spans="1:25" ht="15">
      <c r="A281" s="25"/>
      <c r="B281" s="25"/>
      <c r="C281" s="25"/>
      <c r="D281" s="25"/>
      <c r="E281" s="25"/>
      <c r="F281" s="25"/>
      <c r="G281" s="33"/>
      <c r="H281" s="33"/>
      <c r="I281" s="35"/>
      <c r="J281" s="35"/>
      <c r="K281" s="35"/>
      <c r="L281" s="33"/>
      <c r="M281" s="33"/>
      <c r="N281" s="33"/>
      <c r="O281" s="33"/>
      <c r="P281" s="33"/>
      <c r="Q281" s="33"/>
      <c r="R281" s="33"/>
      <c r="S281" s="33"/>
      <c r="T281" s="33"/>
      <c r="U281" s="33"/>
      <c r="V281" s="33"/>
      <c r="W281" s="33"/>
      <c r="X281" s="33"/>
      <c r="Y281" s="33"/>
    </row>
    <row r="282" spans="1:25" ht="15">
      <c r="A282" s="25"/>
      <c r="B282" s="25"/>
      <c r="C282" s="25"/>
      <c r="D282" s="25"/>
      <c r="E282" s="25"/>
      <c r="F282" s="25"/>
      <c r="G282" s="33"/>
      <c r="H282" s="33"/>
      <c r="I282" s="35"/>
      <c r="J282" s="35"/>
      <c r="K282" s="35"/>
      <c r="L282" s="33"/>
      <c r="M282" s="33"/>
      <c r="N282" s="33"/>
      <c r="O282" s="33"/>
      <c r="P282" s="33"/>
      <c r="Q282" s="33"/>
      <c r="R282" s="33"/>
      <c r="S282" s="33"/>
      <c r="T282" s="33"/>
      <c r="U282" s="33"/>
      <c r="V282" s="33"/>
      <c r="W282" s="33"/>
      <c r="X282" s="33"/>
      <c r="Y282" s="33"/>
    </row>
    <row r="283" spans="1:25" ht="15">
      <c r="A283" s="25"/>
      <c r="B283" s="25"/>
      <c r="C283" s="25"/>
      <c r="D283" s="25"/>
      <c r="E283" s="25"/>
      <c r="F283" s="25"/>
      <c r="G283" s="33"/>
      <c r="H283" s="33"/>
      <c r="I283" s="35"/>
      <c r="J283" s="35"/>
      <c r="K283" s="35"/>
      <c r="L283" s="33"/>
      <c r="M283" s="33"/>
      <c r="N283" s="33"/>
      <c r="O283" s="33"/>
      <c r="P283" s="33"/>
      <c r="Q283" s="33"/>
      <c r="R283" s="33"/>
      <c r="S283" s="33"/>
      <c r="T283" s="33"/>
      <c r="U283" s="33"/>
      <c r="V283" s="33"/>
      <c r="W283" s="33"/>
      <c r="X283" s="33"/>
      <c r="Y283" s="33"/>
    </row>
    <row r="284" spans="1:25" ht="15">
      <c r="A284" s="25"/>
      <c r="B284" s="25"/>
      <c r="C284" s="25"/>
      <c r="D284" s="25"/>
      <c r="E284" s="25"/>
      <c r="F284" s="25"/>
      <c r="G284" s="33"/>
      <c r="H284" s="33"/>
      <c r="I284" s="35"/>
      <c r="J284" s="35"/>
      <c r="K284" s="35"/>
      <c r="L284" s="33"/>
      <c r="M284" s="33"/>
      <c r="N284" s="33"/>
      <c r="O284" s="33"/>
      <c r="P284" s="33"/>
      <c r="Q284" s="33"/>
      <c r="R284" s="33"/>
      <c r="S284" s="33"/>
      <c r="T284" s="33"/>
      <c r="U284" s="33"/>
      <c r="V284" s="33"/>
      <c r="W284" s="33"/>
      <c r="X284" s="33"/>
      <c r="Y284" s="33"/>
    </row>
    <row r="285" spans="1:25" ht="15">
      <c r="A285" s="25"/>
      <c r="B285" s="25"/>
      <c r="C285" s="25"/>
      <c r="D285" s="25"/>
      <c r="E285" s="25"/>
      <c r="F285" s="25"/>
      <c r="G285" s="33"/>
      <c r="H285" s="33"/>
      <c r="I285" s="35"/>
      <c r="J285" s="35"/>
      <c r="K285" s="35"/>
      <c r="L285" s="33"/>
      <c r="M285" s="33"/>
      <c r="N285" s="33"/>
      <c r="O285" s="33"/>
      <c r="P285" s="33"/>
      <c r="Q285" s="33"/>
      <c r="R285" s="33"/>
      <c r="S285" s="33"/>
      <c r="T285" s="33"/>
      <c r="U285" s="33"/>
      <c r="V285" s="33"/>
      <c r="W285" s="33"/>
      <c r="X285" s="33"/>
      <c r="Y285" s="33"/>
    </row>
    <row r="286" spans="1:25" ht="15">
      <c r="A286" s="25"/>
      <c r="B286" s="25"/>
      <c r="C286" s="25"/>
      <c r="D286" s="25"/>
      <c r="E286" s="25"/>
      <c r="F286" s="25"/>
      <c r="G286" s="33"/>
      <c r="H286" s="33"/>
      <c r="I286" s="35"/>
      <c r="J286" s="35"/>
      <c r="K286" s="35"/>
      <c r="L286" s="33"/>
      <c r="M286" s="33"/>
      <c r="N286" s="33"/>
      <c r="O286" s="33"/>
      <c r="P286" s="33"/>
      <c r="Q286" s="33"/>
      <c r="R286" s="33"/>
      <c r="S286" s="33"/>
      <c r="T286" s="33"/>
      <c r="U286" s="33"/>
      <c r="V286" s="33"/>
      <c r="W286" s="33"/>
      <c r="X286" s="33"/>
      <c r="Y286" s="33"/>
    </row>
    <row r="287" spans="1:25" ht="15">
      <c r="A287" s="25"/>
      <c r="B287" s="25"/>
      <c r="C287" s="25"/>
      <c r="D287" s="25"/>
      <c r="E287" s="25"/>
      <c r="F287" s="25"/>
      <c r="G287" s="33"/>
      <c r="H287" s="33"/>
      <c r="I287" s="35"/>
      <c r="J287" s="35"/>
      <c r="K287" s="35"/>
      <c r="L287" s="33"/>
      <c r="M287" s="33"/>
      <c r="N287" s="33"/>
      <c r="O287" s="33"/>
      <c r="P287" s="33"/>
      <c r="Q287" s="33"/>
      <c r="R287" s="33"/>
      <c r="S287" s="33"/>
      <c r="T287" s="33"/>
      <c r="U287" s="33"/>
      <c r="V287" s="33"/>
      <c r="W287" s="33"/>
      <c r="X287" s="33"/>
      <c r="Y287" s="33"/>
    </row>
    <row r="288" spans="1:25" ht="15">
      <c r="A288" s="25"/>
      <c r="B288" s="25"/>
      <c r="C288" s="25"/>
      <c r="D288" s="25"/>
      <c r="E288" s="25"/>
      <c r="F288" s="25"/>
      <c r="G288" s="33"/>
      <c r="H288" s="33"/>
      <c r="I288" s="35"/>
      <c r="J288" s="35"/>
      <c r="K288" s="35"/>
      <c r="L288" s="33"/>
      <c r="M288" s="33"/>
      <c r="N288" s="33"/>
      <c r="O288" s="33"/>
      <c r="P288" s="33"/>
      <c r="Q288" s="33"/>
      <c r="R288" s="33"/>
      <c r="S288" s="33"/>
      <c r="T288" s="33"/>
      <c r="U288" s="33"/>
      <c r="V288" s="33"/>
      <c r="W288" s="33"/>
      <c r="X288" s="33"/>
      <c r="Y288" s="33"/>
    </row>
    <row r="289" spans="1:25" ht="15">
      <c r="A289" s="25"/>
      <c r="B289" s="25"/>
      <c r="C289" s="25"/>
      <c r="D289" s="25"/>
      <c r="E289" s="25"/>
      <c r="F289" s="25"/>
      <c r="G289" s="33"/>
      <c r="H289" s="33"/>
      <c r="I289" s="35"/>
      <c r="J289" s="35"/>
      <c r="K289" s="35"/>
      <c r="L289" s="33"/>
      <c r="M289" s="33"/>
      <c r="N289" s="33"/>
      <c r="O289" s="33"/>
      <c r="P289" s="33"/>
      <c r="Q289" s="33"/>
      <c r="R289" s="33"/>
      <c r="S289" s="33"/>
      <c r="T289" s="33"/>
      <c r="U289" s="33"/>
      <c r="V289" s="33"/>
      <c r="W289" s="33"/>
      <c r="X289" s="33"/>
      <c r="Y289" s="33"/>
    </row>
    <row r="290" spans="1:25" ht="15">
      <c r="A290" s="25"/>
      <c r="B290" s="25"/>
      <c r="C290" s="25"/>
      <c r="D290" s="25"/>
      <c r="E290" s="25"/>
      <c r="F290" s="25"/>
      <c r="G290" s="33"/>
      <c r="H290" s="33"/>
      <c r="I290" s="35"/>
      <c r="J290" s="35"/>
      <c r="K290" s="35"/>
      <c r="L290" s="33"/>
      <c r="M290" s="33"/>
      <c r="N290" s="33"/>
      <c r="O290" s="33"/>
      <c r="P290" s="33"/>
      <c r="Q290" s="33"/>
      <c r="R290" s="33"/>
      <c r="S290" s="33"/>
      <c r="T290" s="33"/>
      <c r="U290" s="33"/>
      <c r="V290" s="33"/>
      <c r="W290" s="33"/>
      <c r="X290" s="33"/>
      <c r="Y290" s="33"/>
    </row>
    <row r="291" spans="1:25" ht="15">
      <c r="A291" s="25"/>
      <c r="B291" s="25"/>
      <c r="C291" s="25"/>
      <c r="D291" s="25"/>
      <c r="E291" s="25"/>
      <c r="F291" s="25"/>
      <c r="G291" s="33"/>
      <c r="H291" s="33"/>
      <c r="I291" s="35"/>
      <c r="J291" s="35"/>
      <c r="K291" s="35"/>
      <c r="L291" s="33"/>
      <c r="M291" s="33"/>
      <c r="N291" s="33"/>
      <c r="O291" s="33"/>
      <c r="P291" s="33"/>
      <c r="Q291" s="33"/>
      <c r="R291" s="33"/>
      <c r="S291" s="33"/>
      <c r="T291" s="33"/>
      <c r="U291" s="33"/>
      <c r="V291" s="33"/>
      <c r="W291" s="33"/>
      <c r="X291" s="33"/>
      <c r="Y291" s="33"/>
    </row>
    <row r="292" spans="1:25" ht="15">
      <c r="A292" s="25"/>
      <c r="B292" s="25"/>
      <c r="C292" s="25"/>
      <c r="D292" s="25"/>
      <c r="E292" s="25"/>
      <c r="F292" s="25"/>
      <c r="G292" s="33"/>
      <c r="H292" s="33"/>
      <c r="I292" s="35"/>
      <c r="J292" s="35"/>
      <c r="K292" s="35"/>
      <c r="L292" s="33"/>
      <c r="M292" s="33"/>
      <c r="N292" s="33"/>
      <c r="O292" s="33"/>
      <c r="P292" s="33"/>
      <c r="Q292" s="33"/>
      <c r="R292" s="33"/>
      <c r="S292" s="33"/>
      <c r="T292" s="33"/>
      <c r="U292" s="33"/>
      <c r="V292" s="33"/>
      <c r="W292" s="33"/>
      <c r="X292" s="33"/>
      <c r="Y292" s="33"/>
    </row>
    <row r="293" spans="1:25" ht="15">
      <c r="A293" s="25"/>
      <c r="B293" s="25"/>
      <c r="C293" s="25"/>
      <c r="D293" s="25"/>
      <c r="E293" s="25"/>
      <c r="F293" s="25"/>
      <c r="G293" s="33"/>
      <c r="H293" s="33"/>
      <c r="I293" s="35"/>
      <c r="J293" s="35"/>
      <c r="K293" s="35"/>
      <c r="L293" s="33"/>
      <c r="M293" s="33"/>
      <c r="N293" s="33"/>
      <c r="O293" s="33"/>
      <c r="P293" s="33"/>
      <c r="Q293" s="33"/>
      <c r="R293" s="33"/>
      <c r="S293" s="33"/>
      <c r="T293" s="33"/>
      <c r="U293" s="33"/>
      <c r="V293" s="33"/>
      <c r="W293" s="33"/>
      <c r="X293" s="33"/>
      <c r="Y293" s="33"/>
    </row>
    <row r="294" spans="1:25" ht="15">
      <c r="A294" s="25"/>
      <c r="B294" s="25"/>
      <c r="C294" s="25"/>
      <c r="D294" s="25"/>
      <c r="E294" s="25"/>
      <c r="F294" s="25"/>
      <c r="G294" s="33"/>
      <c r="H294" s="33"/>
      <c r="I294" s="35"/>
      <c r="J294" s="35"/>
      <c r="K294" s="35"/>
      <c r="L294" s="33"/>
      <c r="M294" s="33"/>
      <c r="N294" s="33"/>
      <c r="O294" s="33"/>
      <c r="P294" s="33"/>
      <c r="Q294" s="33"/>
      <c r="R294" s="33"/>
      <c r="S294" s="33"/>
      <c r="T294" s="33"/>
      <c r="U294" s="33"/>
      <c r="V294" s="33"/>
      <c r="W294" s="33"/>
      <c r="X294" s="33"/>
      <c r="Y294" s="33"/>
    </row>
    <row r="295" spans="1:25" ht="15">
      <c r="A295" s="25"/>
      <c r="B295" s="25"/>
      <c r="C295" s="25"/>
      <c r="D295" s="25"/>
      <c r="E295" s="25"/>
      <c r="F295" s="25"/>
      <c r="G295" s="33"/>
      <c r="H295" s="33"/>
      <c r="I295" s="35"/>
      <c r="J295" s="35"/>
      <c r="K295" s="35"/>
      <c r="L295" s="33"/>
      <c r="M295" s="33"/>
      <c r="N295" s="33"/>
      <c r="O295" s="33"/>
      <c r="P295" s="33"/>
      <c r="Q295" s="33"/>
      <c r="R295" s="33"/>
      <c r="S295" s="33"/>
      <c r="T295" s="33"/>
      <c r="U295" s="33"/>
      <c r="V295" s="33"/>
      <c r="W295" s="33"/>
      <c r="X295" s="33"/>
      <c r="Y295" s="33"/>
    </row>
    <row r="296" spans="1:25" ht="15">
      <c r="A296" s="25"/>
      <c r="B296" s="25"/>
      <c r="C296" s="25"/>
      <c r="D296" s="25"/>
      <c r="E296" s="25"/>
      <c r="F296" s="25"/>
      <c r="G296" s="33"/>
      <c r="H296" s="33"/>
      <c r="I296" s="35"/>
      <c r="J296" s="35"/>
      <c r="K296" s="35"/>
      <c r="L296" s="33"/>
      <c r="M296" s="33"/>
      <c r="N296" s="33"/>
      <c r="O296" s="33"/>
      <c r="P296" s="33"/>
      <c r="Q296" s="33"/>
      <c r="R296" s="33"/>
      <c r="S296" s="33"/>
      <c r="T296" s="33"/>
      <c r="U296" s="33"/>
      <c r="V296" s="33"/>
      <c r="W296" s="33"/>
      <c r="X296" s="33"/>
      <c r="Y296" s="33"/>
    </row>
    <row r="297" spans="1:25" ht="15">
      <c r="A297" s="25"/>
      <c r="B297" s="25"/>
      <c r="C297" s="25"/>
      <c r="D297" s="25"/>
      <c r="E297" s="25"/>
      <c r="F297" s="25"/>
      <c r="G297" s="33"/>
      <c r="H297" s="33"/>
      <c r="I297" s="35"/>
      <c r="J297" s="35"/>
      <c r="K297" s="35"/>
      <c r="L297" s="33"/>
      <c r="M297" s="33"/>
      <c r="N297" s="33"/>
      <c r="O297" s="33"/>
      <c r="P297" s="33"/>
      <c r="Q297" s="33"/>
      <c r="R297" s="33"/>
      <c r="S297" s="33"/>
      <c r="T297" s="33"/>
      <c r="U297" s="33"/>
      <c r="V297" s="33"/>
      <c r="W297" s="33"/>
      <c r="X297" s="33"/>
      <c r="Y297" s="33"/>
    </row>
    <row r="298" spans="1:25" ht="15">
      <c r="A298" s="25"/>
      <c r="B298" s="25"/>
      <c r="C298" s="25"/>
      <c r="D298" s="25"/>
      <c r="E298" s="25"/>
      <c r="F298" s="25"/>
      <c r="G298" s="33"/>
      <c r="H298" s="33"/>
      <c r="I298" s="35"/>
      <c r="J298" s="35"/>
      <c r="K298" s="35"/>
      <c r="L298" s="33"/>
      <c r="M298" s="33"/>
      <c r="N298" s="33"/>
      <c r="O298" s="33"/>
      <c r="P298" s="33"/>
      <c r="Q298" s="33"/>
      <c r="R298" s="33"/>
      <c r="S298" s="33"/>
      <c r="T298" s="33"/>
      <c r="U298" s="33"/>
      <c r="V298" s="33"/>
      <c r="W298" s="33"/>
      <c r="X298" s="33"/>
      <c r="Y298" s="33"/>
    </row>
    <row r="299" spans="1:25" ht="15">
      <c r="A299" s="25"/>
      <c r="B299" s="25"/>
      <c r="C299" s="25"/>
      <c r="D299" s="25"/>
      <c r="E299" s="25"/>
      <c r="F299" s="25"/>
      <c r="G299" s="33"/>
      <c r="H299" s="33"/>
      <c r="I299" s="35"/>
      <c r="J299" s="35"/>
      <c r="K299" s="35"/>
      <c r="L299" s="33"/>
      <c r="M299" s="33"/>
      <c r="N299" s="33"/>
      <c r="O299" s="33"/>
      <c r="P299" s="33"/>
      <c r="Q299" s="33"/>
      <c r="R299" s="33"/>
      <c r="S299" s="33"/>
      <c r="T299" s="33"/>
      <c r="U299" s="33"/>
      <c r="V299" s="33"/>
      <c r="W299" s="33"/>
      <c r="X299" s="33"/>
      <c r="Y299" s="33"/>
    </row>
    <row r="300" spans="1:25" ht="15">
      <c r="A300" s="25"/>
      <c r="B300" s="25"/>
      <c r="C300" s="25"/>
      <c r="D300" s="25"/>
      <c r="E300" s="25"/>
      <c r="F300" s="25"/>
      <c r="G300" s="33"/>
      <c r="H300" s="33"/>
      <c r="I300" s="35"/>
      <c r="J300" s="35"/>
      <c r="K300" s="35"/>
      <c r="L300" s="33"/>
      <c r="M300" s="33"/>
      <c r="N300" s="33"/>
      <c r="O300" s="33"/>
      <c r="P300" s="33"/>
      <c r="Q300" s="33"/>
      <c r="R300" s="33"/>
      <c r="S300" s="33"/>
      <c r="T300" s="33"/>
      <c r="U300" s="33"/>
      <c r="V300" s="33"/>
      <c r="W300" s="33"/>
      <c r="X300" s="33"/>
      <c r="Y300" s="33"/>
    </row>
    <row r="301" spans="1:25" ht="15">
      <c r="A301" s="25"/>
      <c r="B301" s="25"/>
      <c r="C301" s="25"/>
      <c r="D301" s="25"/>
      <c r="E301" s="25"/>
      <c r="F301" s="25"/>
      <c r="G301" s="33"/>
      <c r="H301" s="33"/>
      <c r="I301" s="35"/>
      <c r="J301" s="35"/>
      <c r="K301" s="35"/>
      <c r="L301" s="33"/>
      <c r="M301" s="33"/>
      <c r="N301" s="33"/>
      <c r="O301" s="33"/>
      <c r="P301" s="33"/>
      <c r="Q301" s="33"/>
      <c r="R301" s="33"/>
      <c r="S301" s="33"/>
      <c r="T301" s="33"/>
      <c r="U301" s="33"/>
      <c r="V301" s="33"/>
      <c r="W301" s="33"/>
      <c r="X301" s="33"/>
      <c r="Y301" s="33"/>
    </row>
    <row r="302" spans="1:25" ht="15">
      <c r="A302" s="25"/>
      <c r="B302" s="25"/>
      <c r="C302" s="25"/>
      <c r="D302" s="25"/>
      <c r="E302" s="25"/>
      <c r="F302" s="25"/>
      <c r="G302" s="33"/>
      <c r="H302" s="33"/>
      <c r="I302" s="35"/>
      <c r="J302" s="35"/>
      <c r="K302" s="35"/>
      <c r="L302" s="33"/>
      <c r="M302" s="33"/>
      <c r="N302" s="33"/>
      <c r="O302" s="33"/>
      <c r="P302" s="33"/>
      <c r="Q302" s="33"/>
      <c r="R302" s="33"/>
      <c r="S302" s="33"/>
      <c r="T302" s="33"/>
      <c r="U302" s="33"/>
      <c r="V302" s="33"/>
      <c r="W302" s="33"/>
      <c r="X302" s="33"/>
      <c r="Y302" s="33"/>
    </row>
    <row r="303" spans="1:25" ht="15">
      <c r="A303" s="25"/>
      <c r="B303" s="25"/>
      <c r="C303" s="25"/>
      <c r="D303" s="25"/>
      <c r="E303" s="25"/>
      <c r="F303" s="25"/>
      <c r="G303" s="33"/>
      <c r="H303" s="33"/>
      <c r="I303" s="35"/>
      <c r="J303" s="35"/>
      <c r="K303" s="35"/>
      <c r="L303" s="33"/>
      <c r="M303" s="33"/>
      <c r="N303" s="33"/>
      <c r="O303" s="33"/>
      <c r="P303" s="33"/>
      <c r="Q303" s="33"/>
      <c r="R303" s="33"/>
      <c r="S303" s="33"/>
      <c r="T303" s="33"/>
      <c r="U303" s="33"/>
      <c r="V303" s="33"/>
      <c r="W303" s="33"/>
      <c r="X303" s="33"/>
      <c r="Y303" s="33"/>
    </row>
    <row r="304" spans="1:25" ht="15">
      <c r="A304" s="25"/>
      <c r="B304" s="25"/>
      <c r="C304" s="25"/>
      <c r="D304" s="25"/>
      <c r="E304" s="25"/>
      <c r="F304" s="25"/>
      <c r="G304" s="33"/>
      <c r="H304" s="33"/>
      <c r="I304" s="35"/>
      <c r="J304" s="35"/>
      <c r="K304" s="35"/>
      <c r="L304" s="33"/>
      <c r="M304" s="33"/>
      <c r="N304" s="33"/>
      <c r="O304" s="33"/>
      <c r="P304" s="33"/>
      <c r="Q304" s="33"/>
      <c r="R304" s="33"/>
      <c r="S304" s="33"/>
      <c r="T304" s="33"/>
      <c r="U304" s="33"/>
      <c r="V304" s="33"/>
      <c r="W304" s="33"/>
      <c r="X304" s="33"/>
      <c r="Y304" s="33"/>
    </row>
    <row r="305" spans="1:25" ht="15">
      <c r="A305" s="25"/>
      <c r="B305" s="25"/>
      <c r="C305" s="25"/>
      <c r="D305" s="25"/>
      <c r="E305" s="25"/>
      <c r="F305" s="25"/>
      <c r="G305" s="33"/>
      <c r="H305" s="33"/>
      <c r="I305" s="35"/>
      <c r="J305" s="35"/>
      <c r="K305" s="35"/>
      <c r="L305" s="33"/>
      <c r="M305" s="33"/>
      <c r="N305" s="33"/>
      <c r="O305" s="33"/>
      <c r="P305" s="33"/>
      <c r="Q305" s="33"/>
      <c r="R305" s="33"/>
      <c r="S305" s="33"/>
      <c r="T305" s="33"/>
      <c r="U305" s="33"/>
      <c r="V305" s="33"/>
      <c r="W305" s="33"/>
      <c r="X305" s="33"/>
      <c r="Y305" s="33"/>
    </row>
    <row r="306" spans="1:25" ht="15">
      <c r="A306" s="25"/>
      <c r="B306" s="25"/>
      <c r="C306" s="25"/>
      <c r="D306" s="25"/>
      <c r="E306" s="25"/>
      <c r="F306" s="25"/>
      <c r="G306" s="33"/>
      <c r="H306" s="33"/>
      <c r="I306" s="35"/>
      <c r="J306" s="35"/>
      <c r="K306" s="35"/>
      <c r="L306" s="33"/>
      <c r="M306" s="33"/>
      <c r="N306" s="33"/>
      <c r="O306" s="33"/>
      <c r="P306" s="33"/>
      <c r="Q306" s="33"/>
      <c r="R306" s="33"/>
      <c r="S306" s="33"/>
      <c r="T306" s="33"/>
      <c r="U306" s="33"/>
      <c r="V306" s="33"/>
      <c r="W306" s="33"/>
      <c r="X306" s="33"/>
      <c r="Y306" s="33"/>
    </row>
    <row r="307" spans="1:25" ht="15">
      <c r="A307" s="25"/>
      <c r="B307" s="25"/>
      <c r="C307" s="25"/>
      <c r="D307" s="25"/>
      <c r="E307" s="25"/>
      <c r="F307" s="25"/>
      <c r="G307" s="33"/>
      <c r="H307" s="33"/>
      <c r="I307" s="35"/>
      <c r="J307" s="35"/>
      <c r="K307" s="35"/>
      <c r="L307" s="33"/>
      <c r="M307" s="33"/>
      <c r="N307" s="33"/>
      <c r="O307" s="33"/>
      <c r="P307" s="33"/>
      <c r="Q307" s="33"/>
      <c r="R307" s="33"/>
      <c r="S307" s="33"/>
      <c r="T307" s="33"/>
      <c r="U307" s="33"/>
      <c r="V307" s="33"/>
      <c r="W307" s="33"/>
      <c r="X307" s="33"/>
      <c r="Y307" s="33"/>
    </row>
    <row r="308" spans="1:25" ht="15">
      <c r="A308" s="25"/>
      <c r="B308" s="25"/>
      <c r="C308" s="25"/>
      <c r="D308" s="25"/>
      <c r="E308" s="25"/>
      <c r="F308" s="25"/>
      <c r="G308" s="33"/>
      <c r="H308" s="33"/>
      <c r="I308" s="35"/>
      <c r="J308" s="35"/>
      <c r="K308" s="35"/>
      <c r="L308" s="33"/>
      <c r="M308" s="33"/>
      <c r="N308" s="33"/>
      <c r="O308" s="33"/>
      <c r="P308" s="33"/>
      <c r="Q308" s="33"/>
      <c r="R308" s="33"/>
      <c r="S308" s="33"/>
      <c r="T308" s="33"/>
      <c r="U308" s="33"/>
      <c r="V308" s="33"/>
      <c r="W308" s="33"/>
      <c r="X308" s="33"/>
      <c r="Y308" s="33"/>
    </row>
    <row r="309" spans="1:25" ht="15">
      <c r="A309" s="25"/>
      <c r="B309" s="25"/>
      <c r="C309" s="25"/>
      <c r="D309" s="25"/>
      <c r="E309" s="25"/>
      <c r="F309" s="25"/>
      <c r="G309" s="33"/>
      <c r="H309" s="33"/>
      <c r="I309" s="35"/>
      <c r="J309" s="35"/>
      <c r="K309" s="35"/>
      <c r="L309" s="33"/>
      <c r="M309" s="33"/>
      <c r="N309" s="33"/>
      <c r="O309" s="33"/>
      <c r="P309" s="33"/>
      <c r="Q309" s="33"/>
      <c r="R309" s="33"/>
      <c r="S309" s="33"/>
      <c r="T309" s="33"/>
      <c r="U309" s="33"/>
      <c r="V309" s="33"/>
      <c r="W309" s="33"/>
      <c r="X309" s="33"/>
      <c r="Y309" s="33"/>
    </row>
    <row r="310" spans="1:25" ht="15">
      <c r="A310" s="25"/>
      <c r="B310" s="25"/>
      <c r="C310" s="25"/>
      <c r="D310" s="25"/>
      <c r="E310" s="25"/>
      <c r="F310" s="25"/>
      <c r="G310" s="33"/>
      <c r="H310" s="33"/>
      <c r="I310" s="35"/>
      <c r="J310" s="35"/>
      <c r="K310" s="35"/>
      <c r="L310" s="33"/>
      <c r="M310" s="33"/>
      <c r="N310" s="33"/>
      <c r="O310" s="33"/>
      <c r="P310" s="33"/>
      <c r="Q310" s="33"/>
      <c r="R310" s="33"/>
      <c r="S310" s="33"/>
      <c r="T310" s="33"/>
      <c r="U310" s="33"/>
      <c r="V310" s="33"/>
      <c r="W310" s="33"/>
      <c r="X310" s="33"/>
      <c r="Y310" s="33"/>
    </row>
    <row r="311" spans="1:25" ht="15">
      <c r="A311" s="25"/>
      <c r="B311" s="25"/>
      <c r="C311" s="25"/>
      <c r="D311" s="25"/>
      <c r="E311" s="25"/>
      <c r="F311" s="25"/>
      <c r="G311" s="33"/>
      <c r="H311" s="33"/>
      <c r="I311" s="35"/>
      <c r="J311" s="35"/>
      <c r="K311" s="35"/>
      <c r="L311" s="33"/>
      <c r="M311" s="33"/>
      <c r="N311" s="33"/>
      <c r="O311" s="33"/>
      <c r="P311" s="33"/>
      <c r="Q311" s="33"/>
      <c r="R311" s="33"/>
      <c r="S311" s="33"/>
      <c r="T311" s="33"/>
      <c r="U311" s="33"/>
      <c r="V311" s="33"/>
      <c r="W311" s="33"/>
      <c r="X311" s="33"/>
      <c r="Y311" s="33"/>
    </row>
    <row r="312" spans="1:25" ht="15">
      <c r="A312" s="25"/>
      <c r="B312" s="25"/>
      <c r="C312" s="25"/>
      <c r="D312" s="25"/>
      <c r="E312" s="25"/>
      <c r="F312" s="25"/>
      <c r="G312" s="33"/>
      <c r="H312" s="33"/>
      <c r="I312" s="35"/>
      <c r="J312" s="35"/>
      <c r="K312" s="35"/>
      <c r="L312" s="33"/>
      <c r="M312" s="33"/>
      <c r="N312" s="33"/>
      <c r="O312" s="33"/>
      <c r="P312" s="33"/>
      <c r="Q312" s="33"/>
      <c r="R312" s="33"/>
      <c r="S312" s="33"/>
      <c r="T312" s="33"/>
      <c r="U312" s="33"/>
      <c r="V312" s="33"/>
      <c r="W312" s="33"/>
      <c r="X312" s="33"/>
      <c r="Y312" s="33"/>
    </row>
    <row r="313" spans="1:25" ht="15">
      <c r="A313" s="25"/>
      <c r="B313" s="25"/>
      <c r="C313" s="25"/>
      <c r="D313" s="25"/>
      <c r="E313" s="25"/>
      <c r="F313" s="25"/>
      <c r="G313" s="33"/>
      <c r="H313" s="33"/>
      <c r="I313" s="35"/>
      <c r="J313" s="35"/>
      <c r="K313" s="35"/>
      <c r="L313" s="33"/>
      <c r="M313" s="33"/>
      <c r="N313" s="33"/>
      <c r="O313" s="33"/>
      <c r="P313" s="33"/>
      <c r="Q313" s="33"/>
      <c r="R313" s="33"/>
      <c r="S313" s="33"/>
      <c r="T313" s="33"/>
      <c r="U313" s="33"/>
      <c r="V313" s="33"/>
      <c r="W313" s="33"/>
      <c r="X313" s="33"/>
      <c r="Y313" s="33"/>
    </row>
    <row r="314" spans="1:25" ht="15">
      <c r="A314" s="25"/>
      <c r="B314" s="25"/>
      <c r="C314" s="25"/>
      <c r="D314" s="25"/>
      <c r="E314" s="25"/>
      <c r="F314" s="25"/>
      <c r="G314" s="33"/>
      <c r="H314" s="33"/>
      <c r="I314" s="35"/>
      <c r="J314" s="35"/>
      <c r="K314" s="35"/>
      <c r="L314" s="33"/>
      <c r="M314" s="33"/>
      <c r="N314" s="33"/>
      <c r="O314" s="33"/>
      <c r="P314" s="33"/>
      <c r="Q314" s="33"/>
      <c r="R314" s="33"/>
      <c r="S314" s="33"/>
      <c r="T314" s="33"/>
      <c r="U314" s="33"/>
      <c r="V314" s="33"/>
      <c r="W314" s="33"/>
      <c r="X314" s="33"/>
      <c r="Y314" s="33"/>
    </row>
    <row r="315" spans="1:25" ht="15">
      <c r="A315" s="25"/>
      <c r="B315" s="25"/>
      <c r="C315" s="25"/>
      <c r="D315" s="25"/>
      <c r="E315" s="25"/>
      <c r="F315" s="25"/>
      <c r="G315" s="33"/>
      <c r="H315" s="33"/>
      <c r="I315" s="35"/>
      <c r="J315" s="35"/>
      <c r="K315" s="35"/>
      <c r="L315" s="33"/>
      <c r="M315" s="33"/>
      <c r="N315" s="33"/>
      <c r="O315" s="33"/>
      <c r="P315" s="33"/>
      <c r="Q315" s="33"/>
      <c r="R315" s="33"/>
      <c r="S315" s="33"/>
      <c r="T315" s="33"/>
      <c r="U315" s="33"/>
      <c r="V315" s="33"/>
      <c r="W315" s="33"/>
      <c r="X315" s="33"/>
      <c r="Y315" s="33"/>
    </row>
    <row r="316" spans="1:25" ht="15">
      <c r="A316" s="25"/>
      <c r="B316" s="25"/>
      <c r="C316" s="25"/>
      <c r="D316" s="25"/>
      <c r="E316" s="25"/>
      <c r="F316" s="25"/>
      <c r="G316" s="33"/>
      <c r="H316" s="33"/>
      <c r="I316" s="35"/>
      <c r="J316" s="35"/>
      <c r="K316" s="35"/>
      <c r="L316" s="33"/>
      <c r="M316" s="33"/>
      <c r="N316" s="33"/>
      <c r="O316" s="33"/>
      <c r="P316" s="33"/>
      <c r="Q316" s="33"/>
      <c r="R316" s="33"/>
      <c r="S316" s="33"/>
      <c r="T316" s="33"/>
      <c r="U316" s="33"/>
      <c r="V316" s="33"/>
      <c r="W316" s="33"/>
      <c r="X316" s="33"/>
      <c r="Y316" s="33"/>
    </row>
    <row r="317" spans="1:25" ht="15">
      <c r="A317" s="25"/>
      <c r="B317" s="25"/>
      <c r="C317" s="25"/>
      <c r="D317" s="25"/>
      <c r="E317" s="25"/>
      <c r="F317" s="25"/>
      <c r="G317" s="33"/>
      <c r="H317" s="33"/>
      <c r="I317" s="35"/>
      <c r="J317" s="35"/>
      <c r="K317" s="35"/>
      <c r="L317" s="33"/>
      <c r="M317" s="33"/>
      <c r="N317" s="33"/>
      <c r="O317" s="33"/>
      <c r="P317" s="33"/>
      <c r="Q317" s="33"/>
      <c r="R317" s="33"/>
      <c r="S317" s="33"/>
      <c r="T317" s="33"/>
      <c r="U317" s="33"/>
      <c r="V317" s="33"/>
      <c r="W317" s="33"/>
      <c r="X317" s="33"/>
      <c r="Y317" s="33"/>
    </row>
    <row r="318" spans="1:25" ht="15">
      <c r="A318" s="25"/>
      <c r="B318" s="25"/>
      <c r="C318" s="25"/>
      <c r="D318" s="25"/>
      <c r="E318" s="25"/>
      <c r="F318" s="25"/>
      <c r="G318" s="33"/>
      <c r="H318" s="33"/>
      <c r="I318" s="35"/>
      <c r="J318" s="35"/>
      <c r="K318" s="35"/>
      <c r="L318" s="33"/>
      <c r="M318" s="33"/>
      <c r="N318" s="33"/>
      <c r="O318" s="33"/>
      <c r="P318" s="33"/>
      <c r="Q318" s="33"/>
      <c r="R318" s="33"/>
      <c r="S318" s="33"/>
      <c r="T318" s="33"/>
      <c r="U318" s="33"/>
      <c r="V318" s="33"/>
      <c r="W318" s="33"/>
      <c r="X318" s="33"/>
      <c r="Y318" s="33"/>
    </row>
    <row r="319" spans="1:25" ht="15">
      <c r="A319" s="25"/>
      <c r="B319" s="25"/>
      <c r="C319" s="25"/>
      <c r="D319" s="25"/>
      <c r="E319" s="25"/>
      <c r="F319" s="25"/>
      <c r="G319" s="33"/>
      <c r="H319" s="33"/>
      <c r="I319" s="35"/>
      <c r="J319" s="35"/>
      <c r="K319" s="35"/>
      <c r="L319" s="33"/>
      <c r="M319" s="33"/>
      <c r="N319" s="33"/>
      <c r="O319" s="33"/>
      <c r="P319" s="33"/>
      <c r="Q319" s="33"/>
      <c r="R319" s="33"/>
      <c r="S319" s="33"/>
      <c r="T319" s="33"/>
      <c r="U319" s="33"/>
      <c r="V319" s="33"/>
      <c r="W319" s="33"/>
      <c r="X319" s="33"/>
      <c r="Y319" s="33"/>
    </row>
    <row r="320" spans="1:25" ht="15">
      <c r="A320" s="25"/>
      <c r="B320" s="25"/>
      <c r="C320" s="25"/>
      <c r="D320" s="25"/>
      <c r="E320" s="25"/>
      <c r="F320" s="25"/>
      <c r="G320" s="33"/>
      <c r="H320" s="33"/>
      <c r="I320" s="35"/>
      <c r="J320" s="35"/>
      <c r="K320" s="35"/>
      <c r="L320" s="33"/>
      <c r="M320" s="33"/>
      <c r="N320" s="33"/>
      <c r="O320" s="33"/>
      <c r="P320" s="33"/>
      <c r="Q320" s="33"/>
      <c r="R320" s="33"/>
      <c r="S320" s="33"/>
      <c r="T320" s="33"/>
      <c r="U320" s="33"/>
      <c r="V320" s="33"/>
      <c r="W320" s="33"/>
      <c r="X320" s="33"/>
      <c r="Y320" s="33"/>
    </row>
    <row r="321" spans="1:25" ht="15">
      <c r="A321" s="25"/>
      <c r="B321" s="25"/>
      <c r="C321" s="25"/>
      <c r="D321" s="25"/>
      <c r="E321" s="25"/>
      <c r="F321" s="25"/>
      <c r="G321" s="33"/>
      <c r="H321" s="33"/>
      <c r="I321" s="35"/>
      <c r="J321" s="35"/>
      <c r="K321" s="35"/>
      <c r="L321" s="33"/>
      <c r="M321" s="33"/>
      <c r="N321" s="33"/>
      <c r="O321" s="33"/>
      <c r="P321" s="33"/>
      <c r="Q321" s="33"/>
      <c r="R321" s="33"/>
      <c r="S321" s="33"/>
      <c r="T321" s="33"/>
      <c r="U321" s="33"/>
      <c r="V321" s="33"/>
      <c r="W321" s="33"/>
      <c r="X321" s="33"/>
      <c r="Y321" s="33"/>
    </row>
    <row r="322" spans="1:25" ht="15">
      <c r="A322" s="25"/>
      <c r="B322" s="25"/>
      <c r="C322" s="25"/>
      <c r="D322" s="25"/>
      <c r="E322" s="25"/>
      <c r="F322" s="25"/>
      <c r="G322" s="33"/>
      <c r="H322" s="33"/>
      <c r="I322" s="35"/>
      <c r="J322" s="35"/>
      <c r="K322" s="35"/>
      <c r="L322" s="33"/>
      <c r="M322" s="33"/>
      <c r="N322" s="33"/>
      <c r="O322" s="33"/>
      <c r="P322" s="33"/>
      <c r="Q322" s="33"/>
      <c r="R322" s="33"/>
      <c r="S322" s="33"/>
      <c r="T322" s="33"/>
      <c r="U322" s="33"/>
      <c r="V322" s="33"/>
      <c r="W322" s="33"/>
      <c r="X322" s="33"/>
      <c r="Y322" s="33"/>
    </row>
    <row r="323" spans="1:25" ht="15">
      <c r="A323" s="25"/>
      <c r="B323" s="25"/>
      <c r="C323" s="25"/>
      <c r="D323" s="25"/>
      <c r="E323" s="25"/>
      <c r="F323" s="25"/>
      <c r="G323" s="33"/>
      <c r="H323" s="33"/>
      <c r="I323" s="35"/>
      <c r="J323" s="35"/>
      <c r="K323" s="35"/>
      <c r="L323" s="33"/>
      <c r="M323" s="33"/>
      <c r="N323" s="33"/>
      <c r="O323" s="33"/>
      <c r="P323" s="33"/>
      <c r="Q323" s="33"/>
      <c r="R323" s="33"/>
      <c r="S323" s="33"/>
      <c r="T323" s="33"/>
      <c r="U323" s="33"/>
      <c r="V323" s="33"/>
      <c r="W323" s="33"/>
      <c r="X323" s="33"/>
      <c r="Y323" s="33"/>
    </row>
    <row r="324" spans="1:25" ht="15">
      <c r="A324" s="25"/>
      <c r="B324" s="25"/>
      <c r="C324" s="25"/>
      <c r="D324" s="25"/>
      <c r="E324" s="25"/>
      <c r="F324" s="25"/>
      <c r="G324" s="33"/>
      <c r="H324" s="33"/>
      <c r="I324" s="35"/>
      <c r="J324" s="35"/>
      <c r="K324" s="35"/>
      <c r="L324" s="33"/>
      <c r="M324" s="33"/>
      <c r="N324" s="33"/>
      <c r="O324" s="33"/>
      <c r="P324" s="33"/>
      <c r="Q324" s="33"/>
      <c r="R324" s="33"/>
      <c r="S324" s="33"/>
      <c r="T324" s="33"/>
      <c r="U324" s="33"/>
      <c r="V324" s="33"/>
      <c r="W324" s="33"/>
      <c r="X324" s="33"/>
      <c r="Y324" s="33"/>
    </row>
    <row r="325" spans="1:25" ht="15">
      <c r="A325" s="25"/>
      <c r="B325" s="25"/>
      <c r="C325" s="25"/>
      <c r="D325" s="25"/>
      <c r="E325" s="25"/>
      <c r="F325" s="25"/>
      <c r="G325" s="33"/>
      <c r="H325" s="33"/>
      <c r="I325" s="35"/>
      <c r="J325" s="35"/>
      <c r="K325" s="35"/>
      <c r="L325" s="33"/>
      <c r="M325" s="33"/>
      <c r="N325" s="33"/>
      <c r="O325" s="33"/>
      <c r="P325" s="33"/>
      <c r="Q325" s="33"/>
      <c r="R325" s="33"/>
      <c r="S325" s="33"/>
      <c r="T325" s="33"/>
      <c r="U325" s="33"/>
      <c r="V325" s="33"/>
      <c r="W325" s="33"/>
      <c r="X325" s="33"/>
      <c r="Y325" s="33"/>
    </row>
    <row r="326" spans="1:25" ht="15">
      <c r="A326" s="25"/>
      <c r="B326" s="25"/>
      <c r="C326" s="25"/>
      <c r="D326" s="25"/>
      <c r="E326" s="25"/>
      <c r="F326" s="25"/>
      <c r="G326" s="33"/>
      <c r="H326" s="33"/>
      <c r="I326" s="35"/>
      <c r="J326" s="35"/>
      <c r="K326" s="35"/>
      <c r="L326" s="33"/>
      <c r="M326" s="33"/>
      <c r="N326" s="33"/>
      <c r="O326" s="33"/>
      <c r="P326" s="33"/>
      <c r="Q326" s="33"/>
      <c r="R326" s="33"/>
      <c r="S326" s="33"/>
      <c r="T326" s="33"/>
      <c r="U326" s="33"/>
      <c r="V326" s="33"/>
      <c r="W326" s="33"/>
      <c r="X326" s="33"/>
      <c r="Y326" s="33"/>
    </row>
    <row r="327" spans="1:25" ht="15">
      <c r="A327" s="25"/>
      <c r="B327" s="25"/>
      <c r="C327" s="25"/>
      <c r="D327" s="25"/>
      <c r="E327" s="25"/>
      <c r="F327" s="25"/>
      <c r="G327" s="33"/>
      <c r="H327" s="33"/>
      <c r="I327" s="35"/>
      <c r="J327" s="35"/>
      <c r="K327" s="35"/>
      <c r="L327" s="33"/>
      <c r="M327" s="33"/>
      <c r="N327" s="33"/>
      <c r="O327" s="33"/>
      <c r="P327" s="33"/>
      <c r="Q327" s="33"/>
      <c r="R327" s="33"/>
      <c r="S327" s="33"/>
      <c r="T327" s="33"/>
      <c r="U327" s="33"/>
      <c r="V327" s="33"/>
      <c r="W327" s="33"/>
      <c r="X327" s="33"/>
      <c r="Y327" s="33"/>
    </row>
    <row r="328" spans="1:25" ht="15">
      <c r="A328" s="25"/>
      <c r="B328" s="25"/>
      <c r="C328" s="25"/>
      <c r="D328" s="25"/>
      <c r="E328" s="25"/>
      <c r="F328" s="25"/>
      <c r="G328" s="33"/>
      <c r="H328" s="33"/>
      <c r="I328" s="35"/>
      <c r="J328" s="35"/>
      <c r="K328" s="35"/>
      <c r="L328" s="33"/>
      <c r="M328" s="33"/>
      <c r="N328" s="33"/>
      <c r="O328" s="33"/>
      <c r="P328" s="33"/>
      <c r="Q328" s="33"/>
      <c r="R328" s="33"/>
      <c r="S328" s="33"/>
      <c r="T328" s="33"/>
      <c r="U328" s="33"/>
      <c r="V328" s="33"/>
      <c r="W328" s="33"/>
      <c r="X328" s="33"/>
      <c r="Y328" s="33"/>
    </row>
    <row r="329" spans="1:25" ht="15">
      <c r="A329" s="25"/>
      <c r="B329" s="25"/>
      <c r="C329" s="25"/>
      <c r="D329" s="25"/>
      <c r="E329" s="25"/>
      <c r="F329" s="25"/>
      <c r="G329" s="33"/>
      <c r="H329" s="33"/>
      <c r="I329" s="35"/>
      <c r="J329" s="35"/>
      <c r="K329" s="35"/>
      <c r="L329" s="33"/>
      <c r="M329" s="33"/>
      <c r="N329" s="33"/>
      <c r="O329" s="33"/>
      <c r="P329" s="33"/>
      <c r="Q329" s="33"/>
      <c r="R329" s="33"/>
      <c r="S329" s="33"/>
      <c r="T329" s="33"/>
      <c r="U329" s="33"/>
      <c r="V329" s="33"/>
      <c r="W329" s="33"/>
      <c r="X329" s="33"/>
      <c r="Y329" s="33"/>
    </row>
    <row r="330" spans="1:25" ht="15">
      <c r="A330" s="25"/>
      <c r="B330" s="25"/>
      <c r="C330" s="25"/>
      <c r="D330" s="25"/>
      <c r="E330" s="25"/>
      <c r="F330" s="25"/>
      <c r="G330" s="33"/>
      <c r="H330" s="33"/>
      <c r="I330" s="35"/>
      <c r="J330" s="35"/>
      <c r="K330" s="35"/>
      <c r="L330" s="33"/>
      <c r="M330" s="33"/>
      <c r="N330" s="33"/>
      <c r="O330" s="33"/>
      <c r="P330" s="33"/>
      <c r="Q330" s="33"/>
      <c r="R330" s="33"/>
      <c r="S330" s="33"/>
      <c r="T330" s="33"/>
      <c r="U330" s="33"/>
      <c r="V330" s="33"/>
      <c r="W330" s="33"/>
      <c r="X330" s="33"/>
      <c r="Y330" s="33"/>
    </row>
    <row r="331" spans="1:25" ht="15">
      <c r="A331" s="25"/>
      <c r="B331" s="25"/>
      <c r="C331" s="25"/>
      <c r="D331" s="25"/>
      <c r="E331" s="25"/>
      <c r="F331" s="25"/>
      <c r="G331" s="33"/>
      <c r="H331" s="33"/>
      <c r="I331" s="35"/>
      <c r="J331" s="35"/>
      <c r="K331" s="35"/>
      <c r="L331" s="33"/>
      <c r="M331" s="33"/>
      <c r="N331" s="33"/>
      <c r="O331" s="33"/>
      <c r="P331" s="33"/>
      <c r="Q331" s="33"/>
      <c r="R331" s="33"/>
      <c r="S331" s="33"/>
      <c r="T331" s="33"/>
      <c r="U331" s="33"/>
      <c r="V331" s="33"/>
      <c r="W331" s="33"/>
      <c r="X331" s="33"/>
      <c r="Y331" s="33"/>
    </row>
    <row r="332" spans="1:25" ht="15">
      <c r="A332" s="25"/>
      <c r="B332" s="25"/>
      <c r="C332" s="25"/>
      <c r="D332" s="25"/>
      <c r="E332" s="25"/>
      <c r="F332" s="25"/>
      <c r="G332" s="33"/>
      <c r="H332" s="33"/>
      <c r="I332" s="35"/>
      <c r="J332" s="35"/>
      <c r="K332" s="35"/>
      <c r="L332" s="33"/>
      <c r="M332" s="33"/>
      <c r="N332" s="33"/>
      <c r="O332" s="33"/>
      <c r="P332" s="33"/>
      <c r="Q332" s="33"/>
      <c r="R332" s="33"/>
      <c r="S332" s="33"/>
      <c r="T332" s="33"/>
      <c r="U332" s="33"/>
      <c r="V332" s="33"/>
      <c r="W332" s="33"/>
      <c r="X332" s="33"/>
      <c r="Y332" s="33"/>
    </row>
    <row r="333" spans="1:25" ht="15">
      <c r="A333" s="25"/>
      <c r="B333" s="25"/>
      <c r="C333" s="25"/>
      <c r="D333" s="25"/>
      <c r="E333" s="25"/>
      <c r="F333" s="25"/>
      <c r="G333" s="33"/>
      <c r="H333" s="33"/>
      <c r="I333" s="35"/>
      <c r="J333" s="35"/>
      <c r="K333" s="35"/>
      <c r="L333" s="33"/>
      <c r="M333" s="33"/>
      <c r="N333" s="33"/>
      <c r="O333" s="33"/>
      <c r="P333" s="33"/>
      <c r="Q333" s="33"/>
      <c r="R333" s="33"/>
      <c r="S333" s="33"/>
      <c r="T333" s="33"/>
      <c r="U333" s="33"/>
      <c r="V333" s="33"/>
      <c r="W333" s="33"/>
      <c r="X333" s="33"/>
      <c r="Y333" s="33"/>
    </row>
    <row r="334" spans="1:25" ht="15">
      <c r="A334" s="25"/>
      <c r="B334" s="25"/>
      <c r="C334" s="25"/>
      <c r="D334" s="25"/>
      <c r="E334" s="25"/>
      <c r="F334" s="25"/>
      <c r="G334" s="33"/>
      <c r="H334" s="33"/>
      <c r="I334" s="35"/>
      <c r="J334" s="35"/>
      <c r="K334" s="35"/>
      <c r="L334" s="33"/>
      <c r="M334" s="33"/>
      <c r="N334" s="33"/>
      <c r="O334" s="33"/>
      <c r="P334" s="33"/>
      <c r="Q334" s="33"/>
      <c r="R334" s="33"/>
      <c r="S334" s="33"/>
      <c r="T334" s="33"/>
      <c r="U334" s="33"/>
      <c r="V334" s="33"/>
      <c r="W334" s="33"/>
      <c r="X334" s="33"/>
      <c r="Y334" s="33"/>
    </row>
    <row r="335" spans="1:25" ht="15">
      <c r="A335" s="25"/>
      <c r="B335" s="25"/>
      <c r="C335" s="25"/>
      <c r="D335" s="25"/>
      <c r="E335" s="25"/>
      <c r="F335" s="25"/>
      <c r="G335" s="33"/>
      <c r="H335" s="33"/>
      <c r="I335" s="35"/>
      <c r="J335" s="35"/>
      <c r="K335" s="35"/>
      <c r="L335" s="33"/>
      <c r="M335" s="33"/>
      <c r="N335" s="33"/>
      <c r="O335" s="33"/>
      <c r="P335" s="33"/>
      <c r="Q335" s="33"/>
      <c r="R335" s="33"/>
      <c r="S335" s="33"/>
      <c r="T335" s="33"/>
      <c r="U335" s="33"/>
      <c r="V335" s="33"/>
      <c r="W335" s="33"/>
      <c r="X335" s="33"/>
      <c r="Y335" s="33"/>
    </row>
    <row r="336" spans="1:25" ht="15">
      <c r="A336" s="25"/>
      <c r="B336" s="25"/>
      <c r="C336" s="25"/>
      <c r="D336" s="25"/>
      <c r="E336" s="25"/>
      <c r="F336" s="25"/>
      <c r="G336" s="33"/>
      <c r="H336" s="33"/>
      <c r="I336" s="35"/>
      <c r="J336" s="35"/>
      <c r="K336" s="35"/>
      <c r="L336" s="33"/>
      <c r="M336" s="33"/>
      <c r="N336" s="33"/>
      <c r="O336" s="33"/>
      <c r="P336" s="33"/>
      <c r="Q336" s="33"/>
      <c r="R336" s="33"/>
      <c r="S336" s="33"/>
      <c r="T336" s="33"/>
      <c r="U336" s="33"/>
      <c r="V336" s="33"/>
      <c r="W336" s="33"/>
      <c r="X336" s="33"/>
      <c r="Y336" s="33"/>
    </row>
  </sheetData>
  <mergeCells count="670">
    <mergeCell ref="B87:B88"/>
    <mergeCell ref="B89:B90"/>
    <mergeCell ref="B91:B92"/>
    <mergeCell ref="B93:B94"/>
    <mergeCell ref="C89:D89"/>
    <mergeCell ref="C90:D90"/>
    <mergeCell ref="C91:D91"/>
    <mergeCell ref="C92:D92"/>
    <mergeCell ref="C93:D93"/>
    <mergeCell ref="C94:D94"/>
    <mergeCell ref="C88:D88"/>
    <mergeCell ref="G96:K96"/>
    <mergeCell ref="F87:F88"/>
    <mergeCell ref="G87:G88"/>
    <mergeCell ref="F89:F90"/>
    <mergeCell ref="G89:G90"/>
    <mergeCell ref="F91:F92"/>
    <mergeCell ref="G91:G92"/>
    <mergeCell ref="F93:F94"/>
    <mergeCell ref="G93:G94"/>
    <mergeCell ref="H75:I75"/>
    <mergeCell ref="H76:I76"/>
    <mergeCell ref="B95:E95"/>
    <mergeCell ref="B96:F96"/>
    <mergeCell ref="E82:E84"/>
    <mergeCell ref="F82:F84"/>
    <mergeCell ref="B85:B86"/>
    <mergeCell ref="C85:D85"/>
    <mergeCell ref="F85:F86"/>
    <mergeCell ref="G85:G86"/>
    <mergeCell ref="H69:I69"/>
    <mergeCell ref="H70:I70"/>
    <mergeCell ref="H71:I71"/>
    <mergeCell ref="H72:I72"/>
    <mergeCell ref="H73:I73"/>
    <mergeCell ref="H74:I74"/>
    <mergeCell ref="H87:I87"/>
    <mergeCell ref="K85:K86"/>
    <mergeCell ref="K87:K88"/>
    <mergeCell ref="K67:K68"/>
    <mergeCell ref="K69:K70"/>
    <mergeCell ref="K71:K72"/>
    <mergeCell ref="K73:K74"/>
    <mergeCell ref="K75:K76"/>
    <mergeCell ref="H67:I67"/>
    <mergeCell ref="H68:I68"/>
    <mergeCell ref="C81:F81"/>
    <mergeCell ref="H81:K81"/>
    <mergeCell ref="B82:B84"/>
    <mergeCell ref="C82:D84"/>
    <mergeCell ref="C86:D86"/>
    <mergeCell ref="C87:D87"/>
    <mergeCell ref="G82:G84"/>
    <mergeCell ref="H82:I84"/>
    <mergeCell ref="H85:I85"/>
    <mergeCell ref="H86:I86"/>
    <mergeCell ref="H33:I33"/>
    <mergeCell ref="H34:I34"/>
    <mergeCell ref="G42:J42"/>
    <mergeCell ref="G77:J77"/>
    <mergeCell ref="G78:K78"/>
    <mergeCell ref="B80:K80"/>
    <mergeCell ref="H63:K63"/>
    <mergeCell ref="H64:I66"/>
    <mergeCell ref="J64:J66"/>
    <mergeCell ref="K64:K66"/>
    <mergeCell ref="K32:K33"/>
    <mergeCell ref="K34:K35"/>
    <mergeCell ref="K36:K37"/>
    <mergeCell ref="K38:K39"/>
    <mergeCell ref="K40:K41"/>
    <mergeCell ref="H28:K28"/>
    <mergeCell ref="H29:I31"/>
    <mergeCell ref="J29:J31"/>
    <mergeCell ref="K29:K31"/>
    <mergeCell ref="H32:I32"/>
    <mergeCell ref="H88:I88"/>
    <mergeCell ref="H89:I89"/>
    <mergeCell ref="J99:J101"/>
    <mergeCell ref="K99:K101"/>
    <mergeCell ref="H20:I20"/>
    <mergeCell ref="H21:I21"/>
    <mergeCell ref="H22:I22"/>
    <mergeCell ref="H23:I23"/>
    <mergeCell ref="H24:I24"/>
    <mergeCell ref="G25:J25"/>
    <mergeCell ref="K21:K22"/>
    <mergeCell ref="K23:K24"/>
    <mergeCell ref="B8:K8"/>
    <mergeCell ref="B9:K9"/>
    <mergeCell ref="B10:K10"/>
    <mergeCell ref="C11:F11"/>
    <mergeCell ref="H11:K11"/>
    <mergeCell ref="B12:B14"/>
    <mergeCell ref="C12:D14"/>
    <mergeCell ref="J6:K6"/>
    <mergeCell ref="J12:J14"/>
    <mergeCell ref="K12:K14"/>
    <mergeCell ref="K15:K16"/>
    <mergeCell ref="K17:K18"/>
    <mergeCell ref="K19:K20"/>
    <mergeCell ref="G43:K43"/>
    <mergeCell ref="H35:I35"/>
    <mergeCell ref="H36:I36"/>
    <mergeCell ref="H37:I37"/>
    <mergeCell ref="H38:I38"/>
    <mergeCell ref="H39:I39"/>
    <mergeCell ref="H40:I40"/>
    <mergeCell ref="H41:I41"/>
    <mergeCell ref="J4:K4"/>
    <mergeCell ref="J7:K7"/>
    <mergeCell ref="B2:K2"/>
    <mergeCell ref="B3:C3"/>
    <mergeCell ref="J3:K3"/>
    <mergeCell ref="B4:C4"/>
    <mergeCell ref="B5:C5"/>
    <mergeCell ref="B6:C6"/>
    <mergeCell ref="B7:C7"/>
    <mergeCell ref="J5:K5"/>
    <mergeCell ref="H18:I18"/>
    <mergeCell ref="H19:I19"/>
    <mergeCell ref="F17:F18"/>
    <mergeCell ref="G17:G18"/>
    <mergeCell ref="F19:F20"/>
    <mergeCell ref="G19:G20"/>
    <mergeCell ref="C17:D17"/>
    <mergeCell ref="G12:G14"/>
    <mergeCell ref="H12:I14"/>
    <mergeCell ref="H15:I15"/>
    <mergeCell ref="H16:I16"/>
    <mergeCell ref="H17:I17"/>
    <mergeCell ref="C18:D18"/>
    <mergeCell ref="C19:D19"/>
    <mergeCell ref="C20:D20"/>
    <mergeCell ref="C21:D21"/>
    <mergeCell ref="C22:D22"/>
    <mergeCell ref="C23:D23"/>
    <mergeCell ref="E12:E14"/>
    <mergeCell ref="F12:F14"/>
    <mergeCell ref="B15:B16"/>
    <mergeCell ref="C15:D15"/>
    <mergeCell ref="F15:F16"/>
    <mergeCell ref="G15:G16"/>
    <mergeCell ref="C16:D16"/>
    <mergeCell ref="B36:B37"/>
    <mergeCell ref="G32:G33"/>
    <mergeCell ref="G34:G35"/>
    <mergeCell ref="G36:G37"/>
    <mergeCell ref="F21:F22"/>
    <mergeCell ref="G21:G22"/>
    <mergeCell ref="F23:F24"/>
    <mergeCell ref="G23:G24"/>
    <mergeCell ref="C24:D24"/>
    <mergeCell ref="G26:K26"/>
    <mergeCell ref="B26:F26"/>
    <mergeCell ref="C28:F28"/>
    <mergeCell ref="C29:D31"/>
    <mergeCell ref="E29:E31"/>
    <mergeCell ref="F29:F31"/>
    <mergeCell ref="G29:G31"/>
    <mergeCell ref="B38:B39"/>
    <mergeCell ref="B40:B41"/>
    <mergeCell ref="B17:B18"/>
    <mergeCell ref="B19:B20"/>
    <mergeCell ref="B21:B22"/>
    <mergeCell ref="B23:B24"/>
    <mergeCell ref="B29:B31"/>
    <mergeCell ref="B32:B33"/>
    <mergeCell ref="B34:B35"/>
    <mergeCell ref="B25:E25"/>
    <mergeCell ref="C39:D39"/>
    <mergeCell ref="F32:F33"/>
    <mergeCell ref="F34:F35"/>
    <mergeCell ref="F36:F37"/>
    <mergeCell ref="F38:F39"/>
    <mergeCell ref="F40:F41"/>
    <mergeCell ref="C32:D32"/>
    <mergeCell ref="C40:D40"/>
    <mergeCell ref="C41:D41"/>
    <mergeCell ref="B42:E42"/>
    <mergeCell ref="B43:F43"/>
    <mergeCell ref="C33:D33"/>
    <mergeCell ref="C34:D34"/>
    <mergeCell ref="C35:D35"/>
    <mergeCell ref="C36:D36"/>
    <mergeCell ref="C37:D37"/>
    <mergeCell ref="C38:D38"/>
    <mergeCell ref="B54:B55"/>
    <mergeCell ref="C54:D54"/>
    <mergeCell ref="C55:D55"/>
    <mergeCell ref="C56:D56"/>
    <mergeCell ref="C57:D57"/>
    <mergeCell ref="C58:D58"/>
    <mergeCell ref="B58:B59"/>
    <mergeCell ref="C71:D71"/>
    <mergeCell ref="C72:D72"/>
    <mergeCell ref="C73:D73"/>
    <mergeCell ref="C74:D74"/>
    <mergeCell ref="C51:D51"/>
    <mergeCell ref="C52:D52"/>
    <mergeCell ref="C64:D66"/>
    <mergeCell ref="E64:E66"/>
    <mergeCell ref="F64:F66"/>
    <mergeCell ref="G64:G66"/>
    <mergeCell ref="C67:D67"/>
    <mergeCell ref="F67:F68"/>
    <mergeCell ref="G67:G68"/>
    <mergeCell ref="B71:B72"/>
    <mergeCell ref="B73:B74"/>
    <mergeCell ref="B75:B76"/>
    <mergeCell ref="B56:B57"/>
    <mergeCell ref="F58:F59"/>
    <mergeCell ref="G58:G59"/>
    <mergeCell ref="C59:D59"/>
    <mergeCell ref="B60:E60"/>
    <mergeCell ref="B61:F61"/>
    <mergeCell ref="C63:F63"/>
    <mergeCell ref="G73:G74"/>
    <mergeCell ref="F75:F76"/>
    <mergeCell ref="G75:G76"/>
    <mergeCell ref="C68:D68"/>
    <mergeCell ref="C69:D69"/>
    <mergeCell ref="F69:F70"/>
    <mergeCell ref="G69:G70"/>
    <mergeCell ref="C70:D70"/>
    <mergeCell ref="F71:F72"/>
    <mergeCell ref="G71:G72"/>
    <mergeCell ref="B50:B51"/>
    <mergeCell ref="C50:D50"/>
    <mergeCell ref="C75:D75"/>
    <mergeCell ref="C76:D76"/>
    <mergeCell ref="B77:E77"/>
    <mergeCell ref="B78:F78"/>
    <mergeCell ref="F73:F74"/>
    <mergeCell ref="B64:B66"/>
    <mergeCell ref="B67:B68"/>
    <mergeCell ref="B69:B70"/>
    <mergeCell ref="F54:F55"/>
    <mergeCell ref="G54:G55"/>
    <mergeCell ref="F56:F57"/>
    <mergeCell ref="G56:G57"/>
    <mergeCell ref="E47:E49"/>
    <mergeCell ref="F47:F49"/>
    <mergeCell ref="G38:G39"/>
    <mergeCell ref="G40:G41"/>
    <mergeCell ref="J47:J49"/>
    <mergeCell ref="K47:K49"/>
    <mergeCell ref="K50:K51"/>
    <mergeCell ref="K52:K53"/>
    <mergeCell ref="B45:K45"/>
    <mergeCell ref="C46:F46"/>
    <mergeCell ref="H46:K46"/>
    <mergeCell ref="B47:B49"/>
    <mergeCell ref="B52:B53"/>
    <mergeCell ref="C53:D53"/>
    <mergeCell ref="G47:G49"/>
    <mergeCell ref="H47:I49"/>
    <mergeCell ref="H50:I50"/>
    <mergeCell ref="H51:I51"/>
    <mergeCell ref="H52:I52"/>
    <mergeCell ref="H53:I53"/>
    <mergeCell ref="C47:D49"/>
    <mergeCell ref="F52:F53"/>
    <mergeCell ref="G60:J60"/>
    <mergeCell ref="G61:K61"/>
    <mergeCell ref="J82:J84"/>
    <mergeCell ref="K82:K84"/>
    <mergeCell ref="F50:F51"/>
    <mergeCell ref="G50:G51"/>
    <mergeCell ref="K54:K55"/>
    <mergeCell ref="K56:K57"/>
    <mergeCell ref="K58:K59"/>
    <mergeCell ref="G52:G53"/>
    <mergeCell ref="H54:I54"/>
    <mergeCell ref="H55:I55"/>
    <mergeCell ref="H56:I56"/>
    <mergeCell ref="H57:I57"/>
    <mergeCell ref="H58:I58"/>
    <mergeCell ref="H59:I59"/>
    <mergeCell ref="K106:K107"/>
    <mergeCell ref="K89:K90"/>
    <mergeCell ref="K91:K92"/>
    <mergeCell ref="K93:K94"/>
    <mergeCell ref="H90:I90"/>
    <mergeCell ref="H91:I91"/>
    <mergeCell ref="H92:I92"/>
    <mergeCell ref="H93:I93"/>
    <mergeCell ref="H94:I94"/>
    <mergeCell ref="G95:J95"/>
    <mergeCell ref="H102:I102"/>
    <mergeCell ref="K102:K103"/>
    <mergeCell ref="H103:I103"/>
    <mergeCell ref="H104:I104"/>
    <mergeCell ref="K104:K105"/>
    <mergeCell ref="H105:I105"/>
    <mergeCell ref="C152:D154"/>
    <mergeCell ref="B152:B154"/>
    <mergeCell ref="B145:B146"/>
    <mergeCell ref="H106:I106"/>
    <mergeCell ref="H107:I107"/>
    <mergeCell ref="H108:I108"/>
    <mergeCell ref="G152:G154"/>
    <mergeCell ref="H152:I154"/>
    <mergeCell ref="J152:J154"/>
    <mergeCell ref="K152:K154"/>
    <mergeCell ref="H146:I146"/>
    <mergeCell ref="G147:J147"/>
    <mergeCell ref="G148:K148"/>
    <mergeCell ref="B150:K150"/>
    <mergeCell ref="C151:F151"/>
    <mergeCell ref="H151:K151"/>
    <mergeCell ref="K126:K127"/>
    <mergeCell ref="K128:K129"/>
    <mergeCell ref="H123:I123"/>
    <mergeCell ref="H124:I124"/>
    <mergeCell ref="K124:K125"/>
    <mergeCell ref="H125:I125"/>
    <mergeCell ref="H126:I126"/>
    <mergeCell ref="H127:I127"/>
    <mergeCell ref="H128:I128"/>
    <mergeCell ref="B134:B136"/>
    <mergeCell ref="K134:K136"/>
    <mergeCell ref="B139:B140"/>
    <mergeCell ref="B141:B142"/>
    <mergeCell ref="B130:E130"/>
    <mergeCell ref="B131:F131"/>
    <mergeCell ref="K141:K142"/>
    <mergeCell ref="H142:I142"/>
    <mergeCell ref="H129:I129"/>
    <mergeCell ref="G130:J130"/>
    <mergeCell ref="G131:K131"/>
    <mergeCell ref="B132:K132"/>
    <mergeCell ref="C133:F133"/>
    <mergeCell ref="H133:K133"/>
    <mergeCell ref="G143:G144"/>
    <mergeCell ref="F134:F136"/>
    <mergeCell ref="G134:G136"/>
    <mergeCell ref="F137:F138"/>
    <mergeCell ref="G137:G138"/>
    <mergeCell ref="F139:F140"/>
    <mergeCell ref="G139:G140"/>
    <mergeCell ref="F141:F142"/>
    <mergeCell ref="G141:G142"/>
    <mergeCell ref="C146:D146"/>
    <mergeCell ref="B147:E147"/>
    <mergeCell ref="B148:F148"/>
    <mergeCell ref="C141:D141"/>
    <mergeCell ref="C142:D142"/>
    <mergeCell ref="B143:B144"/>
    <mergeCell ref="C143:D143"/>
    <mergeCell ref="F143:F144"/>
    <mergeCell ref="H141:I141"/>
    <mergeCell ref="H160:I160"/>
    <mergeCell ref="H161:I161"/>
    <mergeCell ref="K161:K162"/>
    <mergeCell ref="C162:D162"/>
    <mergeCell ref="H162:I162"/>
    <mergeCell ref="C144:D144"/>
    <mergeCell ref="C145:D145"/>
    <mergeCell ref="F145:F146"/>
    <mergeCell ref="G145:G146"/>
    <mergeCell ref="H110:I110"/>
    <mergeCell ref="K110:K111"/>
    <mergeCell ref="H111:I111"/>
    <mergeCell ref="G112:J112"/>
    <mergeCell ref="G113:K113"/>
    <mergeCell ref="F110:F111"/>
    <mergeCell ref="E117:E119"/>
    <mergeCell ref="B120:B121"/>
    <mergeCell ref="C108:D108"/>
    <mergeCell ref="C109:D109"/>
    <mergeCell ref="C110:D110"/>
    <mergeCell ref="C111:D111"/>
    <mergeCell ref="B112:E112"/>
    <mergeCell ref="B113:F113"/>
    <mergeCell ref="C129:D129"/>
    <mergeCell ref="C120:D120"/>
    <mergeCell ref="C121:D121"/>
    <mergeCell ref="B106:B107"/>
    <mergeCell ref="B108:B109"/>
    <mergeCell ref="B110:B111"/>
    <mergeCell ref="B117:B119"/>
    <mergeCell ref="C117:D119"/>
    <mergeCell ref="F126:F127"/>
    <mergeCell ref="G126:G127"/>
    <mergeCell ref="F128:F129"/>
    <mergeCell ref="G128:G129"/>
    <mergeCell ref="B124:B125"/>
    <mergeCell ref="B126:B127"/>
    <mergeCell ref="B128:B129"/>
    <mergeCell ref="C126:D126"/>
    <mergeCell ref="C127:D127"/>
    <mergeCell ref="C128:D128"/>
    <mergeCell ref="F106:F107"/>
    <mergeCell ref="G106:G107"/>
    <mergeCell ref="G108:G109"/>
    <mergeCell ref="G110:G111"/>
    <mergeCell ref="B115:K115"/>
    <mergeCell ref="C116:F116"/>
    <mergeCell ref="H116:K116"/>
    <mergeCell ref="F108:F109"/>
    <mergeCell ref="K108:K109"/>
    <mergeCell ref="H109:I109"/>
    <mergeCell ref="C125:D125"/>
    <mergeCell ref="G99:G101"/>
    <mergeCell ref="H99:I101"/>
    <mergeCell ref="B104:B105"/>
    <mergeCell ref="C104:D104"/>
    <mergeCell ref="C105:D105"/>
    <mergeCell ref="C106:D106"/>
    <mergeCell ref="C107:D107"/>
    <mergeCell ref="F104:F105"/>
    <mergeCell ref="G104:G105"/>
    <mergeCell ref="B122:B123"/>
    <mergeCell ref="C122:D122"/>
    <mergeCell ref="F122:F123"/>
    <mergeCell ref="G122:G123"/>
    <mergeCell ref="C123:D123"/>
    <mergeCell ref="C124:D124"/>
    <mergeCell ref="F124:F125"/>
    <mergeCell ref="G124:G125"/>
    <mergeCell ref="B102:B103"/>
    <mergeCell ref="C103:D103"/>
    <mergeCell ref="C99:D101"/>
    <mergeCell ref="C102:D102"/>
    <mergeCell ref="F102:F103"/>
    <mergeCell ref="G102:G103"/>
    <mergeCell ref="B97:K97"/>
    <mergeCell ref="C98:F98"/>
    <mergeCell ref="H98:K98"/>
    <mergeCell ref="B99:B101"/>
    <mergeCell ref="E99:E101"/>
    <mergeCell ref="F99:F101"/>
    <mergeCell ref="F117:F119"/>
    <mergeCell ref="G117:G119"/>
    <mergeCell ref="H117:I119"/>
    <mergeCell ref="J117:J119"/>
    <mergeCell ref="K117:K119"/>
    <mergeCell ref="F120:F121"/>
    <mergeCell ref="G120:G121"/>
    <mergeCell ref="H120:I120"/>
    <mergeCell ref="K120:K121"/>
    <mergeCell ref="H121:I121"/>
    <mergeCell ref="B137:B138"/>
    <mergeCell ref="C137:D137"/>
    <mergeCell ref="C138:D138"/>
    <mergeCell ref="C139:D139"/>
    <mergeCell ref="C140:D140"/>
    <mergeCell ref="H134:I136"/>
    <mergeCell ref="H137:I137"/>
    <mergeCell ref="H138:I138"/>
    <mergeCell ref="H139:I139"/>
    <mergeCell ref="H140:I140"/>
    <mergeCell ref="H156:I156"/>
    <mergeCell ref="E152:E154"/>
    <mergeCell ref="F152:F154"/>
    <mergeCell ref="H122:I122"/>
    <mergeCell ref="K122:K123"/>
    <mergeCell ref="C134:D136"/>
    <mergeCell ref="E134:E136"/>
    <mergeCell ref="J134:J136"/>
    <mergeCell ref="K137:K138"/>
    <mergeCell ref="K139:K140"/>
    <mergeCell ref="H143:I143"/>
    <mergeCell ref="K143:K144"/>
    <mergeCell ref="H144:I144"/>
    <mergeCell ref="H145:I145"/>
    <mergeCell ref="K145:K146"/>
    <mergeCell ref="H155:I155"/>
    <mergeCell ref="G157:G158"/>
    <mergeCell ref="K157:K158"/>
    <mergeCell ref="C158:D158"/>
    <mergeCell ref="H158:I158"/>
    <mergeCell ref="C159:D159"/>
    <mergeCell ref="H159:I159"/>
    <mergeCell ref="F159:F160"/>
    <mergeCell ref="G159:G160"/>
    <mergeCell ref="B166:F166"/>
    <mergeCell ref="C168:F168"/>
    <mergeCell ref="B169:B171"/>
    <mergeCell ref="E169:E171"/>
    <mergeCell ref="F155:F156"/>
    <mergeCell ref="F157:F158"/>
    <mergeCell ref="B155:B156"/>
    <mergeCell ref="B157:B158"/>
    <mergeCell ref="B159:B160"/>
    <mergeCell ref="B161:B162"/>
    <mergeCell ref="H187:I189"/>
    <mergeCell ref="J187:J189"/>
    <mergeCell ref="C155:D155"/>
    <mergeCell ref="G155:G156"/>
    <mergeCell ref="K155:K156"/>
    <mergeCell ref="C156:D156"/>
    <mergeCell ref="C157:D157"/>
    <mergeCell ref="H157:I157"/>
    <mergeCell ref="C169:D171"/>
    <mergeCell ref="C172:D172"/>
    <mergeCell ref="K187:K189"/>
    <mergeCell ref="C179:D179"/>
    <mergeCell ref="C180:D180"/>
    <mergeCell ref="B187:B189"/>
    <mergeCell ref="C187:D189"/>
    <mergeCell ref="E187:E189"/>
    <mergeCell ref="F187:F189"/>
    <mergeCell ref="G187:G189"/>
    <mergeCell ref="H180:I180"/>
    <mergeCell ref="K180:K181"/>
    <mergeCell ref="C173:D173"/>
    <mergeCell ref="H181:I181"/>
    <mergeCell ref="G182:J182"/>
    <mergeCell ref="G183:K183"/>
    <mergeCell ref="B185:K185"/>
    <mergeCell ref="C186:F186"/>
    <mergeCell ref="H186:K186"/>
    <mergeCell ref="B178:B179"/>
    <mergeCell ref="C178:D178"/>
    <mergeCell ref="B180:B181"/>
    <mergeCell ref="G166:K166"/>
    <mergeCell ref="H168:K168"/>
    <mergeCell ref="B163:B164"/>
    <mergeCell ref="C163:D163"/>
    <mergeCell ref="F163:F164"/>
    <mergeCell ref="G163:G164"/>
    <mergeCell ref="H163:I163"/>
    <mergeCell ref="K163:K164"/>
    <mergeCell ref="H164:I164"/>
    <mergeCell ref="C164:D164"/>
    <mergeCell ref="K159:K160"/>
    <mergeCell ref="C160:D160"/>
    <mergeCell ref="C161:D161"/>
    <mergeCell ref="F161:F162"/>
    <mergeCell ref="G161:G162"/>
    <mergeCell ref="G165:J165"/>
    <mergeCell ref="B165:E165"/>
    <mergeCell ref="H178:I178"/>
    <mergeCell ref="K178:K179"/>
    <mergeCell ref="H179:I179"/>
    <mergeCell ref="K176:K177"/>
    <mergeCell ref="K172:K173"/>
    <mergeCell ref="K174:K175"/>
    <mergeCell ref="F169:F171"/>
    <mergeCell ref="G169:G171"/>
    <mergeCell ref="H169:I171"/>
    <mergeCell ref="J169:J171"/>
    <mergeCell ref="K169:K171"/>
    <mergeCell ref="H175:I175"/>
    <mergeCell ref="F180:F181"/>
    <mergeCell ref="G180:G181"/>
    <mergeCell ref="C181:D181"/>
    <mergeCell ref="B182:E182"/>
    <mergeCell ref="B183:F183"/>
    <mergeCell ref="F174:F175"/>
    <mergeCell ref="F176:F177"/>
    <mergeCell ref="F178:F179"/>
    <mergeCell ref="G178:G179"/>
    <mergeCell ref="H177:I177"/>
    <mergeCell ref="F172:F173"/>
    <mergeCell ref="G172:G173"/>
    <mergeCell ref="H172:I172"/>
    <mergeCell ref="H173:I173"/>
    <mergeCell ref="H174:I174"/>
    <mergeCell ref="H176:I176"/>
    <mergeCell ref="H208:I208"/>
    <mergeCell ref="C176:D176"/>
    <mergeCell ref="C177:D177"/>
    <mergeCell ref="B172:B173"/>
    <mergeCell ref="B174:B175"/>
    <mergeCell ref="C174:D174"/>
    <mergeCell ref="G174:G175"/>
    <mergeCell ref="C175:D175"/>
    <mergeCell ref="B176:B177"/>
    <mergeCell ref="G176:G177"/>
    <mergeCell ref="B192:B193"/>
    <mergeCell ref="F192:F193"/>
    <mergeCell ref="G192:G193"/>
    <mergeCell ref="H192:I192"/>
    <mergeCell ref="K192:K193"/>
    <mergeCell ref="H193:I193"/>
    <mergeCell ref="C192:D192"/>
    <mergeCell ref="C193:D193"/>
    <mergeCell ref="B190:B191"/>
    <mergeCell ref="F190:F191"/>
    <mergeCell ref="G190:G191"/>
    <mergeCell ref="H190:I190"/>
    <mergeCell ref="K190:K191"/>
    <mergeCell ref="H191:I191"/>
    <mergeCell ref="C190:D190"/>
    <mergeCell ref="C191:D191"/>
    <mergeCell ref="K194:K195"/>
    <mergeCell ref="H195:I195"/>
    <mergeCell ref="C194:D194"/>
    <mergeCell ref="C195:D195"/>
    <mergeCell ref="B196:B197"/>
    <mergeCell ref="F196:F197"/>
    <mergeCell ref="G196:G197"/>
    <mergeCell ref="H196:I196"/>
    <mergeCell ref="K196:K197"/>
    <mergeCell ref="H197:I197"/>
    <mergeCell ref="F198:F199"/>
    <mergeCell ref="G198:G199"/>
    <mergeCell ref="H198:I198"/>
    <mergeCell ref="B194:B195"/>
    <mergeCell ref="F194:F195"/>
    <mergeCell ref="G194:G195"/>
    <mergeCell ref="H194:I194"/>
    <mergeCell ref="B204:B206"/>
    <mergeCell ref="C198:D198"/>
    <mergeCell ref="C199:D199"/>
    <mergeCell ref="B200:E200"/>
    <mergeCell ref="C196:D196"/>
    <mergeCell ref="C197:D197"/>
    <mergeCell ref="B198:B199"/>
    <mergeCell ref="B201:F201"/>
    <mergeCell ref="G201:K201"/>
    <mergeCell ref="B202:K202"/>
    <mergeCell ref="C203:F203"/>
    <mergeCell ref="H203:K203"/>
    <mergeCell ref="C204:D206"/>
    <mergeCell ref="E204:E206"/>
    <mergeCell ref="F204:F206"/>
    <mergeCell ref="G204:G206"/>
    <mergeCell ref="H204:I206"/>
    <mergeCell ref="H213:I213"/>
    <mergeCell ref="H214:I214"/>
    <mergeCell ref="H215:I215"/>
    <mergeCell ref="H216:I216"/>
    <mergeCell ref="K198:K199"/>
    <mergeCell ref="H199:I199"/>
    <mergeCell ref="G200:J200"/>
    <mergeCell ref="J204:J206"/>
    <mergeCell ref="K204:K206"/>
    <mergeCell ref="H207:I207"/>
    <mergeCell ref="G215:G216"/>
    <mergeCell ref="K207:K208"/>
    <mergeCell ref="K209:K210"/>
    <mergeCell ref="K211:K212"/>
    <mergeCell ref="K213:K214"/>
    <mergeCell ref="K215:K216"/>
    <mergeCell ref="H209:I209"/>
    <mergeCell ref="H210:I210"/>
    <mergeCell ref="H211:I211"/>
    <mergeCell ref="H212:I212"/>
    <mergeCell ref="B215:B216"/>
    <mergeCell ref="C215:D215"/>
    <mergeCell ref="C216:D216"/>
    <mergeCell ref="F209:F210"/>
    <mergeCell ref="G209:G210"/>
    <mergeCell ref="F211:F212"/>
    <mergeCell ref="G211:G212"/>
    <mergeCell ref="F213:F214"/>
    <mergeCell ref="G213:G214"/>
    <mergeCell ref="F215:F216"/>
    <mergeCell ref="C214:D214"/>
    <mergeCell ref="B207:B208"/>
    <mergeCell ref="C207:D207"/>
    <mergeCell ref="F207:F208"/>
    <mergeCell ref="G207:G208"/>
    <mergeCell ref="B209:B210"/>
    <mergeCell ref="C210:D210"/>
    <mergeCell ref="B213:B214"/>
    <mergeCell ref="B217:E217"/>
    <mergeCell ref="G217:J217"/>
    <mergeCell ref="B218:F218"/>
    <mergeCell ref="G218:K218"/>
    <mergeCell ref="C208:D208"/>
    <mergeCell ref="C209:D209"/>
    <mergeCell ref="B211:B212"/>
    <mergeCell ref="C211:D211"/>
    <mergeCell ref="C212:D212"/>
    <mergeCell ref="C213:D213"/>
  </mergeCells>
  <dataValidations count="2">
    <dataValidation type="list" allowBlank="1" showErrorMessage="1" sqref="C11 H11 C28 H28 C46 H46 C63 H63 C81 H81 C98 H98 C116 H116 C133 H133 C151 H151 C168 H168 C186 H186 C203 H203" xr:uid="{00000000-0002-0000-0000-000001000000}">
      <formula1>$B$4:$C$7</formula1>
    </dataValidation>
    <dataValidation type="list" allowBlank="1" showErrorMessage="1" sqref="F15 K15 F17 K17 F19 K19 F21 K21 F23 K23 F32 K32 F34 K34 F36 K36 F38 K38 F40 K40 F50 K50 F52 K52 F54 K54 F56 K56 F58 K58 F67 K67 F69 K69 F71 K71 F73 K73 F75 K75 F85 K85 F87 K87 F89 K89 F91 K91 F93 K93 F102 K102 F104 K104 F106 K106 F108 K108 F110 K110 F120 K120 F122 K122 F124 K124 F126 K126 F128 K128 F137 K137 F139 K139 F141 K141 F143 K143 F145 K145 F155 K155 F157 K157 F159 K159 F161 K161 F163 K163 F172 K172 F174 K174 F176 K176 F178 K178 F180 K180 F190 K190 F192 K192 F194 K194 F196 K196 F198 K198 F207 K207 F209 K209 F211 K211 F213 K213 F215 K215" xr:uid="{00000000-0002-0000-0000-000000000000}">
      <formula1>$C$240:$C$261</formula1>
    </dataValidation>
  </dataValidations>
  <printOptions horizontalCentered="1" gridLines="1"/>
  <pageMargins left="0.7" right="0.7" top="0.75" bottom="0.75" header="0" footer="0"/>
  <pageSetup fitToHeight="0" pageOrder="overThenDown" orientation="portrait" cellComments="atEnd"/>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BE534-08DF-49BD-93DC-AC3AD3245CAF}">
  <sheetPr>
    <outlinePr summaryBelow="0" summaryRight="0"/>
    <pageSetUpPr fitToPage="1"/>
  </sheetPr>
  <dimension ref="A1:Y336"/>
  <sheetViews>
    <sheetView showGridLines="0" workbookViewId="0"/>
  </sheetViews>
  <sheetFormatPr defaultColWidth="12.5703125" defaultRowHeight="12.75" customHeight="1"/>
  <cols>
    <col min="1" max="1" width="2.42578125" customWidth="1"/>
    <col min="2" max="2" width="7.5703125" customWidth="1"/>
    <col min="3" max="3" width="13.85546875" customWidth="1"/>
    <col min="4" max="4" width="8.85546875" customWidth="1"/>
    <col min="5" max="5" width="5.140625" customWidth="1"/>
    <col min="6" max="6" width="8.85546875" customWidth="1"/>
    <col min="7" max="7" width="7.5703125" customWidth="1"/>
    <col min="8" max="9" width="11.42578125" customWidth="1"/>
    <col min="10" max="10" width="5.140625" customWidth="1"/>
    <col min="11" max="11" width="8.85546875" customWidth="1"/>
    <col min="12" max="12" width="8.42578125" customWidth="1"/>
    <col min="13" max="14" width="18.7109375" hidden="1" customWidth="1"/>
    <col min="15" max="15" width="13.7109375" hidden="1" customWidth="1"/>
    <col min="16" max="16" width="16.5703125" hidden="1" customWidth="1"/>
    <col min="17" max="17" width="10.7109375" hidden="1" customWidth="1"/>
    <col min="18" max="18" width="17.140625" hidden="1" customWidth="1"/>
    <col min="19" max="19" width="19.85546875" hidden="1" customWidth="1"/>
    <col min="20" max="20" width="23" hidden="1" customWidth="1"/>
    <col min="21" max="21" width="12.5703125" hidden="1" customWidth="1"/>
    <col min="22" max="25" width="8.42578125" hidden="1" customWidth="1"/>
  </cols>
  <sheetData>
    <row r="1" spans="1:25" ht="23.25">
      <c r="A1" s="1"/>
      <c r="B1" s="1"/>
      <c r="C1" s="1"/>
      <c r="D1" s="1"/>
      <c r="E1" s="1"/>
      <c r="F1" s="1"/>
      <c r="G1" s="1"/>
      <c r="H1" s="1"/>
      <c r="I1" s="1"/>
      <c r="J1" s="1"/>
      <c r="K1" s="1"/>
      <c r="L1" s="1"/>
      <c r="M1" s="1"/>
      <c r="N1" s="1"/>
      <c r="O1" s="1"/>
      <c r="P1" s="1"/>
      <c r="Q1" s="1"/>
      <c r="R1" s="1"/>
      <c r="S1" s="1"/>
      <c r="T1" s="1"/>
      <c r="U1" s="1"/>
      <c r="V1" s="1"/>
      <c r="W1" s="1"/>
      <c r="X1" s="1"/>
      <c r="Y1" s="1"/>
    </row>
    <row r="2" spans="1:25" ht="23.25">
      <c r="A2" s="1"/>
      <c r="B2" s="77" t="s">
        <v>1451</v>
      </c>
      <c r="C2" s="45"/>
      <c r="D2" s="45"/>
      <c r="E2" s="45"/>
      <c r="F2" s="45"/>
      <c r="G2" s="45"/>
      <c r="H2" s="45"/>
      <c r="I2" s="45"/>
      <c r="J2" s="45"/>
      <c r="K2" s="43"/>
      <c r="L2" s="1"/>
      <c r="M2" s="1"/>
      <c r="N2" s="1"/>
      <c r="O2" s="1"/>
      <c r="P2" s="1"/>
      <c r="Q2" s="1"/>
      <c r="R2" s="1"/>
      <c r="S2" s="1"/>
      <c r="T2" s="1"/>
      <c r="U2" s="1"/>
      <c r="V2" s="1"/>
      <c r="W2" s="1"/>
      <c r="X2" s="1"/>
      <c r="Y2" s="1"/>
    </row>
    <row r="3" spans="1:25" ht="15">
      <c r="A3" s="2"/>
      <c r="B3" s="62" t="s">
        <v>1</v>
      </c>
      <c r="C3" s="43"/>
      <c r="D3" s="3" t="s">
        <v>2</v>
      </c>
      <c r="E3" s="3" t="s">
        <v>3</v>
      </c>
      <c r="F3" s="3" t="s">
        <v>4</v>
      </c>
      <c r="G3" s="3" t="s">
        <v>5</v>
      </c>
      <c r="H3" s="3" t="s">
        <v>6</v>
      </c>
      <c r="I3" s="3" t="s">
        <v>7</v>
      </c>
      <c r="J3" s="62" t="s">
        <v>8</v>
      </c>
      <c r="K3" s="43"/>
      <c r="L3" s="4"/>
      <c r="M3" s="4"/>
      <c r="N3" s="4"/>
      <c r="O3" s="5" t="s">
        <v>9</v>
      </c>
      <c r="P3" s="4" t="s">
        <v>10</v>
      </c>
      <c r="Q3" s="4" t="s">
        <v>11</v>
      </c>
      <c r="R3" s="4" t="s">
        <v>12</v>
      </c>
      <c r="S3" s="4" t="s">
        <v>13</v>
      </c>
      <c r="T3" s="4" t="s">
        <v>14</v>
      </c>
      <c r="U3" s="4" t="s">
        <v>15</v>
      </c>
      <c r="V3" s="4"/>
      <c r="W3" s="4"/>
      <c r="X3" s="4"/>
      <c r="Y3" s="4"/>
    </row>
    <row r="4" spans="1:25" ht="15">
      <c r="A4" s="6">
        <v>1</v>
      </c>
      <c r="B4" s="63" t="str">
        <f>VLOOKUP(A4,$M$4:$X$7,2,FALSE)</f>
        <v>PINJARRA</v>
      </c>
      <c r="C4" s="43"/>
      <c r="D4" s="7">
        <f>VLOOKUP(A4,$M$4:$X$7,3,FALSE)</f>
        <v>6</v>
      </c>
      <c r="E4" s="7">
        <f>VLOOKUP(A4,$M$4:$X$7,4,FALSE)</f>
        <v>4</v>
      </c>
      <c r="F4" s="7">
        <f>VLOOKUP(A4,$M$4:$X$7,5,FALSE)</f>
        <v>1</v>
      </c>
      <c r="G4" s="7">
        <f>VLOOKUP(A4,$M$4:$X$7,6,FALSE)</f>
        <v>1</v>
      </c>
      <c r="H4" s="7">
        <f>VLOOKUP(A4,$M$4:$X$7,7,FALSE)</f>
        <v>19</v>
      </c>
      <c r="I4" s="7">
        <f>VLOOKUP(A4,$M$4:$X$7,8,FALSE)</f>
        <v>11</v>
      </c>
      <c r="J4" s="60">
        <f>VLOOKUP(A4,$M$4:$X$7,9,FALSE)</f>
        <v>9</v>
      </c>
      <c r="K4" s="43"/>
      <c r="L4" s="8"/>
      <c r="M4" s="8">
        <f>RANK(X4,$X$4:$X$7,1)</f>
        <v>2</v>
      </c>
      <c r="N4" s="9" t="s">
        <v>1371</v>
      </c>
      <c r="O4" s="10">
        <f>COUNTIF($N$9:$P$326,N4)</f>
        <v>6</v>
      </c>
      <c r="P4" s="8">
        <f>COUNTIF($R$9:$R$326,N4)</f>
        <v>3</v>
      </c>
      <c r="Q4" s="8">
        <f>COUNTIF($S$9:$T$326,N4)</f>
        <v>1</v>
      </c>
      <c r="R4" s="8">
        <f>O4-P4-Q4</f>
        <v>2</v>
      </c>
      <c r="S4" s="8">
        <f>SUMIF($N$8:$N$218,N4,$O$8:$O$218)+SUMIF($P$8:$P$218,N4,$Q$8:$Q$218)</f>
        <v>16</v>
      </c>
      <c r="T4" s="8">
        <f>O4*5-S4</f>
        <v>14</v>
      </c>
      <c r="U4" s="8">
        <f>P4*2+Q4</f>
        <v>7</v>
      </c>
      <c r="V4" s="8">
        <f>U4+(S4/100)</f>
        <v>7.16</v>
      </c>
      <c r="W4" s="8">
        <f>RANK(V4,$V$4:$V$7)</f>
        <v>2</v>
      </c>
      <c r="X4" s="8">
        <f>W4+0.01</f>
        <v>2.0099999999999998</v>
      </c>
    </row>
    <row r="5" spans="1:25" ht="15">
      <c r="A5" s="6">
        <v>2</v>
      </c>
      <c r="B5" s="63" t="str">
        <f>VLOOKUP(A5,$M$4:$X$7,2,FALSE)</f>
        <v>MANDURAH</v>
      </c>
      <c r="C5" s="43"/>
      <c r="D5" s="7">
        <f>VLOOKUP(A5,$M$4:$X$7,3,FALSE)</f>
        <v>6</v>
      </c>
      <c r="E5" s="7">
        <f>VLOOKUP(A5,$M$4:$X$7,4,FALSE)</f>
        <v>3</v>
      </c>
      <c r="F5" s="7">
        <f>VLOOKUP(A5,$M$4:$X$7,5,FALSE)</f>
        <v>1</v>
      </c>
      <c r="G5" s="7">
        <f>VLOOKUP(A5,$M$4:$X$7,6,FALSE)</f>
        <v>2</v>
      </c>
      <c r="H5" s="7">
        <f>VLOOKUP(A5,$M$4:$X$7,7,FALSE)</f>
        <v>16</v>
      </c>
      <c r="I5" s="7">
        <f>VLOOKUP(A5,$M$4:$X$7,8,FALSE)</f>
        <v>14</v>
      </c>
      <c r="J5" s="60">
        <f>VLOOKUP(A5,$M$4:$X$7,9,FALSE)</f>
        <v>7</v>
      </c>
      <c r="K5" s="43"/>
      <c r="L5" s="8"/>
      <c r="M5" s="8">
        <f>RANK(X5,$X$4:$X$7,1)</f>
        <v>1</v>
      </c>
      <c r="N5" s="9" t="s">
        <v>1370</v>
      </c>
      <c r="O5" s="10">
        <f>COUNTIF($N$9:$P$326,N5)</f>
        <v>6</v>
      </c>
      <c r="P5" s="8">
        <f>COUNTIF($R$9:$R$326,N5)</f>
        <v>4</v>
      </c>
      <c r="Q5" s="8">
        <f>COUNTIF($S$9:$T$326,N5)</f>
        <v>1</v>
      </c>
      <c r="R5" s="8">
        <f>O5-P5-Q5</f>
        <v>1</v>
      </c>
      <c r="S5" s="8">
        <f>SUMIF($N$8:$N$218,N5,$O$8:$O$218)+SUMIF($P$8:$P$218,N5,$Q$8:$Q$218)</f>
        <v>19</v>
      </c>
      <c r="T5" s="8">
        <f>O5*5-S5</f>
        <v>11</v>
      </c>
      <c r="U5" s="8">
        <f>P5*2+Q5</f>
        <v>9</v>
      </c>
      <c r="V5" s="8">
        <f>U5+(S5/100)</f>
        <v>9.19</v>
      </c>
      <c r="W5" s="8">
        <f>RANK(V5,$V$4:$V$7)</f>
        <v>1</v>
      </c>
      <c r="X5" s="8">
        <f>W5+0.02</f>
        <v>1.02</v>
      </c>
    </row>
    <row r="6" spans="1:25" ht="15">
      <c r="A6" s="6">
        <v>3</v>
      </c>
      <c r="B6" s="63" t="str">
        <f>VLOOKUP(A6,$M$4:$X$7,2,FALSE)</f>
        <v>ROCKINGHAM</v>
      </c>
      <c r="C6" s="43"/>
      <c r="D6" s="7">
        <f>VLOOKUP(A6,$M$4:$X$7,3,FALSE)</f>
        <v>6</v>
      </c>
      <c r="E6" s="7">
        <f>VLOOKUP(A6,$M$4:$X$7,4,FALSE)</f>
        <v>2</v>
      </c>
      <c r="F6" s="7">
        <f>VLOOKUP(A6,$M$4:$X$7,5,FALSE)</f>
        <v>1</v>
      </c>
      <c r="G6" s="7">
        <f>VLOOKUP(A6,$M$4:$X$7,6,FALSE)</f>
        <v>3</v>
      </c>
      <c r="H6" s="7">
        <f>VLOOKUP(A6,$M$4:$X$7,7,FALSE)</f>
        <v>13.5</v>
      </c>
      <c r="I6" s="7">
        <f>VLOOKUP(A6,$M$4:$X$7,8,FALSE)</f>
        <v>16.5</v>
      </c>
      <c r="J6" s="60">
        <f>VLOOKUP(A6,$M$4:$X$7,9,FALSE)</f>
        <v>5</v>
      </c>
      <c r="K6" s="43"/>
      <c r="L6" s="8"/>
      <c r="M6" s="8">
        <f>RANK(X6,$X$4:$X$7,1)</f>
        <v>4</v>
      </c>
      <c r="N6" s="9" t="s">
        <v>1393</v>
      </c>
      <c r="O6" s="10">
        <f>COUNTIF($N$9:$P$326,N6)</f>
        <v>6</v>
      </c>
      <c r="P6" s="8">
        <f>COUNTIF($R$9:$R$326,N6)</f>
        <v>1</v>
      </c>
      <c r="Q6" s="8">
        <f>COUNTIF($S$9:$T$326,N6)</f>
        <v>1</v>
      </c>
      <c r="R6" s="8">
        <f>O6-P6-Q6</f>
        <v>4</v>
      </c>
      <c r="S6" s="8">
        <f>SUMIF($N$8:$N$218,N6,$O$8:$O$218)+SUMIF($P$8:$P$218,N6,$Q$8:$Q$218)</f>
        <v>11.5</v>
      </c>
      <c r="T6" s="8">
        <f>O6*5-S6</f>
        <v>18.5</v>
      </c>
      <c r="U6" s="8">
        <f>P6*2+Q6</f>
        <v>3</v>
      </c>
      <c r="V6" s="8">
        <f>U6+(S6/100)</f>
        <v>3.1150000000000002</v>
      </c>
      <c r="W6" s="8">
        <f>RANK(V6,$V$4:$V$7)</f>
        <v>4</v>
      </c>
      <c r="X6" s="8">
        <f>W6+0.03</f>
        <v>4.03</v>
      </c>
    </row>
    <row r="7" spans="1:25" ht="15">
      <c r="A7" s="6">
        <v>4</v>
      </c>
      <c r="B7" s="63" t="str">
        <f>VLOOKUP(A7,$M$4:$X$7,2,FALSE)</f>
        <v>THE CUT</v>
      </c>
      <c r="C7" s="43"/>
      <c r="D7" s="7">
        <f>VLOOKUP(A7,$M$4:$X$7,3,FALSE)</f>
        <v>6</v>
      </c>
      <c r="E7" s="7">
        <f>VLOOKUP(A7,$M$4:$X$7,4,FALSE)</f>
        <v>1</v>
      </c>
      <c r="F7" s="7">
        <f>VLOOKUP(A7,$M$4:$X$7,5,FALSE)</f>
        <v>1</v>
      </c>
      <c r="G7" s="7">
        <f>VLOOKUP(A7,$M$4:$X$7,6,FALSE)</f>
        <v>4</v>
      </c>
      <c r="H7" s="7">
        <f>VLOOKUP(A7,$M$4:$X$7,7,FALSE)</f>
        <v>11.5</v>
      </c>
      <c r="I7" s="7">
        <f>VLOOKUP(A7,$M$4:$X$7,8,FALSE)</f>
        <v>18.5</v>
      </c>
      <c r="J7" s="60">
        <f>VLOOKUP(A7,$M$4:$X$7,9,FALSE)</f>
        <v>3</v>
      </c>
      <c r="K7" s="43"/>
      <c r="L7" s="8"/>
      <c r="M7" s="8">
        <f>RANK(X7,$X$4:$X$7,1)</f>
        <v>3</v>
      </c>
      <c r="N7" s="9" t="s">
        <v>1392</v>
      </c>
      <c r="O7" s="10">
        <f>COUNTIF($N$9:$P$326,N7)</f>
        <v>6</v>
      </c>
      <c r="P7" s="8">
        <f>COUNTIF($R$9:$R$326,N7)</f>
        <v>2</v>
      </c>
      <c r="Q7" s="8">
        <f>COUNTIF($S$9:$T$326,N7)</f>
        <v>1</v>
      </c>
      <c r="R7" s="8">
        <f>O7-P7-Q7</f>
        <v>3</v>
      </c>
      <c r="S7" s="8">
        <f>SUMIF($N$8:$N$218,N7,$O$8:$O$218)+SUMIF($P$8:$P$218,N7,$Q$8:$Q$218)</f>
        <v>13.5</v>
      </c>
      <c r="T7" s="8">
        <f>O7*5-S7</f>
        <v>16.5</v>
      </c>
      <c r="U7" s="8">
        <f>P7*2+Q7</f>
        <v>5</v>
      </c>
      <c r="V7" s="8">
        <f>U7+(S7/100)</f>
        <v>5.1349999999999998</v>
      </c>
      <c r="W7" s="8">
        <f>RANK(V7,$V$4:$V$7)</f>
        <v>3</v>
      </c>
      <c r="X7" s="8">
        <f>W7+0.04</f>
        <v>3.04</v>
      </c>
    </row>
    <row r="8" spans="1:25" ht="15">
      <c r="A8" s="11"/>
      <c r="B8" s="64"/>
      <c r="C8" s="45"/>
      <c r="D8" s="45"/>
      <c r="E8" s="45"/>
      <c r="F8" s="45"/>
      <c r="G8" s="45"/>
      <c r="H8" s="45"/>
      <c r="I8" s="45"/>
      <c r="J8" s="45"/>
      <c r="K8" s="43"/>
      <c r="L8" s="11"/>
      <c r="M8" s="11"/>
      <c r="N8" s="11"/>
      <c r="O8" s="11"/>
      <c r="P8" s="11"/>
      <c r="Q8" s="11"/>
      <c r="R8" s="11"/>
      <c r="S8" s="11"/>
      <c r="T8" s="11"/>
      <c r="U8" s="11"/>
      <c r="V8" s="11"/>
      <c r="W8" s="11"/>
      <c r="X8" s="11"/>
      <c r="Y8" s="11"/>
    </row>
    <row r="9" spans="1:25" ht="23.25">
      <c r="A9" s="12"/>
      <c r="B9" s="65" t="s">
        <v>20</v>
      </c>
      <c r="C9" s="45"/>
      <c r="D9" s="45"/>
      <c r="E9" s="45"/>
      <c r="F9" s="45"/>
      <c r="G9" s="45"/>
      <c r="H9" s="45"/>
      <c r="I9" s="45"/>
      <c r="J9" s="45"/>
      <c r="K9" s="43"/>
      <c r="L9" s="12"/>
      <c r="M9" s="12"/>
      <c r="N9" s="12"/>
      <c r="O9" s="12"/>
      <c r="P9" s="12"/>
      <c r="Q9" s="12"/>
      <c r="R9" s="12"/>
      <c r="S9" s="12"/>
      <c r="T9" s="12"/>
      <c r="U9" s="12"/>
      <c r="V9" s="12"/>
      <c r="W9" s="12"/>
      <c r="X9" s="12"/>
      <c r="Y9" s="12"/>
    </row>
    <row r="10" spans="1:25" ht="20.25" customHeight="1">
      <c r="A10" s="13"/>
      <c r="B10" s="57" t="s">
        <v>21</v>
      </c>
      <c r="C10" s="45"/>
      <c r="D10" s="45"/>
      <c r="E10" s="45"/>
      <c r="F10" s="45"/>
      <c r="G10" s="45"/>
      <c r="H10" s="45"/>
      <c r="I10" s="45"/>
      <c r="J10" s="45"/>
      <c r="K10" s="43"/>
      <c r="L10" s="69"/>
      <c r="M10" s="69"/>
      <c r="N10" s="69"/>
      <c r="O10" s="69"/>
      <c r="P10" s="69"/>
      <c r="Q10" s="69"/>
      <c r="R10" s="69"/>
      <c r="S10" s="69"/>
      <c r="T10" s="69"/>
      <c r="U10" s="69"/>
      <c r="V10" s="69"/>
      <c r="W10" s="69"/>
      <c r="X10" s="69"/>
      <c r="Y10" s="69"/>
    </row>
    <row r="11" spans="1:25" ht="15">
      <c r="A11" s="15"/>
      <c r="B11" s="16" t="s">
        <v>22</v>
      </c>
      <c r="C11" s="58" t="s">
        <v>1370</v>
      </c>
      <c r="D11" s="45"/>
      <c r="E11" s="45"/>
      <c r="F11" s="43"/>
      <c r="G11" s="17" t="s">
        <v>22</v>
      </c>
      <c r="H11" s="48" t="s">
        <v>1393</v>
      </c>
      <c r="I11" s="45"/>
      <c r="J11" s="45"/>
      <c r="K11" s="43"/>
      <c r="L11" s="69"/>
      <c r="M11" s="69"/>
      <c r="N11" s="69"/>
      <c r="O11" s="69"/>
      <c r="P11" s="69"/>
      <c r="Q11" s="69"/>
      <c r="R11" s="69"/>
      <c r="S11" s="69"/>
      <c r="T11" s="69"/>
      <c r="U11" s="69"/>
      <c r="V11" s="69"/>
      <c r="W11" s="69"/>
      <c r="X11" s="69"/>
      <c r="Y11" s="69"/>
    </row>
    <row r="12" spans="1:25" ht="15">
      <c r="A12" s="15"/>
      <c r="B12" s="41" t="s">
        <v>23</v>
      </c>
      <c r="C12" s="59" t="s">
        <v>24</v>
      </c>
      <c r="D12" s="50"/>
      <c r="E12" s="41" t="s">
        <v>25</v>
      </c>
      <c r="F12" s="41" t="s">
        <v>26</v>
      </c>
      <c r="G12" s="40" t="s">
        <v>23</v>
      </c>
      <c r="H12" s="49" t="s">
        <v>24</v>
      </c>
      <c r="I12" s="50"/>
      <c r="J12" s="40" t="s">
        <v>25</v>
      </c>
      <c r="K12" s="40" t="s">
        <v>26</v>
      </c>
      <c r="L12" s="69"/>
      <c r="M12" s="69"/>
      <c r="N12" s="69"/>
      <c r="O12" s="69"/>
      <c r="P12" s="69"/>
      <c r="Q12" s="69"/>
      <c r="R12" s="69"/>
      <c r="S12" s="69"/>
      <c r="T12" s="69"/>
      <c r="U12" s="69"/>
      <c r="V12" s="69"/>
      <c r="W12" s="69"/>
      <c r="X12" s="69"/>
      <c r="Y12" s="69"/>
    </row>
    <row r="13" spans="1:25" ht="15">
      <c r="A13" s="15"/>
      <c r="B13" s="47"/>
      <c r="C13" s="51"/>
      <c r="D13" s="52"/>
      <c r="E13" s="47"/>
      <c r="F13" s="47"/>
      <c r="G13" s="47"/>
      <c r="H13" s="51"/>
      <c r="I13" s="52"/>
      <c r="J13" s="47"/>
      <c r="K13" s="47"/>
      <c r="L13" s="69"/>
      <c r="M13" s="69"/>
      <c r="N13" s="69"/>
      <c r="O13" s="69"/>
      <c r="P13" s="69"/>
      <c r="Q13" s="69"/>
      <c r="R13" s="69"/>
      <c r="S13" s="69"/>
      <c r="T13" s="69"/>
      <c r="U13" s="69"/>
      <c r="V13" s="69"/>
      <c r="W13" s="69"/>
      <c r="X13" s="69"/>
      <c r="Y13" s="69"/>
    </row>
    <row r="14" spans="1:25" ht="15">
      <c r="A14" s="15"/>
      <c r="B14" s="39"/>
      <c r="C14" s="53"/>
      <c r="D14" s="54"/>
      <c r="E14" s="39"/>
      <c r="F14" s="39"/>
      <c r="G14" s="39"/>
      <c r="H14" s="53"/>
      <c r="I14" s="54"/>
      <c r="J14" s="39"/>
      <c r="K14" s="39"/>
      <c r="L14" s="69"/>
      <c r="M14" s="69"/>
      <c r="N14" s="69"/>
      <c r="O14" s="69"/>
      <c r="P14" s="69"/>
      <c r="Q14" s="69"/>
      <c r="R14" s="69"/>
      <c r="S14" s="69"/>
      <c r="T14" s="69"/>
      <c r="U14" s="69"/>
      <c r="V14" s="69"/>
      <c r="W14" s="69"/>
      <c r="X14" s="69"/>
      <c r="Y14" s="69"/>
    </row>
    <row r="15" spans="1:25" ht="15">
      <c r="A15" s="15"/>
      <c r="B15" s="41">
        <v>1</v>
      </c>
      <c r="C15" s="42" t="s">
        <v>1352</v>
      </c>
      <c r="D15" s="43"/>
      <c r="E15" s="19">
        <v>22</v>
      </c>
      <c r="F15" s="38" t="s">
        <v>68</v>
      </c>
      <c r="G15" s="40">
        <v>1</v>
      </c>
      <c r="H15" s="42" t="s">
        <v>1432</v>
      </c>
      <c r="I15" s="43"/>
      <c r="J15" s="19">
        <v>21</v>
      </c>
      <c r="K15" s="38"/>
      <c r="L15" s="71"/>
      <c r="M15" s="71"/>
      <c r="N15" s="71"/>
      <c r="O15" s="71"/>
      <c r="P15" s="71"/>
      <c r="Q15" s="71"/>
      <c r="R15" s="71"/>
      <c r="S15" s="71"/>
      <c r="T15" s="71"/>
      <c r="U15" s="71"/>
      <c r="V15" s="71"/>
      <c r="W15" s="71"/>
      <c r="X15" s="71"/>
      <c r="Y15" s="71"/>
    </row>
    <row r="16" spans="1:25" ht="15">
      <c r="A16" s="15"/>
      <c r="B16" s="39"/>
      <c r="C16" s="42" t="s">
        <v>1450</v>
      </c>
      <c r="D16" s="43"/>
      <c r="E16" s="19">
        <v>32</v>
      </c>
      <c r="F16" s="39"/>
      <c r="G16" s="39"/>
      <c r="H16" s="42" t="s">
        <v>1433</v>
      </c>
      <c r="I16" s="43"/>
      <c r="J16" s="19">
        <v>21</v>
      </c>
      <c r="K16" s="39"/>
      <c r="L16" s="71"/>
      <c r="M16" s="71"/>
      <c r="N16" s="71"/>
      <c r="O16" s="71"/>
      <c r="P16" s="71"/>
      <c r="Q16" s="71"/>
      <c r="R16" s="71"/>
      <c r="S16" s="71"/>
      <c r="T16" s="71"/>
      <c r="U16" s="71"/>
      <c r="V16" s="71"/>
      <c r="W16" s="71"/>
      <c r="X16" s="71"/>
      <c r="Y16" s="71"/>
    </row>
    <row r="17" spans="1:25" ht="15">
      <c r="A17" s="15"/>
      <c r="B17" s="41">
        <v>2</v>
      </c>
      <c r="C17" s="42" t="s">
        <v>1431</v>
      </c>
      <c r="D17" s="43"/>
      <c r="E17" s="19">
        <v>19</v>
      </c>
      <c r="F17" s="38" t="s">
        <v>38</v>
      </c>
      <c r="G17" s="40">
        <v>2</v>
      </c>
      <c r="H17" s="42" t="s">
        <v>1411</v>
      </c>
      <c r="I17" s="43"/>
      <c r="J17" s="19">
        <v>13</v>
      </c>
      <c r="K17" s="38"/>
      <c r="L17" s="71"/>
      <c r="M17" s="71"/>
      <c r="N17" s="71"/>
      <c r="O17" s="71"/>
      <c r="P17" s="71"/>
      <c r="Q17" s="71"/>
      <c r="R17" s="71"/>
      <c r="S17" s="71"/>
      <c r="T17" s="71"/>
      <c r="U17" s="71"/>
      <c r="V17" s="71"/>
      <c r="W17" s="71"/>
      <c r="X17" s="71"/>
      <c r="Y17" s="71"/>
    </row>
    <row r="18" spans="1:25" ht="15">
      <c r="A18" s="15"/>
      <c r="B18" s="39"/>
      <c r="C18" s="42" t="s">
        <v>1360</v>
      </c>
      <c r="D18" s="43"/>
      <c r="E18" s="19">
        <v>28</v>
      </c>
      <c r="F18" s="39"/>
      <c r="G18" s="39"/>
      <c r="H18" s="42" t="s">
        <v>1421</v>
      </c>
      <c r="I18" s="43"/>
      <c r="J18" s="19">
        <v>15</v>
      </c>
      <c r="K18" s="39"/>
      <c r="L18" s="71"/>
      <c r="M18" s="71"/>
      <c r="N18" s="71"/>
      <c r="O18" s="71"/>
      <c r="P18" s="71"/>
      <c r="Q18" s="71"/>
      <c r="R18" s="71"/>
      <c r="S18" s="71"/>
      <c r="T18" s="71"/>
      <c r="U18" s="71"/>
      <c r="V18" s="71"/>
      <c r="W18" s="71"/>
      <c r="X18" s="71"/>
      <c r="Y18" s="71"/>
    </row>
    <row r="19" spans="1:25" ht="15">
      <c r="A19" s="15"/>
      <c r="B19" s="41">
        <v>3</v>
      </c>
      <c r="C19" s="42" t="s">
        <v>1364</v>
      </c>
      <c r="D19" s="43"/>
      <c r="E19" s="19">
        <v>27</v>
      </c>
      <c r="F19" s="38" t="s">
        <v>33</v>
      </c>
      <c r="G19" s="40">
        <v>3</v>
      </c>
      <c r="H19" s="42" t="s">
        <v>1405</v>
      </c>
      <c r="I19" s="43"/>
      <c r="J19" s="19">
        <v>14</v>
      </c>
      <c r="K19" s="38"/>
      <c r="L19" s="71"/>
      <c r="M19" s="71"/>
      <c r="N19" s="71"/>
      <c r="O19" s="71"/>
      <c r="P19" s="71"/>
      <c r="Q19" s="71"/>
      <c r="R19" s="71"/>
      <c r="S19" s="71"/>
      <c r="T19" s="71"/>
      <c r="U19" s="71"/>
      <c r="V19" s="71"/>
      <c r="W19" s="71"/>
      <c r="X19" s="71"/>
      <c r="Y19" s="71"/>
    </row>
    <row r="20" spans="1:25" ht="15">
      <c r="A20" s="15"/>
      <c r="B20" s="39"/>
      <c r="C20" s="42" t="s">
        <v>1449</v>
      </c>
      <c r="D20" s="43"/>
      <c r="E20" s="19">
        <v>11</v>
      </c>
      <c r="F20" s="39"/>
      <c r="G20" s="39"/>
      <c r="H20" s="42" t="s">
        <v>1415</v>
      </c>
      <c r="I20" s="43"/>
      <c r="J20" s="19">
        <v>25</v>
      </c>
      <c r="K20" s="39"/>
      <c r="L20" s="71"/>
      <c r="M20" s="71"/>
      <c r="N20" s="71"/>
      <c r="O20" s="71"/>
      <c r="P20" s="71"/>
      <c r="Q20" s="71"/>
      <c r="R20" s="71"/>
      <c r="S20" s="71"/>
      <c r="T20" s="71"/>
      <c r="U20" s="71"/>
      <c r="V20" s="71"/>
      <c r="W20" s="71"/>
      <c r="X20" s="71"/>
      <c r="Y20" s="71"/>
    </row>
    <row r="21" spans="1:25" ht="15">
      <c r="A21" s="15"/>
      <c r="B21" s="41">
        <v>4</v>
      </c>
      <c r="C21" s="42" t="s">
        <v>1437</v>
      </c>
      <c r="D21" s="43"/>
      <c r="E21" s="19">
        <v>20</v>
      </c>
      <c r="F21" s="38" t="s">
        <v>68</v>
      </c>
      <c r="G21" s="40">
        <v>4</v>
      </c>
      <c r="H21" s="42" t="s">
        <v>1436</v>
      </c>
      <c r="I21" s="43"/>
      <c r="J21" s="19">
        <v>13</v>
      </c>
      <c r="K21" s="38"/>
      <c r="L21" s="71"/>
      <c r="M21" s="71"/>
      <c r="N21" s="71"/>
      <c r="O21" s="71"/>
      <c r="P21" s="71"/>
      <c r="Q21" s="71"/>
      <c r="R21" s="71"/>
      <c r="S21" s="71"/>
      <c r="T21" s="71"/>
      <c r="U21" s="71"/>
      <c r="V21" s="71"/>
      <c r="W21" s="71"/>
      <c r="X21" s="71"/>
      <c r="Y21" s="71"/>
    </row>
    <row r="22" spans="1:25" ht="15">
      <c r="A22" s="15"/>
      <c r="B22" s="39"/>
      <c r="C22" s="42" t="s">
        <v>1350</v>
      </c>
      <c r="D22" s="43"/>
      <c r="E22" s="19">
        <v>20</v>
      </c>
      <c r="F22" s="39"/>
      <c r="G22" s="39"/>
      <c r="H22" s="42" t="s">
        <v>1427</v>
      </c>
      <c r="I22" s="43"/>
      <c r="J22" s="19">
        <v>22</v>
      </c>
      <c r="K22" s="39"/>
      <c r="L22" s="71"/>
      <c r="M22" s="71"/>
      <c r="N22" s="71"/>
      <c r="O22" s="71"/>
      <c r="P22" s="71"/>
      <c r="Q22" s="71"/>
      <c r="R22" s="71"/>
      <c r="S22" s="71"/>
      <c r="T22" s="71"/>
      <c r="U22" s="71"/>
      <c r="V22" s="71"/>
      <c r="W22" s="71"/>
      <c r="X22" s="71"/>
      <c r="Y22" s="71"/>
    </row>
    <row r="23" spans="1:25" ht="15">
      <c r="A23" s="15"/>
      <c r="B23" s="41">
        <v>5</v>
      </c>
      <c r="C23" s="42" t="s">
        <v>1358</v>
      </c>
      <c r="D23" s="43"/>
      <c r="E23" s="19">
        <v>18</v>
      </c>
      <c r="F23" s="38" t="s">
        <v>55</v>
      </c>
      <c r="G23" s="40">
        <v>5</v>
      </c>
      <c r="H23" s="42" t="s">
        <v>1439</v>
      </c>
      <c r="I23" s="43"/>
      <c r="J23" s="19">
        <v>9</v>
      </c>
      <c r="K23" s="38"/>
      <c r="L23" s="71"/>
      <c r="M23" s="71"/>
      <c r="N23" s="71"/>
      <c r="O23" s="71"/>
      <c r="P23" s="71"/>
      <c r="Q23" s="71"/>
      <c r="R23" s="71"/>
      <c r="S23" s="71"/>
      <c r="T23" s="71"/>
      <c r="U23" s="71"/>
      <c r="V23" s="71"/>
      <c r="W23" s="71"/>
      <c r="X23" s="71"/>
      <c r="Y23" s="71"/>
    </row>
    <row r="24" spans="1:25" ht="15">
      <c r="A24" s="15"/>
      <c r="B24" s="39"/>
      <c r="C24" s="42" t="s">
        <v>1366</v>
      </c>
      <c r="D24" s="43"/>
      <c r="E24" s="19">
        <v>26</v>
      </c>
      <c r="F24" s="39"/>
      <c r="G24" s="39"/>
      <c r="H24" s="42" t="s">
        <v>1419</v>
      </c>
      <c r="I24" s="43"/>
      <c r="J24" s="19">
        <v>27</v>
      </c>
      <c r="K24" s="39"/>
      <c r="L24" s="71"/>
      <c r="M24" s="71"/>
      <c r="N24" s="71"/>
      <c r="O24" s="71"/>
      <c r="P24" s="71"/>
      <c r="Q24" s="71"/>
      <c r="R24" s="71"/>
      <c r="S24" s="71"/>
      <c r="T24" s="71"/>
      <c r="U24" s="71"/>
      <c r="V24" s="71"/>
      <c r="W24" s="71"/>
      <c r="X24" s="71"/>
      <c r="Y24" s="71"/>
    </row>
    <row r="25" spans="1:25" ht="15">
      <c r="A25" s="22"/>
      <c r="B25" s="44" t="str">
        <f>"TOTAL MATCHES WON BY : "&amp;C11</f>
        <v>TOTAL MATCHES WON BY : PINJARRA</v>
      </c>
      <c r="C25" s="45"/>
      <c r="D25" s="45"/>
      <c r="E25" s="43"/>
      <c r="F25" s="19">
        <f>COUNTA(F15:F24)-0.5*COUNTIF(F15:F24,"Sq*")-COUNTIF(F15:F24,"TBA")</f>
        <v>5</v>
      </c>
      <c r="G25" s="55" t="str">
        <f>"TOTAL MATCHES WON BY : "&amp;H11</f>
        <v>TOTAL MATCHES WON BY : THE CUT</v>
      </c>
      <c r="H25" s="45"/>
      <c r="I25" s="45"/>
      <c r="J25" s="43"/>
      <c r="K25" s="19">
        <f>COUNTA(K15:K24)-0.5*COUNTIF(K15:K24,"Sq*")-COUNTIF(K15:K24,"TBA")</f>
        <v>0</v>
      </c>
      <c r="L25" s="70"/>
      <c r="M25" s="70"/>
      <c r="N25" s="70" t="str">
        <f>IF(F25+K25=0,"",C11)</f>
        <v>PINJARRA</v>
      </c>
      <c r="O25" s="24">
        <f>F25</f>
        <v>5</v>
      </c>
      <c r="P25" s="70" t="str">
        <f>IF(F25+K25=0,"",H11)</f>
        <v>THE CUT</v>
      </c>
      <c r="Q25" s="24">
        <f>K25</f>
        <v>0</v>
      </c>
      <c r="R25" s="70" t="str">
        <f>G26</f>
        <v>PINJARRA</v>
      </c>
      <c r="S25" s="70" t="str">
        <f>IF(R25="HALVED",C11,"")</f>
        <v/>
      </c>
      <c r="T25" s="70" t="str">
        <f>IF(R25="HALVED",H11,"")</f>
        <v/>
      </c>
      <c r="U25" s="70"/>
      <c r="V25" s="70"/>
      <c r="W25" s="70"/>
      <c r="X25" s="70"/>
      <c r="Y25" s="70"/>
    </row>
    <row r="26" spans="1:25" ht="15">
      <c r="A26" s="25"/>
      <c r="B26" s="46" t="s">
        <v>52</v>
      </c>
      <c r="C26" s="45"/>
      <c r="D26" s="45"/>
      <c r="E26" s="45"/>
      <c r="F26" s="43"/>
      <c r="G26" s="56" t="str">
        <f>IF(F25+K25&lt;4,"",IF(F25=K25,"HALVED",IF(F25&gt;K25,C11,H11)))</f>
        <v>PINJARRA</v>
      </c>
      <c r="H26" s="45"/>
      <c r="I26" s="45"/>
      <c r="J26" s="45"/>
      <c r="K26" s="43"/>
      <c r="L26" s="69"/>
      <c r="M26" s="69"/>
      <c r="N26" s="69"/>
      <c r="O26" s="69"/>
      <c r="P26" s="69"/>
      <c r="Q26" s="69"/>
      <c r="R26" s="69"/>
      <c r="S26" s="69"/>
      <c r="T26" s="69"/>
      <c r="U26" s="69"/>
      <c r="V26" s="69"/>
      <c r="W26" s="69"/>
      <c r="X26" s="69"/>
      <c r="Y26" s="69"/>
    </row>
    <row r="27" spans="1:25" ht="15">
      <c r="A27" s="25"/>
      <c r="B27" s="57" t="s">
        <v>1448</v>
      </c>
      <c r="C27" s="45"/>
      <c r="D27" s="45"/>
      <c r="E27" s="45"/>
      <c r="F27" s="45"/>
      <c r="G27" s="45"/>
      <c r="H27" s="45"/>
      <c r="I27" s="45"/>
      <c r="J27" s="45"/>
      <c r="K27" s="43"/>
      <c r="L27" s="69"/>
      <c r="M27" s="69"/>
      <c r="N27" s="69"/>
      <c r="O27" s="69"/>
      <c r="P27" s="69"/>
      <c r="Q27" s="69"/>
      <c r="R27" s="69"/>
      <c r="S27" s="69"/>
      <c r="T27" s="69"/>
      <c r="U27" s="69"/>
      <c r="V27" s="69"/>
      <c r="W27" s="69"/>
      <c r="X27" s="69"/>
      <c r="Y27" s="69"/>
    </row>
    <row r="28" spans="1:25" ht="15">
      <c r="A28" s="15"/>
      <c r="B28" s="16" t="s">
        <v>22</v>
      </c>
      <c r="C28" s="58" t="s">
        <v>1371</v>
      </c>
      <c r="D28" s="45"/>
      <c r="E28" s="45"/>
      <c r="F28" s="43"/>
      <c r="G28" s="17" t="s">
        <v>22</v>
      </c>
      <c r="H28" s="48" t="s">
        <v>1392</v>
      </c>
      <c r="I28" s="45"/>
      <c r="J28" s="45"/>
      <c r="K28" s="43"/>
      <c r="L28" s="69"/>
      <c r="M28" s="69"/>
      <c r="N28" s="69"/>
      <c r="O28" s="69"/>
      <c r="P28" s="69"/>
      <c r="Q28" s="69"/>
      <c r="R28" s="69"/>
      <c r="S28" s="69"/>
      <c r="T28" s="69"/>
      <c r="U28" s="69"/>
      <c r="V28" s="69"/>
      <c r="W28" s="69"/>
      <c r="X28" s="69"/>
      <c r="Y28" s="69"/>
    </row>
    <row r="29" spans="1:25" ht="15">
      <c r="A29" s="15"/>
      <c r="B29" s="41" t="s">
        <v>23</v>
      </c>
      <c r="C29" s="59" t="s">
        <v>24</v>
      </c>
      <c r="D29" s="50"/>
      <c r="E29" s="41" t="s">
        <v>25</v>
      </c>
      <c r="F29" s="41" t="s">
        <v>26</v>
      </c>
      <c r="G29" s="40" t="s">
        <v>23</v>
      </c>
      <c r="H29" s="49" t="s">
        <v>24</v>
      </c>
      <c r="I29" s="50"/>
      <c r="J29" s="40" t="s">
        <v>25</v>
      </c>
      <c r="K29" s="40" t="s">
        <v>26</v>
      </c>
      <c r="L29" s="69"/>
      <c r="M29" s="69"/>
      <c r="N29" s="69"/>
      <c r="O29" s="69"/>
      <c r="P29" s="69"/>
      <c r="Q29" s="69"/>
      <c r="R29" s="69"/>
      <c r="S29" s="69"/>
      <c r="T29" s="69"/>
      <c r="U29" s="69"/>
      <c r="V29" s="69"/>
      <c r="W29" s="69"/>
      <c r="X29" s="69"/>
      <c r="Y29" s="69"/>
    </row>
    <row r="30" spans="1:25" ht="15">
      <c r="A30" s="15"/>
      <c r="B30" s="47"/>
      <c r="C30" s="51"/>
      <c r="D30" s="52"/>
      <c r="E30" s="47"/>
      <c r="F30" s="47"/>
      <c r="G30" s="47"/>
      <c r="H30" s="51"/>
      <c r="I30" s="52"/>
      <c r="J30" s="47"/>
      <c r="K30" s="47"/>
      <c r="L30" s="69"/>
      <c r="M30" s="69"/>
      <c r="N30" s="69"/>
      <c r="O30" s="69"/>
      <c r="P30" s="69"/>
      <c r="Q30" s="69"/>
      <c r="R30" s="69"/>
      <c r="S30" s="69"/>
      <c r="T30" s="69"/>
      <c r="U30" s="69"/>
      <c r="V30" s="69"/>
      <c r="W30" s="69"/>
      <c r="X30" s="69"/>
      <c r="Y30" s="69"/>
    </row>
    <row r="31" spans="1:25" ht="15">
      <c r="A31" s="15"/>
      <c r="B31" s="39"/>
      <c r="C31" s="53"/>
      <c r="D31" s="54"/>
      <c r="E31" s="39"/>
      <c r="F31" s="39"/>
      <c r="G31" s="39"/>
      <c r="H31" s="53"/>
      <c r="I31" s="54"/>
      <c r="J31" s="39"/>
      <c r="K31" s="39"/>
      <c r="L31" s="69"/>
      <c r="M31" s="69"/>
      <c r="N31" s="69"/>
      <c r="O31" s="69"/>
      <c r="P31" s="69"/>
      <c r="Q31" s="69"/>
      <c r="R31" s="69"/>
      <c r="S31" s="69"/>
      <c r="T31" s="69"/>
      <c r="U31" s="69"/>
      <c r="V31" s="69"/>
      <c r="W31" s="69"/>
      <c r="X31" s="69"/>
      <c r="Y31" s="69"/>
    </row>
    <row r="32" spans="1:25" ht="15">
      <c r="A32" s="15"/>
      <c r="B32" s="41">
        <v>1</v>
      </c>
      <c r="C32" s="42" t="s">
        <v>1369</v>
      </c>
      <c r="D32" s="43"/>
      <c r="E32" s="19">
        <v>6</v>
      </c>
      <c r="F32" s="38" t="s">
        <v>119</v>
      </c>
      <c r="G32" s="40">
        <v>1</v>
      </c>
      <c r="H32" s="42" t="s">
        <v>1447</v>
      </c>
      <c r="I32" s="43"/>
      <c r="J32" s="19">
        <v>6</v>
      </c>
      <c r="K32" s="38" t="s">
        <v>119</v>
      </c>
      <c r="L32" s="71"/>
      <c r="M32" s="71"/>
      <c r="N32" s="71"/>
      <c r="O32" s="71"/>
      <c r="P32" s="71"/>
      <c r="Q32" s="71"/>
      <c r="R32" s="71"/>
      <c r="S32" s="71"/>
      <c r="T32" s="71"/>
      <c r="U32" s="71"/>
      <c r="V32" s="71"/>
      <c r="W32" s="71"/>
      <c r="X32" s="71"/>
      <c r="Y32" s="71"/>
    </row>
    <row r="33" spans="1:25" ht="15">
      <c r="A33" s="15"/>
      <c r="B33" s="39"/>
      <c r="C33" s="42" t="s">
        <v>1367</v>
      </c>
      <c r="D33" s="43"/>
      <c r="E33" s="19">
        <v>13</v>
      </c>
      <c r="F33" s="39"/>
      <c r="G33" s="39"/>
      <c r="H33" s="42" t="s">
        <v>1446</v>
      </c>
      <c r="I33" s="43"/>
      <c r="J33" s="19">
        <v>18</v>
      </c>
      <c r="K33" s="39"/>
      <c r="L33" s="71"/>
      <c r="M33" s="71"/>
      <c r="N33" s="71"/>
      <c r="O33" s="71"/>
      <c r="P33" s="71"/>
      <c r="Q33" s="71"/>
      <c r="R33" s="71"/>
      <c r="S33" s="71"/>
      <c r="T33" s="71"/>
      <c r="U33" s="71"/>
      <c r="V33" s="71"/>
      <c r="W33" s="71"/>
      <c r="X33" s="71"/>
      <c r="Y33" s="71"/>
    </row>
    <row r="34" spans="1:25" ht="15">
      <c r="A34" s="15"/>
      <c r="B34" s="41">
        <v>2</v>
      </c>
      <c r="C34" s="42" t="s">
        <v>1361</v>
      </c>
      <c r="D34" s="43"/>
      <c r="E34" s="19">
        <v>8</v>
      </c>
      <c r="F34" s="38" t="s">
        <v>162</v>
      </c>
      <c r="G34" s="40">
        <v>2</v>
      </c>
      <c r="H34" s="42" t="s">
        <v>1418</v>
      </c>
      <c r="I34" s="43"/>
      <c r="J34" s="19">
        <v>13</v>
      </c>
      <c r="K34" s="38"/>
      <c r="L34" s="71"/>
      <c r="M34" s="71"/>
      <c r="N34" s="71"/>
      <c r="O34" s="71"/>
      <c r="P34" s="71"/>
      <c r="Q34" s="71"/>
      <c r="R34" s="71"/>
      <c r="S34" s="71"/>
      <c r="T34" s="71"/>
      <c r="U34" s="71"/>
      <c r="V34" s="71"/>
      <c r="W34" s="71"/>
      <c r="X34" s="71"/>
      <c r="Y34" s="71"/>
    </row>
    <row r="35" spans="1:25" ht="15">
      <c r="A35" s="15"/>
      <c r="B35" s="39"/>
      <c r="C35" s="42" t="s">
        <v>1435</v>
      </c>
      <c r="D35" s="43"/>
      <c r="E35" s="19">
        <v>16</v>
      </c>
      <c r="F35" s="39"/>
      <c r="G35" s="39"/>
      <c r="H35" s="42" t="s">
        <v>1445</v>
      </c>
      <c r="I35" s="43"/>
      <c r="J35" s="19">
        <v>15</v>
      </c>
      <c r="K35" s="39"/>
      <c r="L35" s="71"/>
      <c r="M35" s="71"/>
      <c r="N35" s="71"/>
      <c r="O35" s="71"/>
      <c r="P35" s="71"/>
      <c r="Q35" s="71"/>
      <c r="R35" s="71"/>
      <c r="S35" s="71"/>
      <c r="T35" s="71"/>
      <c r="U35" s="71"/>
      <c r="V35" s="71"/>
      <c r="W35" s="71"/>
      <c r="X35" s="71"/>
      <c r="Y35" s="71"/>
    </row>
    <row r="36" spans="1:25" ht="15">
      <c r="A36" s="15"/>
      <c r="B36" s="41">
        <v>3</v>
      </c>
      <c r="C36" s="42" t="s">
        <v>1365</v>
      </c>
      <c r="D36" s="43"/>
      <c r="E36" s="19">
        <v>10</v>
      </c>
      <c r="F36" s="38" t="s">
        <v>55</v>
      </c>
      <c r="G36" s="40">
        <v>3</v>
      </c>
      <c r="H36" s="42" t="s">
        <v>1410</v>
      </c>
      <c r="I36" s="43"/>
      <c r="J36" s="19">
        <v>16</v>
      </c>
      <c r="K36" s="38"/>
      <c r="L36" s="71"/>
      <c r="M36" s="71"/>
      <c r="N36" s="71"/>
      <c r="O36" s="71"/>
      <c r="P36" s="71"/>
      <c r="Q36" s="71"/>
      <c r="R36" s="71"/>
      <c r="S36" s="71"/>
      <c r="T36" s="71"/>
      <c r="U36" s="71"/>
      <c r="V36" s="71"/>
      <c r="W36" s="71"/>
      <c r="X36" s="71"/>
      <c r="Y36" s="71"/>
    </row>
    <row r="37" spans="1:25" ht="15">
      <c r="A37" s="15"/>
      <c r="B37" s="39"/>
      <c r="C37" s="42" t="s">
        <v>1363</v>
      </c>
      <c r="D37" s="43"/>
      <c r="E37" s="19">
        <v>14</v>
      </c>
      <c r="F37" s="39"/>
      <c r="G37" s="39"/>
      <c r="H37" s="42" t="s">
        <v>1408</v>
      </c>
      <c r="I37" s="43"/>
      <c r="J37" s="19">
        <v>14</v>
      </c>
      <c r="K37" s="39"/>
      <c r="L37" s="71"/>
      <c r="M37" s="71"/>
      <c r="N37" s="71"/>
      <c r="O37" s="71"/>
      <c r="P37" s="71"/>
      <c r="Q37" s="71"/>
      <c r="R37" s="71"/>
      <c r="S37" s="71"/>
      <c r="T37" s="71"/>
      <c r="U37" s="71"/>
      <c r="V37" s="71"/>
      <c r="W37" s="71"/>
      <c r="X37" s="71"/>
      <c r="Y37" s="71"/>
    </row>
    <row r="38" spans="1:25" ht="15">
      <c r="A38" s="15"/>
      <c r="B38" s="41">
        <v>4</v>
      </c>
      <c r="C38" s="42" t="s">
        <v>1357</v>
      </c>
      <c r="D38" s="43"/>
      <c r="E38" s="19">
        <v>9</v>
      </c>
      <c r="F38" s="38" t="s">
        <v>119</v>
      </c>
      <c r="G38" s="40">
        <v>4</v>
      </c>
      <c r="H38" s="42" t="s">
        <v>1414</v>
      </c>
      <c r="I38" s="43"/>
      <c r="J38" s="19">
        <v>15</v>
      </c>
      <c r="K38" s="38" t="s">
        <v>119</v>
      </c>
      <c r="L38" s="71"/>
      <c r="M38" s="71"/>
      <c r="N38" s="71"/>
      <c r="O38" s="71"/>
      <c r="P38" s="71"/>
      <c r="Q38" s="71"/>
      <c r="R38" s="71"/>
      <c r="S38" s="71"/>
      <c r="T38" s="71"/>
      <c r="U38" s="71"/>
      <c r="V38" s="71"/>
      <c r="W38" s="71"/>
      <c r="X38" s="71"/>
      <c r="Y38" s="71"/>
    </row>
    <row r="39" spans="1:25" ht="15">
      <c r="A39" s="15"/>
      <c r="B39" s="39"/>
      <c r="C39" s="42" t="s">
        <v>1355</v>
      </c>
      <c r="D39" s="43"/>
      <c r="E39" s="19">
        <v>17</v>
      </c>
      <c r="F39" s="39"/>
      <c r="G39" s="39"/>
      <c r="H39" s="42" t="s">
        <v>1424</v>
      </c>
      <c r="I39" s="43"/>
      <c r="J39" s="19">
        <v>16</v>
      </c>
      <c r="K39" s="39"/>
      <c r="L39" s="71"/>
      <c r="M39" s="71"/>
      <c r="N39" s="71"/>
      <c r="O39" s="71"/>
      <c r="P39" s="71"/>
      <c r="Q39" s="71"/>
      <c r="R39" s="71"/>
      <c r="S39" s="71"/>
      <c r="T39" s="71"/>
      <c r="U39" s="71"/>
      <c r="V39" s="71"/>
      <c r="W39" s="71"/>
      <c r="X39" s="71"/>
      <c r="Y39" s="71"/>
    </row>
    <row r="40" spans="1:25" ht="15">
      <c r="A40" s="15"/>
      <c r="B40" s="41">
        <v>5</v>
      </c>
      <c r="C40" s="42" t="s">
        <v>1351</v>
      </c>
      <c r="D40" s="43"/>
      <c r="E40" s="19">
        <v>21</v>
      </c>
      <c r="F40" s="38" t="s">
        <v>119</v>
      </c>
      <c r="G40" s="40">
        <v>5</v>
      </c>
      <c r="H40" s="42" t="s">
        <v>1406</v>
      </c>
      <c r="I40" s="43"/>
      <c r="J40" s="19">
        <v>16</v>
      </c>
      <c r="K40" s="38" t="s">
        <v>119</v>
      </c>
      <c r="L40" s="71"/>
      <c r="M40" s="71"/>
      <c r="N40" s="71"/>
      <c r="O40" s="71"/>
      <c r="P40" s="71"/>
      <c r="Q40" s="71"/>
      <c r="R40" s="71"/>
      <c r="S40" s="71"/>
      <c r="T40" s="71"/>
      <c r="U40" s="71"/>
      <c r="V40" s="71"/>
      <c r="W40" s="71"/>
      <c r="X40" s="71"/>
      <c r="Y40" s="71"/>
    </row>
    <row r="41" spans="1:25" ht="15">
      <c r="A41" s="15"/>
      <c r="B41" s="39"/>
      <c r="C41" s="42" t="s">
        <v>1425</v>
      </c>
      <c r="D41" s="43"/>
      <c r="E41" s="19">
        <v>17</v>
      </c>
      <c r="F41" s="39"/>
      <c r="G41" s="39"/>
      <c r="H41" s="42" t="s">
        <v>1404</v>
      </c>
      <c r="I41" s="43"/>
      <c r="J41" s="19">
        <v>22</v>
      </c>
      <c r="K41" s="39"/>
      <c r="L41" s="71"/>
      <c r="M41" s="71"/>
      <c r="N41" s="71"/>
      <c r="O41" s="71"/>
      <c r="P41" s="71"/>
      <c r="Q41" s="71"/>
      <c r="R41" s="71"/>
      <c r="S41" s="71"/>
      <c r="T41" s="71"/>
      <c r="U41" s="71"/>
      <c r="V41" s="71"/>
      <c r="W41" s="71"/>
      <c r="X41" s="71"/>
      <c r="Y41" s="71"/>
    </row>
    <row r="42" spans="1:25" ht="15">
      <c r="A42" s="22"/>
      <c r="B42" s="44" t="str">
        <f>"TOTAL MATCHES WON BY : "&amp;C28</f>
        <v>TOTAL MATCHES WON BY : MANDURAH</v>
      </c>
      <c r="C42" s="45"/>
      <c r="D42" s="45"/>
      <c r="E42" s="43"/>
      <c r="F42" s="19">
        <f>COUNTA(F32:F41)-0.5*COUNTIF(F32:F41,"Sq*")-COUNTIF(F32:F41,"TBA")</f>
        <v>3.5</v>
      </c>
      <c r="G42" s="55" t="str">
        <f>"TOTAL MATCHES WON BY : "&amp;H28</f>
        <v>TOTAL MATCHES WON BY : ROCKINGHAM</v>
      </c>
      <c r="H42" s="45"/>
      <c r="I42" s="45"/>
      <c r="J42" s="43"/>
      <c r="K42" s="19">
        <f>COUNTA(K32:K41)-0.5*COUNTIF(K32:K41,"Sq*")-COUNTIF(K32:K41,"TBA")</f>
        <v>1.5</v>
      </c>
      <c r="L42" s="70"/>
      <c r="M42" s="70"/>
      <c r="N42" s="70" t="str">
        <f>IF(F42+K42=0,"",C28)</f>
        <v>MANDURAH</v>
      </c>
      <c r="O42" s="24">
        <f>F42</f>
        <v>3.5</v>
      </c>
      <c r="P42" s="70" t="str">
        <f>IF(F42+K42=0,"",H28)</f>
        <v>ROCKINGHAM</v>
      </c>
      <c r="Q42" s="24">
        <f>K42</f>
        <v>1.5</v>
      </c>
      <c r="R42" s="70" t="str">
        <f>G43</f>
        <v>MANDURAH</v>
      </c>
      <c r="S42" s="70" t="str">
        <f>IF(R42="HALVED",C28,"")</f>
        <v/>
      </c>
      <c r="T42" s="70" t="str">
        <f>IF(R42="HALVED",H28,"")</f>
        <v/>
      </c>
      <c r="U42" s="70"/>
      <c r="V42" s="70"/>
      <c r="W42" s="70"/>
      <c r="X42" s="70"/>
      <c r="Y42" s="70"/>
    </row>
    <row r="43" spans="1:25" ht="15">
      <c r="A43" s="25"/>
      <c r="B43" s="46" t="s">
        <v>52</v>
      </c>
      <c r="C43" s="45"/>
      <c r="D43" s="45"/>
      <c r="E43" s="45"/>
      <c r="F43" s="43"/>
      <c r="G43" s="56" t="str">
        <f>IF(F42+K42&lt;4,"",IF(F42=K42,"HALVED",IF(F42&gt;K42,C28,H28)))</f>
        <v>MANDURAH</v>
      </c>
      <c r="H43" s="45"/>
      <c r="I43" s="45"/>
      <c r="J43" s="45"/>
      <c r="K43" s="43"/>
      <c r="L43" s="69"/>
      <c r="M43" s="69"/>
      <c r="N43" s="69"/>
      <c r="O43" s="69"/>
      <c r="P43" s="69"/>
      <c r="Q43" s="69"/>
      <c r="R43" s="69"/>
      <c r="S43" s="69"/>
      <c r="T43" s="69"/>
      <c r="U43" s="69"/>
      <c r="V43" s="69"/>
      <c r="W43" s="69"/>
      <c r="X43" s="69"/>
      <c r="Y43" s="69"/>
    </row>
    <row r="44" spans="1:25" ht="15">
      <c r="A44" s="25"/>
      <c r="B44" s="28"/>
      <c r="C44" s="28"/>
      <c r="D44" s="28"/>
      <c r="E44" s="28"/>
      <c r="F44" s="28"/>
      <c r="G44" s="29"/>
      <c r="H44" s="29"/>
      <c r="I44" s="29"/>
      <c r="J44" s="29"/>
      <c r="K44" s="29"/>
      <c r="L44" s="69"/>
      <c r="M44" s="69"/>
      <c r="N44" s="69"/>
      <c r="O44" s="69"/>
      <c r="P44" s="69"/>
      <c r="Q44" s="69"/>
      <c r="R44" s="69"/>
      <c r="S44" s="69"/>
      <c r="T44" s="69"/>
      <c r="U44" s="69"/>
      <c r="V44" s="69"/>
      <c r="W44" s="69"/>
      <c r="X44" s="69"/>
      <c r="Y44" s="69"/>
    </row>
    <row r="45" spans="1:25" ht="22.5" customHeight="1">
      <c r="A45" s="25"/>
      <c r="B45" s="57" t="s">
        <v>76</v>
      </c>
      <c r="C45" s="45"/>
      <c r="D45" s="45"/>
      <c r="E45" s="45"/>
      <c r="F45" s="45"/>
      <c r="G45" s="45"/>
      <c r="H45" s="45"/>
      <c r="I45" s="45"/>
      <c r="J45" s="45"/>
      <c r="K45" s="43"/>
      <c r="L45" s="69"/>
      <c r="M45" s="69"/>
      <c r="N45" s="69"/>
      <c r="O45" s="69"/>
      <c r="P45" s="69"/>
      <c r="Q45" s="69"/>
      <c r="R45" s="69"/>
      <c r="S45" s="69"/>
      <c r="T45" s="69"/>
      <c r="U45" s="69"/>
      <c r="V45" s="69"/>
      <c r="W45" s="69"/>
      <c r="X45" s="69"/>
      <c r="Y45" s="69"/>
    </row>
    <row r="46" spans="1:25" ht="15">
      <c r="A46" s="25"/>
      <c r="B46" s="16" t="s">
        <v>22</v>
      </c>
      <c r="C46" s="58" t="s">
        <v>1370</v>
      </c>
      <c r="D46" s="45"/>
      <c r="E46" s="45"/>
      <c r="F46" s="43"/>
      <c r="G46" s="17" t="s">
        <v>22</v>
      </c>
      <c r="H46" s="48" t="s">
        <v>1392</v>
      </c>
      <c r="I46" s="45"/>
      <c r="J46" s="45"/>
      <c r="K46" s="43"/>
      <c r="L46" s="69"/>
      <c r="M46" s="69"/>
      <c r="N46" s="69"/>
      <c r="O46" s="69"/>
      <c r="P46" s="69"/>
      <c r="Q46" s="69"/>
      <c r="R46" s="69"/>
      <c r="S46" s="69"/>
      <c r="T46" s="69"/>
      <c r="U46" s="69"/>
      <c r="V46" s="69"/>
      <c r="W46" s="69"/>
      <c r="X46" s="69"/>
      <c r="Y46" s="69"/>
    </row>
    <row r="47" spans="1:25" ht="15">
      <c r="A47" s="15"/>
      <c r="B47" s="41" t="s">
        <v>23</v>
      </c>
      <c r="C47" s="59" t="s">
        <v>24</v>
      </c>
      <c r="D47" s="50"/>
      <c r="E47" s="41" t="s">
        <v>25</v>
      </c>
      <c r="F47" s="41" t="s">
        <v>26</v>
      </c>
      <c r="G47" s="40" t="s">
        <v>23</v>
      </c>
      <c r="H47" s="49" t="s">
        <v>24</v>
      </c>
      <c r="I47" s="50"/>
      <c r="J47" s="40" t="s">
        <v>25</v>
      </c>
      <c r="K47" s="40" t="s">
        <v>26</v>
      </c>
      <c r="L47" s="69"/>
      <c r="M47" s="69"/>
      <c r="N47" s="69"/>
      <c r="O47" s="69"/>
      <c r="P47" s="69"/>
      <c r="Q47" s="69"/>
      <c r="R47" s="69"/>
      <c r="S47" s="69"/>
      <c r="T47" s="69"/>
      <c r="U47" s="69"/>
      <c r="V47" s="69"/>
      <c r="W47" s="69"/>
      <c r="X47" s="69"/>
      <c r="Y47" s="69"/>
    </row>
    <row r="48" spans="1:25" ht="15">
      <c r="A48" s="15"/>
      <c r="B48" s="47"/>
      <c r="C48" s="51"/>
      <c r="D48" s="52"/>
      <c r="E48" s="47"/>
      <c r="F48" s="47"/>
      <c r="G48" s="47"/>
      <c r="H48" s="51"/>
      <c r="I48" s="52"/>
      <c r="J48" s="47"/>
      <c r="K48" s="47"/>
      <c r="L48" s="69"/>
      <c r="M48" s="69"/>
      <c r="N48" s="69"/>
      <c r="O48" s="69"/>
      <c r="P48" s="69"/>
      <c r="Q48" s="69"/>
      <c r="R48" s="69"/>
      <c r="S48" s="69"/>
      <c r="T48" s="69"/>
      <c r="U48" s="69"/>
      <c r="V48" s="69"/>
      <c r="W48" s="69"/>
      <c r="X48" s="69"/>
      <c r="Y48" s="69"/>
    </row>
    <row r="49" spans="1:25" ht="15">
      <c r="A49" s="15"/>
      <c r="B49" s="39"/>
      <c r="C49" s="53"/>
      <c r="D49" s="54"/>
      <c r="E49" s="39"/>
      <c r="F49" s="39"/>
      <c r="G49" s="39"/>
      <c r="H49" s="53"/>
      <c r="I49" s="54"/>
      <c r="J49" s="39"/>
      <c r="K49" s="39"/>
      <c r="L49" s="69"/>
      <c r="M49" s="69"/>
      <c r="N49" s="69"/>
      <c r="O49" s="69"/>
      <c r="P49" s="69"/>
      <c r="Q49" s="69"/>
      <c r="R49" s="69"/>
      <c r="S49" s="69"/>
      <c r="T49" s="69"/>
      <c r="U49" s="69"/>
      <c r="V49" s="69"/>
      <c r="W49" s="69"/>
      <c r="X49" s="69"/>
      <c r="Y49" s="69"/>
    </row>
    <row r="50" spans="1:25" ht="15">
      <c r="A50" s="15"/>
      <c r="B50" s="41">
        <v>1</v>
      </c>
      <c r="C50" s="42" t="s">
        <v>1358</v>
      </c>
      <c r="D50" s="43"/>
      <c r="E50" s="19">
        <v>18</v>
      </c>
      <c r="F50" s="38" t="s">
        <v>28</v>
      </c>
      <c r="G50" s="40">
        <v>1</v>
      </c>
      <c r="H50" s="42" t="s">
        <v>1422</v>
      </c>
      <c r="I50" s="43"/>
      <c r="J50" s="19">
        <v>6</v>
      </c>
      <c r="K50" s="38"/>
      <c r="L50" s="71"/>
      <c r="M50" s="71"/>
      <c r="N50" s="71"/>
      <c r="O50" s="71"/>
      <c r="P50" s="71"/>
      <c r="Q50" s="71"/>
      <c r="R50" s="71"/>
      <c r="S50" s="71"/>
      <c r="T50" s="71"/>
      <c r="U50" s="71"/>
      <c r="V50" s="71"/>
      <c r="W50" s="71"/>
      <c r="X50" s="71"/>
      <c r="Y50" s="71"/>
    </row>
    <row r="51" spans="1:25" ht="15">
      <c r="A51" s="15"/>
      <c r="B51" s="39"/>
      <c r="C51" s="42" t="s">
        <v>1444</v>
      </c>
      <c r="D51" s="43"/>
      <c r="E51" s="19">
        <v>25</v>
      </c>
      <c r="F51" s="39"/>
      <c r="G51" s="39"/>
      <c r="H51" s="42" t="s">
        <v>1420</v>
      </c>
      <c r="I51" s="43"/>
      <c r="J51" s="19">
        <v>26</v>
      </c>
      <c r="K51" s="39"/>
      <c r="L51" s="71"/>
      <c r="M51" s="71"/>
      <c r="N51" s="71"/>
      <c r="O51" s="71"/>
      <c r="P51" s="71"/>
      <c r="Q51" s="71"/>
      <c r="R51" s="71"/>
      <c r="S51" s="71"/>
      <c r="T51" s="71"/>
      <c r="U51" s="71"/>
      <c r="V51" s="71"/>
      <c r="W51" s="71"/>
      <c r="X51" s="71"/>
      <c r="Y51" s="71"/>
    </row>
    <row r="52" spans="1:25" ht="15">
      <c r="A52" s="15"/>
      <c r="B52" s="41">
        <v>2</v>
      </c>
      <c r="C52" s="42" t="s">
        <v>1431</v>
      </c>
      <c r="D52" s="43"/>
      <c r="E52" s="19">
        <v>19</v>
      </c>
      <c r="F52" s="38"/>
      <c r="G52" s="40">
        <v>2</v>
      </c>
      <c r="H52" s="42" t="s">
        <v>1443</v>
      </c>
      <c r="I52" s="43"/>
      <c r="J52" s="19">
        <v>15</v>
      </c>
      <c r="K52" s="38" t="s">
        <v>43</v>
      </c>
      <c r="L52" s="71"/>
      <c r="M52" s="71"/>
      <c r="N52" s="71"/>
      <c r="O52" s="71"/>
      <c r="P52" s="71"/>
      <c r="Q52" s="71"/>
      <c r="R52" s="71"/>
      <c r="S52" s="71"/>
      <c r="T52" s="71"/>
      <c r="U52" s="71"/>
      <c r="V52" s="71"/>
      <c r="W52" s="71"/>
      <c r="X52" s="71"/>
      <c r="Y52" s="71"/>
    </row>
    <row r="53" spans="1:25" ht="15">
      <c r="A53" s="15"/>
      <c r="B53" s="39"/>
      <c r="C53" s="42" t="s">
        <v>1354</v>
      </c>
      <c r="D53" s="43"/>
      <c r="E53" s="19">
        <v>22</v>
      </c>
      <c r="F53" s="39"/>
      <c r="G53" s="39"/>
      <c r="H53" s="42" t="s">
        <v>1442</v>
      </c>
      <c r="I53" s="43"/>
      <c r="J53" s="19">
        <v>19</v>
      </c>
      <c r="K53" s="39"/>
      <c r="L53" s="71"/>
      <c r="M53" s="71"/>
      <c r="N53" s="71"/>
      <c r="O53" s="71"/>
      <c r="P53" s="71"/>
      <c r="Q53" s="71"/>
      <c r="R53" s="71"/>
      <c r="S53" s="71"/>
      <c r="T53" s="71"/>
      <c r="U53" s="71"/>
      <c r="V53" s="71"/>
      <c r="W53" s="71"/>
      <c r="X53" s="71"/>
      <c r="Y53" s="71"/>
    </row>
    <row r="54" spans="1:25" ht="15">
      <c r="A54" s="15"/>
      <c r="B54" s="41">
        <v>3</v>
      </c>
      <c r="C54" s="42" t="s">
        <v>1350</v>
      </c>
      <c r="D54" s="43"/>
      <c r="E54" s="19">
        <v>19</v>
      </c>
      <c r="F54" s="38"/>
      <c r="G54" s="40">
        <v>3</v>
      </c>
      <c r="H54" s="42" t="s">
        <v>1410</v>
      </c>
      <c r="I54" s="43"/>
      <c r="J54" s="19">
        <v>17</v>
      </c>
      <c r="K54" s="38" t="s">
        <v>68</v>
      </c>
      <c r="L54" s="71"/>
      <c r="M54" s="71"/>
      <c r="N54" s="71"/>
      <c r="O54" s="71"/>
      <c r="P54" s="71"/>
      <c r="Q54" s="71"/>
      <c r="R54" s="71"/>
      <c r="S54" s="71"/>
      <c r="T54" s="71"/>
      <c r="U54" s="71"/>
      <c r="V54" s="71"/>
      <c r="W54" s="71"/>
      <c r="X54" s="71"/>
      <c r="Y54" s="71"/>
    </row>
    <row r="55" spans="1:25" ht="15">
      <c r="A55" s="15"/>
      <c r="B55" s="39"/>
      <c r="C55" s="42" t="s">
        <v>1397</v>
      </c>
      <c r="D55" s="43"/>
      <c r="E55" s="19">
        <v>32</v>
      </c>
      <c r="F55" s="39"/>
      <c r="G55" s="39"/>
      <c r="H55" s="42" t="s">
        <v>1408</v>
      </c>
      <c r="I55" s="43"/>
      <c r="J55" s="19">
        <v>16</v>
      </c>
      <c r="K55" s="39"/>
      <c r="L55" s="71"/>
      <c r="M55" s="71"/>
      <c r="N55" s="71"/>
      <c r="O55" s="71"/>
      <c r="P55" s="71"/>
      <c r="Q55" s="71"/>
      <c r="R55" s="71"/>
      <c r="S55" s="71"/>
      <c r="T55" s="71"/>
      <c r="U55" s="71"/>
      <c r="V55" s="71"/>
      <c r="W55" s="71"/>
      <c r="X55" s="71"/>
      <c r="Y55" s="71"/>
    </row>
    <row r="56" spans="1:25" ht="15">
      <c r="A56" s="15"/>
      <c r="B56" s="41">
        <v>4</v>
      </c>
      <c r="C56" s="42" t="s">
        <v>1441</v>
      </c>
      <c r="D56" s="43"/>
      <c r="E56" s="19">
        <v>27</v>
      </c>
      <c r="F56" s="38" t="s">
        <v>84</v>
      </c>
      <c r="G56" s="40">
        <v>4</v>
      </c>
      <c r="H56" s="42" t="s">
        <v>1414</v>
      </c>
      <c r="I56" s="43"/>
      <c r="J56" s="19">
        <v>17</v>
      </c>
      <c r="K56" s="38"/>
      <c r="L56" s="71"/>
      <c r="M56" s="71"/>
      <c r="N56" s="71"/>
      <c r="O56" s="71"/>
      <c r="P56" s="71"/>
      <c r="Q56" s="71"/>
      <c r="R56" s="71"/>
      <c r="S56" s="71"/>
      <c r="T56" s="71"/>
      <c r="U56" s="71"/>
      <c r="V56" s="71"/>
      <c r="W56" s="71"/>
      <c r="X56" s="71"/>
      <c r="Y56" s="71"/>
    </row>
    <row r="57" spans="1:25" ht="15">
      <c r="A57" s="15"/>
      <c r="B57" s="39"/>
      <c r="C57" s="42" t="s">
        <v>1362</v>
      </c>
      <c r="D57" s="43"/>
      <c r="E57" s="19">
        <v>11</v>
      </c>
      <c r="F57" s="39"/>
      <c r="G57" s="39"/>
      <c r="H57" s="42" t="s">
        <v>1424</v>
      </c>
      <c r="I57" s="43"/>
      <c r="J57" s="19">
        <v>19</v>
      </c>
      <c r="K57" s="39"/>
      <c r="L57" s="71"/>
      <c r="M57" s="71"/>
      <c r="N57" s="71"/>
      <c r="O57" s="71"/>
      <c r="P57" s="71"/>
      <c r="Q57" s="71"/>
      <c r="R57" s="71"/>
      <c r="S57" s="71"/>
      <c r="T57" s="71"/>
      <c r="U57" s="71"/>
      <c r="V57" s="71"/>
      <c r="W57" s="71"/>
      <c r="X57" s="71"/>
      <c r="Y57" s="71"/>
    </row>
    <row r="58" spans="1:25" ht="15">
      <c r="A58" s="15"/>
      <c r="B58" s="41">
        <v>5</v>
      </c>
      <c r="C58" s="42" t="s">
        <v>1368</v>
      </c>
      <c r="D58" s="43"/>
      <c r="E58" s="19">
        <v>15</v>
      </c>
      <c r="F58" s="38" t="s">
        <v>84</v>
      </c>
      <c r="G58" s="40">
        <v>5</v>
      </c>
      <c r="H58" s="42" t="s">
        <v>1440</v>
      </c>
      <c r="I58" s="43"/>
      <c r="J58" s="19">
        <v>17</v>
      </c>
      <c r="K58" s="38"/>
      <c r="L58" s="71"/>
      <c r="M58" s="71"/>
      <c r="N58" s="71"/>
      <c r="O58" s="71"/>
      <c r="P58" s="71"/>
      <c r="Q58" s="71"/>
      <c r="R58" s="71"/>
      <c r="S58" s="71"/>
      <c r="T58" s="71"/>
      <c r="U58" s="71"/>
      <c r="V58" s="71"/>
      <c r="W58" s="71"/>
      <c r="X58" s="71"/>
      <c r="Y58" s="71"/>
    </row>
    <row r="59" spans="1:25" ht="15">
      <c r="A59" s="15"/>
      <c r="B59" s="39"/>
      <c r="C59" s="42" t="s">
        <v>1437</v>
      </c>
      <c r="D59" s="43"/>
      <c r="E59" s="19"/>
      <c r="F59" s="39"/>
      <c r="G59" s="39"/>
      <c r="H59" s="42" t="s">
        <v>1404</v>
      </c>
      <c r="I59" s="43"/>
      <c r="J59" s="19">
        <v>24</v>
      </c>
      <c r="K59" s="39"/>
      <c r="L59" s="71"/>
      <c r="M59" s="71"/>
      <c r="N59" s="71"/>
      <c r="O59" s="71"/>
      <c r="P59" s="71"/>
      <c r="Q59" s="71"/>
      <c r="R59" s="71"/>
      <c r="S59" s="71"/>
      <c r="T59" s="71"/>
      <c r="U59" s="71"/>
      <c r="V59" s="71"/>
      <c r="W59" s="71"/>
      <c r="X59" s="71"/>
      <c r="Y59" s="71"/>
    </row>
    <row r="60" spans="1:25" ht="15">
      <c r="A60" s="15"/>
      <c r="B60" s="44" t="str">
        <f>"TOTAL MATCHES WON BY : "&amp;C46</f>
        <v>TOTAL MATCHES WON BY : PINJARRA</v>
      </c>
      <c r="C60" s="45"/>
      <c r="D60" s="45"/>
      <c r="E60" s="43"/>
      <c r="F60" s="19">
        <f>COUNTA(F50:F59)-0.5*COUNTIF(F50:F59,"Sq*")-COUNTIF(F50:F59,"TBA")</f>
        <v>3</v>
      </c>
      <c r="G60" s="55" t="str">
        <f>"TOTAL MATCHES WON BY : "&amp;H46</f>
        <v>TOTAL MATCHES WON BY : ROCKINGHAM</v>
      </c>
      <c r="H60" s="45"/>
      <c r="I60" s="45"/>
      <c r="J60" s="43"/>
      <c r="K60" s="19">
        <f>COUNTA(K50:K59)-0.5*COUNTIF(K50:K59,"Sq*")-COUNTIF(K50:K59,"TBA")</f>
        <v>2</v>
      </c>
      <c r="L60" s="70"/>
      <c r="M60" s="70"/>
      <c r="N60" s="70" t="str">
        <f>IF(F60+K60=0,"",C46)</f>
        <v>PINJARRA</v>
      </c>
      <c r="O60" s="24">
        <f>F60</f>
        <v>3</v>
      </c>
      <c r="P60" s="70" t="str">
        <f>IF(F60+K60=0,"",H46)</f>
        <v>ROCKINGHAM</v>
      </c>
      <c r="Q60" s="24">
        <f>K60</f>
        <v>2</v>
      </c>
      <c r="R60" s="70" t="str">
        <f>G61</f>
        <v>PINJARRA</v>
      </c>
      <c r="S60" s="70" t="str">
        <f>IF(R60="HALVED",C46,"")</f>
        <v/>
      </c>
      <c r="T60" s="70" t="str">
        <f>IF(R60="HALVED",H46,"")</f>
        <v/>
      </c>
      <c r="U60" s="70"/>
      <c r="V60" s="70"/>
      <c r="W60" s="70"/>
      <c r="X60" s="70"/>
      <c r="Y60" s="70"/>
    </row>
    <row r="61" spans="1:25" ht="15">
      <c r="A61" s="22"/>
      <c r="B61" s="46" t="s">
        <v>52</v>
      </c>
      <c r="C61" s="45"/>
      <c r="D61" s="45"/>
      <c r="E61" s="45"/>
      <c r="F61" s="43"/>
      <c r="G61" s="56" t="str">
        <f>IF(F60+K60&lt;4,"",IF(F60=K60,"HALVED",IF(F60&gt;K60,C46,H46)))</f>
        <v>PINJARRA</v>
      </c>
      <c r="H61" s="45"/>
      <c r="I61" s="45"/>
      <c r="J61" s="45"/>
      <c r="K61" s="43"/>
      <c r="L61" s="69"/>
      <c r="M61" s="69"/>
      <c r="N61" s="69"/>
      <c r="O61" s="69"/>
      <c r="P61" s="69"/>
      <c r="Q61" s="69"/>
      <c r="R61" s="69"/>
      <c r="S61" s="69"/>
      <c r="T61" s="69"/>
      <c r="U61" s="69"/>
      <c r="V61" s="69"/>
      <c r="W61" s="69"/>
      <c r="X61" s="69"/>
      <c r="Y61" s="69"/>
    </row>
    <row r="62" spans="1:25" ht="15.75" customHeight="1">
      <c r="A62" s="25"/>
      <c r="B62" s="26"/>
      <c r="C62" s="26"/>
      <c r="D62" s="26"/>
      <c r="E62" s="26"/>
      <c r="F62" s="26"/>
      <c r="G62" s="27"/>
      <c r="H62" s="27"/>
      <c r="I62" s="27"/>
      <c r="J62" s="27"/>
      <c r="K62" s="27"/>
      <c r="L62" s="69"/>
      <c r="M62" s="69"/>
      <c r="N62" s="69"/>
      <c r="O62" s="69"/>
      <c r="P62" s="69"/>
      <c r="Q62" s="69"/>
      <c r="R62" s="69"/>
      <c r="S62" s="69"/>
      <c r="T62" s="69"/>
      <c r="U62" s="69"/>
      <c r="V62" s="69"/>
      <c r="W62" s="69"/>
      <c r="X62" s="69"/>
      <c r="Y62" s="69"/>
    </row>
    <row r="63" spans="1:25" ht="15">
      <c r="A63" s="25"/>
      <c r="B63" s="16" t="s">
        <v>22</v>
      </c>
      <c r="C63" s="58" t="s">
        <v>1393</v>
      </c>
      <c r="D63" s="45"/>
      <c r="E63" s="45"/>
      <c r="F63" s="43"/>
      <c r="G63" s="17" t="s">
        <v>22</v>
      </c>
      <c r="H63" s="48" t="s">
        <v>1371</v>
      </c>
      <c r="I63" s="45"/>
      <c r="J63" s="45"/>
      <c r="K63" s="43"/>
      <c r="L63" s="69"/>
      <c r="M63" s="69"/>
      <c r="N63" s="69"/>
      <c r="O63" s="69"/>
      <c r="P63" s="69"/>
      <c r="Q63" s="69"/>
      <c r="R63" s="69"/>
      <c r="S63" s="69"/>
      <c r="T63" s="69"/>
      <c r="U63" s="69"/>
      <c r="V63" s="69"/>
      <c r="W63" s="69"/>
      <c r="X63" s="69"/>
      <c r="Y63" s="69"/>
    </row>
    <row r="64" spans="1:25" ht="18">
      <c r="A64" s="13"/>
      <c r="B64" s="41" t="s">
        <v>23</v>
      </c>
      <c r="C64" s="59" t="s">
        <v>24</v>
      </c>
      <c r="D64" s="50"/>
      <c r="E64" s="41" t="s">
        <v>25</v>
      </c>
      <c r="F64" s="41" t="s">
        <v>26</v>
      </c>
      <c r="G64" s="40" t="s">
        <v>23</v>
      </c>
      <c r="H64" s="49" t="s">
        <v>24</v>
      </c>
      <c r="I64" s="50"/>
      <c r="J64" s="40" t="s">
        <v>25</v>
      </c>
      <c r="K64" s="40" t="s">
        <v>26</v>
      </c>
      <c r="L64" s="69"/>
      <c r="M64" s="69"/>
      <c r="N64" s="69"/>
      <c r="O64" s="69"/>
      <c r="P64" s="69"/>
      <c r="Q64" s="69"/>
      <c r="R64" s="69"/>
      <c r="S64" s="69"/>
      <c r="T64" s="69"/>
      <c r="U64" s="69"/>
      <c r="V64" s="69"/>
      <c r="W64" s="69"/>
      <c r="X64" s="69"/>
      <c r="Y64" s="69"/>
    </row>
    <row r="65" spans="1:25" ht="15">
      <c r="A65" s="15"/>
      <c r="B65" s="47"/>
      <c r="C65" s="51"/>
      <c r="D65" s="52"/>
      <c r="E65" s="47"/>
      <c r="F65" s="47"/>
      <c r="G65" s="47"/>
      <c r="H65" s="51"/>
      <c r="I65" s="52"/>
      <c r="J65" s="47"/>
      <c r="K65" s="47"/>
      <c r="L65" s="69"/>
      <c r="M65" s="69"/>
      <c r="N65" s="69"/>
      <c r="O65" s="69"/>
      <c r="P65" s="69"/>
      <c r="Q65" s="69"/>
      <c r="R65" s="69"/>
      <c r="S65" s="69"/>
      <c r="T65" s="69"/>
      <c r="U65" s="69"/>
      <c r="V65" s="69"/>
      <c r="W65" s="69"/>
      <c r="X65" s="69"/>
      <c r="Y65" s="69"/>
    </row>
    <row r="66" spans="1:25" ht="15">
      <c r="A66" s="15"/>
      <c r="B66" s="39"/>
      <c r="C66" s="53"/>
      <c r="D66" s="54"/>
      <c r="E66" s="39"/>
      <c r="F66" s="39"/>
      <c r="G66" s="39"/>
      <c r="H66" s="53"/>
      <c r="I66" s="54"/>
      <c r="J66" s="39"/>
      <c r="K66" s="39"/>
      <c r="L66" s="69"/>
      <c r="M66" s="69"/>
      <c r="N66" s="69"/>
      <c r="O66" s="69"/>
      <c r="P66" s="69"/>
      <c r="Q66" s="69"/>
      <c r="R66" s="69"/>
      <c r="S66" s="69"/>
      <c r="T66" s="69"/>
      <c r="U66" s="69"/>
      <c r="V66" s="69"/>
      <c r="W66" s="69"/>
      <c r="X66" s="69"/>
      <c r="Y66" s="69"/>
    </row>
    <row r="67" spans="1:25" ht="15">
      <c r="A67" s="15"/>
      <c r="B67" s="41">
        <v>1</v>
      </c>
      <c r="C67" s="42" t="s">
        <v>1439</v>
      </c>
      <c r="D67" s="43"/>
      <c r="E67" s="19">
        <v>8</v>
      </c>
      <c r="F67" s="38" t="s">
        <v>119</v>
      </c>
      <c r="G67" s="40">
        <v>1</v>
      </c>
      <c r="H67" s="42" t="s">
        <v>1369</v>
      </c>
      <c r="I67" s="43"/>
      <c r="J67" s="19">
        <v>6</v>
      </c>
      <c r="K67" s="38" t="s">
        <v>119</v>
      </c>
      <c r="L67" s="71"/>
      <c r="M67" s="71"/>
      <c r="N67" s="71"/>
      <c r="O67" s="71"/>
      <c r="P67" s="71"/>
      <c r="Q67" s="71"/>
      <c r="R67" s="71"/>
      <c r="S67" s="71"/>
      <c r="T67" s="71"/>
      <c r="U67" s="71"/>
      <c r="V67" s="71"/>
      <c r="W67" s="71"/>
      <c r="X67" s="71"/>
      <c r="Y67" s="71"/>
    </row>
    <row r="68" spans="1:25" ht="15">
      <c r="A68" s="15"/>
      <c r="B68" s="39"/>
      <c r="C68" s="42" t="s">
        <v>1419</v>
      </c>
      <c r="D68" s="43"/>
      <c r="E68" s="19">
        <v>26</v>
      </c>
      <c r="F68" s="39"/>
      <c r="G68" s="39"/>
      <c r="H68" s="42" t="s">
        <v>1367</v>
      </c>
      <c r="I68" s="43"/>
      <c r="J68" s="19">
        <v>13</v>
      </c>
      <c r="K68" s="39"/>
      <c r="L68" s="71"/>
      <c r="M68" s="71"/>
      <c r="N68" s="71"/>
      <c r="O68" s="71"/>
      <c r="P68" s="71"/>
      <c r="Q68" s="71"/>
      <c r="R68" s="71"/>
      <c r="S68" s="71"/>
      <c r="T68" s="71"/>
      <c r="U68" s="71"/>
      <c r="V68" s="71"/>
      <c r="W68" s="71"/>
      <c r="X68" s="71"/>
      <c r="Y68" s="71"/>
    </row>
    <row r="69" spans="1:25" ht="15">
      <c r="A69" s="15"/>
      <c r="B69" s="41">
        <v>2</v>
      </c>
      <c r="C69" s="42" t="s">
        <v>1417</v>
      </c>
      <c r="D69" s="43"/>
      <c r="E69" s="19">
        <v>12</v>
      </c>
      <c r="F69" s="38" t="s">
        <v>119</v>
      </c>
      <c r="G69" s="40">
        <v>2</v>
      </c>
      <c r="H69" s="42" t="s">
        <v>1365</v>
      </c>
      <c r="I69" s="43"/>
      <c r="J69" s="19">
        <v>9</v>
      </c>
      <c r="K69" s="38" t="s">
        <v>119</v>
      </c>
      <c r="L69" s="71"/>
      <c r="M69" s="71"/>
      <c r="N69" s="71"/>
      <c r="O69" s="71"/>
      <c r="P69" s="71"/>
      <c r="Q69" s="71"/>
      <c r="R69" s="71"/>
      <c r="S69" s="71"/>
      <c r="T69" s="71"/>
      <c r="U69" s="71"/>
      <c r="V69" s="71"/>
      <c r="W69" s="71"/>
      <c r="X69" s="71"/>
      <c r="Y69" s="71"/>
    </row>
    <row r="70" spans="1:25" ht="15">
      <c r="A70" s="15"/>
      <c r="B70" s="39"/>
      <c r="C70" s="42" t="s">
        <v>1432</v>
      </c>
      <c r="D70" s="43"/>
      <c r="E70" s="19">
        <v>19</v>
      </c>
      <c r="F70" s="39"/>
      <c r="G70" s="39"/>
      <c r="H70" s="42" t="s">
        <v>1363</v>
      </c>
      <c r="I70" s="43"/>
      <c r="J70" s="19">
        <v>14</v>
      </c>
      <c r="K70" s="39"/>
      <c r="L70" s="71"/>
      <c r="M70" s="71"/>
      <c r="N70" s="71"/>
      <c r="O70" s="71"/>
      <c r="P70" s="71"/>
      <c r="Q70" s="71"/>
      <c r="R70" s="71"/>
      <c r="S70" s="71"/>
      <c r="T70" s="71"/>
      <c r="U70" s="71"/>
      <c r="V70" s="71"/>
      <c r="W70" s="71"/>
      <c r="X70" s="71"/>
      <c r="Y70" s="71"/>
    </row>
    <row r="71" spans="1:25" ht="15">
      <c r="A71" s="15"/>
      <c r="B71" s="41">
        <v>3</v>
      </c>
      <c r="C71" s="42" t="s">
        <v>1411</v>
      </c>
      <c r="D71" s="43"/>
      <c r="E71" s="19">
        <v>12</v>
      </c>
      <c r="F71" s="38"/>
      <c r="G71" s="40">
        <v>3</v>
      </c>
      <c r="H71" s="42" t="s">
        <v>1361</v>
      </c>
      <c r="I71" s="43"/>
      <c r="J71" s="19">
        <v>8</v>
      </c>
      <c r="K71" s="38" t="s">
        <v>102</v>
      </c>
      <c r="L71" s="71"/>
      <c r="M71" s="71"/>
      <c r="N71" s="71"/>
      <c r="O71" s="71"/>
      <c r="P71" s="71"/>
      <c r="Q71" s="71"/>
      <c r="R71" s="71"/>
      <c r="S71" s="71"/>
      <c r="T71" s="71"/>
      <c r="U71" s="71"/>
      <c r="V71" s="71"/>
      <c r="W71" s="71"/>
      <c r="X71" s="71"/>
      <c r="Y71" s="71"/>
    </row>
    <row r="72" spans="1:25" ht="15">
      <c r="A72" s="15"/>
      <c r="B72" s="39"/>
      <c r="C72" s="42" t="s">
        <v>1433</v>
      </c>
      <c r="D72" s="43"/>
      <c r="E72" s="19">
        <v>19</v>
      </c>
      <c r="F72" s="39"/>
      <c r="G72" s="39"/>
      <c r="H72" s="42" t="s">
        <v>1359</v>
      </c>
      <c r="I72" s="43"/>
      <c r="J72" s="19">
        <v>17</v>
      </c>
      <c r="K72" s="39"/>
      <c r="L72" s="71"/>
      <c r="M72" s="71"/>
      <c r="N72" s="71"/>
      <c r="O72" s="71"/>
      <c r="P72" s="71"/>
      <c r="Q72" s="71"/>
      <c r="R72" s="71"/>
      <c r="S72" s="71"/>
      <c r="T72" s="71"/>
      <c r="U72" s="71"/>
      <c r="V72" s="71"/>
      <c r="W72" s="71"/>
      <c r="X72" s="71"/>
      <c r="Y72" s="71"/>
    </row>
    <row r="73" spans="1:25" ht="15">
      <c r="A73" s="15"/>
      <c r="B73" s="41">
        <v>4</v>
      </c>
      <c r="C73" s="42" t="s">
        <v>1405</v>
      </c>
      <c r="D73" s="43"/>
      <c r="E73" s="19">
        <v>13</v>
      </c>
      <c r="F73" s="38" t="s">
        <v>119</v>
      </c>
      <c r="G73" s="40">
        <v>4</v>
      </c>
      <c r="H73" s="42" t="s">
        <v>1357</v>
      </c>
      <c r="I73" s="43"/>
      <c r="J73" s="19">
        <v>8</v>
      </c>
      <c r="K73" s="38" t="s">
        <v>119</v>
      </c>
      <c r="L73" s="71"/>
      <c r="M73" s="71"/>
      <c r="N73" s="71"/>
      <c r="O73" s="71"/>
      <c r="P73" s="71"/>
      <c r="Q73" s="71"/>
      <c r="R73" s="71"/>
      <c r="S73" s="71"/>
      <c r="T73" s="71"/>
      <c r="U73" s="71"/>
      <c r="V73" s="71"/>
      <c r="W73" s="71"/>
      <c r="X73" s="71"/>
      <c r="Y73" s="71"/>
    </row>
    <row r="74" spans="1:25" ht="15">
      <c r="A74" s="15"/>
      <c r="B74" s="39"/>
      <c r="C74" s="42" t="s">
        <v>1415</v>
      </c>
      <c r="D74" s="43"/>
      <c r="E74" s="19">
        <v>24</v>
      </c>
      <c r="F74" s="39"/>
      <c r="G74" s="39"/>
      <c r="H74" s="42" t="s">
        <v>1425</v>
      </c>
      <c r="I74" s="43"/>
      <c r="J74" s="19">
        <v>17</v>
      </c>
      <c r="K74" s="39"/>
      <c r="L74" s="71"/>
      <c r="M74" s="71"/>
      <c r="N74" s="71"/>
      <c r="O74" s="71"/>
      <c r="P74" s="71"/>
      <c r="Q74" s="71"/>
      <c r="R74" s="71"/>
      <c r="S74" s="71"/>
      <c r="T74" s="71"/>
      <c r="U74" s="71"/>
      <c r="V74" s="71"/>
      <c r="W74" s="71"/>
      <c r="X74" s="71"/>
      <c r="Y74" s="71"/>
    </row>
    <row r="75" spans="1:25" ht="15">
      <c r="A75" s="15"/>
      <c r="B75" s="41">
        <v>5</v>
      </c>
      <c r="C75" s="42" t="s">
        <v>1436</v>
      </c>
      <c r="D75" s="43"/>
      <c r="E75" s="19">
        <v>12</v>
      </c>
      <c r="F75" s="38" t="s">
        <v>119</v>
      </c>
      <c r="G75" s="40">
        <v>5</v>
      </c>
      <c r="H75" s="42" t="s">
        <v>1353</v>
      </c>
      <c r="I75" s="43"/>
      <c r="J75" s="19">
        <v>12</v>
      </c>
      <c r="K75" s="38" t="s">
        <v>119</v>
      </c>
      <c r="L75" s="71"/>
      <c r="M75" s="71"/>
      <c r="N75" s="71"/>
      <c r="O75" s="71"/>
      <c r="P75" s="71"/>
      <c r="Q75" s="71"/>
      <c r="R75" s="71"/>
      <c r="S75" s="71"/>
      <c r="T75" s="71"/>
      <c r="U75" s="71"/>
      <c r="V75" s="71"/>
      <c r="W75" s="71"/>
      <c r="X75" s="71"/>
      <c r="Y75" s="71"/>
    </row>
    <row r="76" spans="1:25" ht="15">
      <c r="A76" s="15"/>
      <c r="B76" s="39"/>
      <c r="C76" s="42" t="s">
        <v>1427</v>
      </c>
      <c r="D76" s="43"/>
      <c r="E76" s="19">
        <v>20</v>
      </c>
      <c r="F76" s="39"/>
      <c r="G76" s="39"/>
      <c r="H76" s="42" t="s">
        <v>1351</v>
      </c>
      <c r="I76" s="43"/>
      <c r="J76" s="19">
        <v>21</v>
      </c>
      <c r="K76" s="39"/>
      <c r="L76" s="71"/>
      <c r="M76" s="71"/>
      <c r="N76" s="71"/>
      <c r="O76" s="71"/>
      <c r="P76" s="71"/>
      <c r="Q76" s="71"/>
      <c r="R76" s="71"/>
      <c r="S76" s="71"/>
      <c r="T76" s="71"/>
      <c r="U76" s="71"/>
      <c r="V76" s="71"/>
      <c r="W76" s="71"/>
      <c r="X76" s="71"/>
      <c r="Y76" s="71"/>
    </row>
    <row r="77" spans="1:25" ht="15">
      <c r="A77" s="15"/>
      <c r="B77" s="44" t="str">
        <f>"TOTAL MATCHES WON BY : "&amp;C63</f>
        <v>TOTAL MATCHES WON BY : THE CUT</v>
      </c>
      <c r="C77" s="45"/>
      <c r="D77" s="45"/>
      <c r="E77" s="43"/>
      <c r="F77" s="19">
        <f>COUNTA(F67:F76)-0.5*COUNTIF(F67:F76,"Sq*")-COUNTIF(F67:F76,"TBA")</f>
        <v>2</v>
      </c>
      <c r="G77" s="55" t="str">
        <f>"TOTAL MATCHES WON BY : "&amp;H63</f>
        <v>TOTAL MATCHES WON BY : MANDURAH</v>
      </c>
      <c r="H77" s="45"/>
      <c r="I77" s="45"/>
      <c r="J77" s="43"/>
      <c r="K77" s="19">
        <f>COUNTA(K67:K76)-0.5*COUNTIF(K67:K76,"Sq*")-COUNTIF(K67:K76,"TBA")</f>
        <v>3</v>
      </c>
      <c r="L77" s="70"/>
      <c r="M77" s="70"/>
      <c r="N77" s="70" t="str">
        <f>IF(F77+K77=0,"",C63)</f>
        <v>THE CUT</v>
      </c>
      <c r="O77" s="24">
        <f>F77</f>
        <v>2</v>
      </c>
      <c r="P77" s="70" t="str">
        <f>IF(F77+K77=0,"",H63)</f>
        <v>MANDURAH</v>
      </c>
      <c r="Q77" s="24">
        <f>K77</f>
        <v>3</v>
      </c>
      <c r="R77" s="70" t="str">
        <f>G78</f>
        <v>MANDURAH</v>
      </c>
      <c r="S77" s="70" t="str">
        <f>IF(R77="HALVED",C63,"")</f>
        <v/>
      </c>
      <c r="T77" s="70" t="str">
        <f>IF(R77="HALVED",H63,"")</f>
        <v/>
      </c>
      <c r="U77" s="70"/>
      <c r="V77" s="70"/>
      <c r="W77" s="70"/>
      <c r="X77" s="70"/>
      <c r="Y77" s="70"/>
    </row>
    <row r="78" spans="1:25" ht="15">
      <c r="A78" s="15"/>
      <c r="B78" s="46" t="s">
        <v>52</v>
      </c>
      <c r="C78" s="45"/>
      <c r="D78" s="45"/>
      <c r="E78" s="45"/>
      <c r="F78" s="43"/>
      <c r="G78" s="56" t="str">
        <f>IF(F77+K77&lt;4,"",IF(F77=K77,"HALVED",IF(F77&gt;K77,C63,H63)))</f>
        <v>MANDURAH</v>
      </c>
      <c r="H78" s="45"/>
      <c r="I78" s="45"/>
      <c r="J78" s="45"/>
      <c r="K78" s="43"/>
      <c r="L78" s="69"/>
      <c r="M78" s="69"/>
      <c r="N78" s="69"/>
      <c r="O78" s="69"/>
      <c r="P78" s="69"/>
      <c r="Q78" s="69"/>
      <c r="R78" s="69"/>
      <c r="S78" s="69"/>
      <c r="T78" s="69"/>
      <c r="U78" s="69"/>
      <c r="V78" s="69"/>
      <c r="W78" s="69"/>
      <c r="X78" s="69"/>
      <c r="Y78" s="69"/>
    </row>
    <row r="79" spans="1:25" ht="15">
      <c r="A79" s="22"/>
      <c r="B79" s="69"/>
      <c r="C79" s="69"/>
      <c r="D79" s="69"/>
      <c r="E79" s="69"/>
      <c r="F79" s="70"/>
      <c r="G79" s="69"/>
      <c r="H79" s="69"/>
      <c r="I79" s="69"/>
      <c r="J79" s="69"/>
      <c r="K79" s="70"/>
      <c r="L79" s="70"/>
      <c r="M79" s="70"/>
      <c r="N79" s="70"/>
      <c r="O79" s="70"/>
      <c r="P79" s="70"/>
      <c r="Q79" s="70"/>
      <c r="R79" s="70"/>
      <c r="S79" s="70"/>
      <c r="T79" s="70"/>
      <c r="U79" s="70"/>
      <c r="V79" s="70"/>
      <c r="W79" s="70"/>
      <c r="X79" s="70"/>
      <c r="Y79" s="70"/>
    </row>
    <row r="80" spans="1:25" ht="23.25" customHeight="1">
      <c r="A80" s="25"/>
      <c r="B80" s="57" t="s">
        <v>110</v>
      </c>
      <c r="C80" s="45"/>
      <c r="D80" s="45"/>
      <c r="E80" s="45"/>
      <c r="F80" s="45"/>
      <c r="G80" s="45"/>
      <c r="H80" s="45"/>
      <c r="I80" s="45"/>
      <c r="J80" s="45"/>
      <c r="K80" s="43"/>
      <c r="L80" s="69"/>
      <c r="M80" s="69"/>
      <c r="N80" s="69"/>
      <c r="O80" s="69"/>
      <c r="P80" s="69"/>
      <c r="Q80" s="69"/>
      <c r="R80" s="69"/>
      <c r="S80" s="69"/>
      <c r="T80" s="69"/>
      <c r="U80" s="69"/>
      <c r="V80" s="69"/>
      <c r="W80" s="69"/>
      <c r="X80" s="69"/>
      <c r="Y80" s="69"/>
    </row>
    <row r="81" spans="1:25" ht="18">
      <c r="A81" s="13"/>
      <c r="B81" s="16" t="s">
        <v>22</v>
      </c>
      <c r="C81" s="58" t="s">
        <v>1392</v>
      </c>
      <c r="D81" s="45"/>
      <c r="E81" s="45"/>
      <c r="F81" s="43"/>
      <c r="G81" s="17" t="s">
        <v>22</v>
      </c>
      <c r="H81" s="48" t="s">
        <v>1370</v>
      </c>
      <c r="I81" s="45"/>
      <c r="J81" s="45"/>
      <c r="K81" s="43"/>
      <c r="L81" s="69"/>
      <c r="M81" s="69"/>
      <c r="N81" s="69"/>
      <c r="O81" s="69"/>
      <c r="P81" s="69"/>
      <c r="Q81" s="69"/>
      <c r="R81" s="69"/>
      <c r="S81" s="69"/>
      <c r="T81" s="69"/>
      <c r="U81" s="69"/>
      <c r="V81" s="69"/>
      <c r="W81" s="69"/>
      <c r="X81" s="69"/>
      <c r="Y81" s="69"/>
    </row>
    <row r="82" spans="1:25" ht="15">
      <c r="A82" s="15"/>
      <c r="B82" s="41" t="s">
        <v>23</v>
      </c>
      <c r="C82" s="59" t="s">
        <v>24</v>
      </c>
      <c r="D82" s="50"/>
      <c r="E82" s="41" t="s">
        <v>25</v>
      </c>
      <c r="F82" s="41" t="s">
        <v>26</v>
      </c>
      <c r="G82" s="40" t="s">
        <v>23</v>
      </c>
      <c r="H82" s="49" t="s">
        <v>24</v>
      </c>
      <c r="I82" s="50"/>
      <c r="J82" s="40" t="s">
        <v>25</v>
      </c>
      <c r="K82" s="40" t="s">
        <v>26</v>
      </c>
      <c r="L82" s="69"/>
      <c r="M82" s="69"/>
      <c r="N82" s="69"/>
      <c r="O82" s="69"/>
      <c r="P82" s="69"/>
      <c r="Q82" s="69"/>
      <c r="R82" s="69"/>
      <c r="S82" s="69"/>
      <c r="T82" s="69"/>
      <c r="U82" s="69"/>
      <c r="V82" s="69"/>
      <c r="W82" s="69"/>
      <c r="X82" s="69"/>
      <c r="Y82" s="69"/>
    </row>
    <row r="83" spans="1:25" ht="15">
      <c r="A83" s="15"/>
      <c r="B83" s="47"/>
      <c r="C83" s="51"/>
      <c r="D83" s="52"/>
      <c r="E83" s="47"/>
      <c r="F83" s="47"/>
      <c r="G83" s="47"/>
      <c r="H83" s="51"/>
      <c r="I83" s="52"/>
      <c r="J83" s="47"/>
      <c r="K83" s="47"/>
      <c r="L83" s="69"/>
      <c r="M83" s="69"/>
      <c r="N83" s="69"/>
      <c r="O83" s="69"/>
      <c r="P83" s="69"/>
      <c r="Q83" s="69"/>
      <c r="R83" s="69"/>
      <c r="S83" s="69"/>
      <c r="T83" s="69"/>
      <c r="U83" s="69"/>
      <c r="V83" s="69"/>
      <c r="W83" s="69"/>
      <c r="X83" s="69"/>
      <c r="Y83" s="69"/>
    </row>
    <row r="84" spans="1:25" ht="15">
      <c r="A84" s="15"/>
      <c r="B84" s="39"/>
      <c r="C84" s="53"/>
      <c r="D84" s="54"/>
      <c r="E84" s="39"/>
      <c r="F84" s="39"/>
      <c r="G84" s="39"/>
      <c r="H84" s="53"/>
      <c r="I84" s="54"/>
      <c r="J84" s="39"/>
      <c r="K84" s="39"/>
      <c r="L84" s="69"/>
      <c r="M84" s="69"/>
      <c r="N84" s="69"/>
      <c r="O84" s="69"/>
      <c r="P84" s="69"/>
      <c r="Q84" s="69"/>
      <c r="R84" s="69"/>
      <c r="S84" s="69"/>
      <c r="T84" s="69"/>
      <c r="U84" s="69"/>
      <c r="V84" s="69"/>
      <c r="W84" s="69"/>
      <c r="X84" s="69"/>
      <c r="Y84" s="69"/>
    </row>
    <row r="85" spans="1:25" ht="15">
      <c r="A85" s="15"/>
      <c r="B85" s="41">
        <v>1</v>
      </c>
      <c r="C85" s="42" t="s">
        <v>1422</v>
      </c>
      <c r="D85" s="43"/>
      <c r="E85" s="19">
        <v>6</v>
      </c>
      <c r="F85" s="38"/>
      <c r="G85" s="40">
        <v>1</v>
      </c>
      <c r="H85" s="42" t="s">
        <v>1358</v>
      </c>
      <c r="I85" s="43"/>
      <c r="J85" s="19">
        <v>18</v>
      </c>
      <c r="K85" s="38" t="s">
        <v>48</v>
      </c>
      <c r="L85" s="71"/>
      <c r="M85" s="71"/>
      <c r="N85" s="71"/>
      <c r="O85" s="71"/>
      <c r="P85" s="71"/>
      <c r="Q85" s="71"/>
      <c r="R85" s="71"/>
      <c r="S85" s="71"/>
      <c r="T85" s="71"/>
      <c r="U85" s="71"/>
      <c r="V85" s="71"/>
      <c r="W85" s="71"/>
      <c r="X85" s="71"/>
      <c r="Y85" s="71"/>
    </row>
    <row r="86" spans="1:25" ht="15">
      <c r="A86" s="15"/>
      <c r="B86" s="39"/>
      <c r="C86" s="42" t="s">
        <v>1438</v>
      </c>
      <c r="D86" s="43"/>
      <c r="E86" s="19">
        <v>25</v>
      </c>
      <c r="F86" s="39"/>
      <c r="G86" s="39"/>
      <c r="H86" s="42" t="s">
        <v>1356</v>
      </c>
      <c r="I86" s="43"/>
      <c r="J86" s="19">
        <v>29</v>
      </c>
      <c r="K86" s="39"/>
      <c r="L86" s="71"/>
      <c r="M86" s="71"/>
      <c r="N86" s="71"/>
      <c r="O86" s="71"/>
      <c r="P86" s="71"/>
      <c r="Q86" s="71"/>
      <c r="R86" s="71"/>
      <c r="S86" s="71"/>
      <c r="T86" s="71"/>
      <c r="U86" s="71"/>
      <c r="V86" s="71"/>
      <c r="W86" s="71"/>
      <c r="X86" s="71"/>
      <c r="Y86" s="71"/>
    </row>
    <row r="87" spans="1:25" ht="15">
      <c r="A87" s="15"/>
      <c r="B87" s="41">
        <v>2</v>
      </c>
      <c r="C87" s="42" t="s">
        <v>1418</v>
      </c>
      <c r="D87" s="43"/>
      <c r="E87" s="19">
        <v>15</v>
      </c>
      <c r="F87" s="38"/>
      <c r="G87" s="40">
        <v>2</v>
      </c>
      <c r="H87" s="42" t="s">
        <v>1431</v>
      </c>
      <c r="I87" s="43"/>
      <c r="J87" s="19">
        <v>18</v>
      </c>
      <c r="K87" s="38" t="s">
        <v>68</v>
      </c>
      <c r="L87" s="71"/>
      <c r="M87" s="71"/>
      <c r="N87" s="71"/>
      <c r="O87" s="71"/>
      <c r="P87" s="71"/>
      <c r="Q87" s="71"/>
      <c r="R87" s="71"/>
      <c r="S87" s="71"/>
      <c r="T87" s="71"/>
      <c r="U87" s="71"/>
      <c r="V87" s="71"/>
      <c r="W87" s="71"/>
      <c r="X87" s="71"/>
      <c r="Y87" s="71"/>
    </row>
    <row r="88" spans="1:25" ht="15">
      <c r="A88" s="15"/>
      <c r="B88" s="39"/>
      <c r="C88" s="42" t="s">
        <v>1416</v>
      </c>
      <c r="D88" s="43"/>
      <c r="E88" s="19">
        <v>15</v>
      </c>
      <c r="F88" s="39"/>
      <c r="G88" s="39"/>
      <c r="H88" s="42" t="s">
        <v>1360</v>
      </c>
      <c r="I88" s="43"/>
      <c r="J88" s="19">
        <v>27</v>
      </c>
      <c r="K88" s="39"/>
      <c r="L88" s="71"/>
      <c r="M88" s="71"/>
      <c r="N88" s="71"/>
      <c r="O88" s="71"/>
      <c r="P88" s="71"/>
      <c r="Q88" s="71"/>
      <c r="R88" s="71"/>
      <c r="S88" s="71"/>
      <c r="T88" s="71"/>
      <c r="U88" s="71"/>
      <c r="V88" s="71"/>
      <c r="W88" s="71"/>
      <c r="X88" s="71"/>
      <c r="Y88" s="71"/>
    </row>
    <row r="89" spans="1:25" ht="15">
      <c r="A89" s="15"/>
      <c r="B89" s="41">
        <v>3</v>
      </c>
      <c r="C89" s="42" t="s">
        <v>1410</v>
      </c>
      <c r="D89" s="43"/>
      <c r="E89" s="19">
        <v>16</v>
      </c>
      <c r="F89" s="38" t="s">
        <v>68</v>
      </c>
      <c r="G89" s="40">
        <v>3</v>
      </c>
      <c r="H89" s="42" t="s">
        <v>1352</v>
      </c>
      <c r="I89" s="43"/>
      <c r="J89" s="19">
        <v>22</v>
      </c>
      <c r="K89" s="38"/>
      <c r="L89" s="71"/>
      <c r="M89" s="71"/>
      <c r="N89" s="71"/>
      <c r="O89" s="71"/>
      <c r="P89" s="71"/>
      <c r="Q89" s="71"/>
      <c r="R89" s="71"/>
      <c r="S89" s="71"/>
      <c r="T89" s="71"/>
      <c r="U89" s="71"/>
      <c r="V89" s="71"/>
      <c r="W89" s="71"/>
      <c r="X89" s="71"/>
      <c r="Y89" s="71"/>
    </row>
    <row r="90" spans="1:25" ht="15">
      <c r="A90" s="15"/>
      <c r="B90" s="39"/>
      <c r="C90" s="42" t="s">
        <v>1408</v>
      </c>
      <c r="D90" s="43"/>
      <c r="E90" s="19">
        <v>15</v>
      </c>
      <c r="F90" s="39"/>
      <c r="G90" s="39"/>
      <c r="H90" s="42" t="s">
        <v>1366</v>
      </c>
      <c r="I90" s="43"/>
      <c r="J90" s="19">
        <v>24</v>
      </c>
      <c r="K90" s="39"/>
      <c r="L90" s="71"/>
      <c r="M90" s="71"/>
      <c r="N90" s="71"/>
      <c r="O90" s="71"/>
      <c r="P90" s="71"/>
      <c r="Q90" s="71"/>
      <c r="R90" s="71"/>
      <c r="S90" s="71"/>
      <c r="T90" s="71"/>
      <c r="U90" s="71"/>
      <c r="V90" s="71"/>
      <c r="W90" s="71"/>
      <c r="X90" s="71"/>
      <c r="Y90" s="71"/>
    </row>
    <row r="91" spans="1:25" ht="15">
      <c r="A91" s="15"/>
      <c r="B91" s="41">
        <v>4</v>
      </c>
      <c r="C91" s="42" t="s">
        <v>1414</v>
      </c>
      <c r="D91" s="43"/>
      <c r="E91" s="19">
        <v>16</v>
      </c>
      <c r="F91" s="38" t="s">
        <v>119</v>
      </c>
      <c r="G91" s="40">
        <v>4</v>
      </c>
      <c r="H91" s="42" t="s">
        <v>1364</v>
      </c>
      <c r="I91" s="43"/>
      <c r="J91" s="19">
        <v>27</v>
      </c>
      <c r="K91" s="38" t="s">
        <v>119</v>
      </c>
      <c r="L91" s="71"/>
      <c r="M91" s="71"/>
      <c r="N91" s="71"/>
      <c r="O91" s="71"/>
      <c r="P91" s="71"/>
      <c r="Q91" s="71"/>
      <c r="R91" s="71"/>
      <c r="S91" s="71"/>
      <c r="T91" s="71"/>
      <c r="U91" s="71"/>
      <c r="V91" s="71"/>
      <c r="W91" s="71"/>
      <c r="X91" s="71"/>
      <c r="Y91" s="71"/>
    </row>
    <row r="92" spans="1:25" ht="15">
      <c r="A92" s="15"/>
      <c r="B92" s="39"/>
      <c r="C92" s="42" t="s">
        <v>1424</v>
      </c>
      <c r="D92" s="43"/>
      <c r="E92" s="19">
        <v>21</v>
      </c>
      <c r="F92" s="39"/>
      <c r="G92" s="39"/>
      <c r="H92" s="42" t="s">
        <v>1362</v>
      </c>
      <c r="I92" s="43"/>
      <c r="J92" s="19">
        <v>11</v>
      </c>
      <c r="K92" s="39"/>
      <c r="L92" s="71"/>
      <c r="M92" s="71"/>
      <c r="N92" s="71"/>
      <c r="O92" s="71"/>
      <c r="P92" s="71"/>
      <c r="Q92" s="71"/>
      <c r="R92" s="71"/>
      <c r="S92" s="71"/>
      <c r="T92" s="71"/>
      <c r="U92" s="71"/>
      <c r="V92" s="71"/>
      <c r="W92" s="71"/>
      <c r="X92" s="71"/>
      <c r="Y92" s="71"/>
    </row>
    <row r="93" spans="1:25" ht="15">
      <c r="A93" s="15"/>
      <c r="B93" s="41">
        <v>5</v>
      </c>
      <c r="C93" s="42" t="s">
        <v>1406</v>
      </c>
      <c r="D93" s="43"/>
      <c r="E93" s="19">
        <v>16</v>
      </c>
      <c r="F93" s="38"/>
      <c r="G93" s="40">
        <v>5</v>
      </c>
      <c r="H93" s="42" t="s">
        <v>1368</v>
      </c>
      <c r="I93" s="43"/>
      <c r="J93" s="19">
        <v>14</v>
      </c>
      <c r="K93" s="38" t="s">
        <v>43</v>
      </c>
      <c r="L93" s="71"/>
      <c r="M93" s="71"/>
      <c r="N93" s="71"/>
      <c r="O93" s="71"/>
      <c r="P93" s="71"/>
      <c r="Q93" s="71"/>
      <c r="R93" s="71"/>
      <c r="S93" s="71"/>
      <c r="T93" s="71"/>
      <c r="U93" s="71"/>
      <c r="V93" s="71"/>
      <c r="W93" s="71"/>
      <c r="X93" s="71"/>
      <c r="Y93" s="71"/>
    </row>
    <row r="94" spans="1:25" ht="15">
      <c r="A94" s="15"/>
      <c r="B94" s="39"/>
      <c r="C94" s="42" t="s">
        <v>1404</v>
      </c>
      <c r="D94" s="43"/>
      <c r="E94" s="19">
        <v>23</v>
      </c>
      <c r="F94" s="39"/>
      <c r="G94" s="39"/>
      <c r="H94" s="42" t="s">
        <v>1437</v>
      </c>
      <c r="I94" s="43"/>
      <c r="J94" s="19">
        <v>19</v>
      </c>
      <c r="K94" s="39"/>
      <c r="L94" s="71"/>
      <c r="M94" s="71"/>
      <c r="N94" s="71"/>
      <c r="O94" s="71"/>
      <c r="P94" s="71"/>
      <c r="Q94" s="71"/>
      <c r="R94" s="71"/>
      <c r="S94" s="71"/>
      <c r="T94" s="71"/>
      <c r="U94" s="71"/>
      <c r="V94" s="71"/>
      <c r="W94" s="71"/>
      <c r="X94" s="71"/>
      <c r="Y94" s="71"/>
    </row>
    <row r="95" spans="1:25" ht="15">
      <c r="A95" s="15"/>
      <c r="B95" s="44" t="str">
        <f>"TOTAL MATCHES WON BY : "&amp;C81</f>
        <v>TOTAL MATCHES WON BY : ROCKINGHAM</v>
      </c>
      <c r="C95" s="45"/>
      <c r="D95" s="45"/>
      <c r="E95" s="43"/>
      <c r="F95" s="19">
        <f>COUNTA(F85:F94)-0.5*COUNTIF(F85:F94,"Sq*")-COUNTIF(F85:F94,"TBA")</f>
        <v>1.5</v>
      </c>
      <c r="G95" s="55" t="str">
        <f>"TOTAL MATCHES WON BY : "&amp;H81</f>
        <v>TOTAL MATCHES WON BY : PINJARRA</v>
      </c>
      <c r="H95" s="45"/>
      <c r="I95" s="45"/>
      <c r="J95" s="43"/>
      <c r="K95" s="19">
        <f>COUNTA(K85:K94)-0.5*COUNTIF(K85:K94,"Sq*")-COUNTIF(K85:K94,"TBA")</f>
        <v>3.5</v>
      </c>
      <c r="L95" s="70"/>
      <c r="M95" s="70"/>
      <c r="N95" s="70" t="str">
        <f>IF(F95+K95=0,"",C81)</f>
        <v>ROCKINGHAM</v>
      </c>
      <c r="O95" s="24">
        <f>F95</f>
        <v>1.5</v>
      </c>
      <c r="P95" s="70" t="str">
        <f>IF(F95+K95=0,"",H81)</f>
        <v>PINJARRA</v>
      </c>
      <c r="Q95" s="24">
        <f>K95</f>
        <v>3.5</v>
      </c>
      <c r="R95" s="70" t="str">
        <f>G96</f>
        <v>PINJARRA</v>
      </c>
      <c r="S95" s="70" t="str">
        <f>IF(R95="HALVED",C81,"")</f>
        <v/>
      </c>
      <c r="T95" s="70" t="str">
        <f>IF(R95="HALVED",H81,"")</f>
        <v/>
      </c>
      <c r="U95" s="70"/>
      <c r="V95" s="70"/>
      <c r="W95" s="70"/>
      <c r="X95" s="70"/>
      <c r="Y95" s="70"/>
    </row>
    <row r="96" spans="1:25" ht="15">
      <c r="A96" s="22"/>
      <c r="B96" s="46" t="s">
        <v>52</v>
      </c>
      <c r="C96" s="45"/>
      <c r="D96" s="45"/>
      <c r="E96" s="45"/>
      <c r="F96" s="43"/>
      <c r="G96" s="56" t="str">
        <f>IF(F95+K95&lt;4,"",IF(F95=K95,"HALVED",IF(F95&gt;K95,C81,H81)))</f>
        <v>PINJARRA</v>
      </c>
      <c r="H96" s="45"/>
      <c r="I96" s="45"/>
      <c r="J96" s="45"/>
      <c r="K96" s="43"/>
      <c r="L96" s="69"/>
      <c r="M96" s="69"/>
      <c r="N96" s="69"/>
      <c r="O96" s="69"/>
      <c r="P96" s="69"/>
      <c r="Q96" s="69"/>
      <c r="R96" s="69"/>
      <c r="S96" s="69"/>
      <c r="T96" s="69"/>
      <c r="U96" s="69"/>
      <c r="V96" s="69"/>
      <c r="W96" s="69"/>
      <c r="X96" s="69"/>
      <c r="Y96" s="69"/>
    </row>
    <row r="97" spans="1:25" ht="15">
      <c r="A97" s="25"/>
      <c r="B97" s="57" t="s">
        <v>251</v>
      </c>
      <c r="C97" s="45"/>
      <c r="D97" s="45"/>
      <c r="E97" s="45"/>
      <c r="F97" s="45"/>
      <c r="G97" s="45"/>
      <c r="H97" s="45"/>
      <c r="I97" s="45"/>
      <c r="J97" s="45"/>
      <c r="K97" s="43"/>
      <c r="L97" s="69"/>
      <c r="M97" s="69"/>
      <c r="N97" s="69"/>
      <c r="O97" s="69"/>
      <c r="P97" s="69"/>
      <c r="Q97" s="69"/>
      <c r="R97" s="69"/>
      <c r="S97" s="69"/>
      <c r="T97" s="69"/>
      <c r="U97" s="69"/>
      <c r="V97" s="69"/>
      <c r="W97" s="69"/>
      <c r="X97" s="69"/>
      <c r="Y97" s="69"/>
    </row>
    <row r="98" spans="1:25" ht="15">
      <c r="A98" s="25"/>
      <c r="B98" s="16" t="s">
        <v>22</v>
      </c>
      <c r="C98" s="58" t="s">
        <v>1371</v>
      </c>
      <c r="D98" s="45"/>
      <c r="E98" s="45"/>
      <c r="F98" s="43"/>
      <c r="G98" s="17" t="s">
        <v>22</v>
      </c>
      <c r="H98" s="48" t="s">
        <v>1393</v>
      </c>
      <c r="I98" s="45"/>
      <c r="J98" s="45"/>
      <c r="K98" s="43"/>
      <c r="L98" s="69"/>
      <c r="M98" s="69"/>
      <c r="N98" s="69"/>
      <c r="O98" s="69"/>
      <c r="P98" s="69"/>
      <c r="Q98" s="69"/>
      <c r="R98" s="69"/>
      <c r="S98" s="69"/>
      <c r="T98" s="69"/>
      <c r="U98" s="69"/>
      <c r="V98" s="69"/>
      <c r="W98" s="69"/>
      <c r="X98" s="69"/>
      <c r="Y98" s="69"/>
    </row>
    <row r="99" spans="1:25" ht="15">
      <c r="A99" s="15"/>
      <c r="B99" s="41" t="s">
        <v>23</v>
      </c>
      <c r="C99" s="59" t="s">
        <v>24</v>
      </c>
      <c r="D99" s="50"/>
      <c r="E99" s="41" t="s">
        <v>25</v>
      </c>
      <c r="F99" s="41" t="s">
        <v>26</v>
      </c>
      <c r="G99" s="40" t="s">
        <v>23</v>
      </c>
      <c r="H99" s="49" t="s">
        <v>24</v>
      </c>
      <c r="I99" s="50"/>
      <c r="J99" s="40" t="s">
        <v>25</v>
      </c>
      <c r="K99" s="40" t="s">
        <v>26</v>
      </c>
      <c r="L99" s="69"/>
      <c r="M99" s="69"/>
      <c r="N99" s="69"/>
      <c r="O99" s="69"/>
      <c r="P99" s="69"/>
      <c r="Q99" s="69"/>
      <c r="R99" s="69"/>
      <c r="S99" s="69"/>
      <c r="T99" s="69"/>
      <c r="U99" s="69"/>
      <c r="V99" s="69"/>
      <c r="W99" s="69"/>
      <c r="X99" s="69"/>
      <c r="Y99" s="69"/>
    </row>
    <row r="100" spans="1:25" ht="15">
      <c r="A100" s="15"/>
      <c r="B100" s="47"/>
      <c r="C100" s="51"/>
      <c r="D100" s="52"/>
      <c r="E100" s="47"/>
      <c r="F100" s="47"/>
      <c r="G100" s="47"/>
      <c r="H100" s="51"/>
      <c r="I100" s="52"/>
      <c r="J100" s="47"/>
      <c r="K100" s="47"/>
      <c r="L100" s="69"/>
      <c r="M100" s="69"/>
      <c r="N100" s="69"/>
      <c r="O100" s="69"/>
      <c r="P100" s="69"/>
      <c r="Q100" s="69"/>
      <c r="R100" s="69"/>
      <c r="S100" s="69"/>
      <c r="T100" s="69"/>
      <c r="U100" s="69"/>
      <c r="V100" s="69"/>
      <c r="W100" s="69"/>
      <c r="X100" s="69"/>
      <c r="Y100" s="69"/>
    </row>
    <row r="101" spans="1:25" ht="15">
      <c r="A101" s="15"/>
      <c r="B101" s="39"/>
      <c r="C101" s="53"/>
      <c r="D101" s="54"/>
      <c r="E101" s="39"/>
      <c r="F101" s="39"/>
      <c r="G101" s="39"/>
      <c r="H101" s="53"/>
      <c r="I101" s="54"/>
      <c r="J101" s="39"/>
      <c r="K101" s="39"/>
      <c r="L101" s="69"/>
      <c r="M101" s="69"/>
      <c r="N101" s="69"/>
      <c r="O101" s="69"/>
      <c r="P101" s="69"/>
      <c r="Q101" s="69"/>
      <c r="R101" s="69"/>
      <c r="S101" s="69"/>
      <c r="T101" s="69"/>
      <c r="U101" s="69"/>
      <c r="V101" s="69"/>
      <c r="W101" s="69"/>
      <c r="X101" s="69"/>
      <c r="Y101" s="69"/>
    </row>
    <row r="102" spans="1:25" ht="15">
      <c r="A102" s="15"/>
      <c r="B102" s="41">
        <v>1</v>
      </c>
      <c r="C102" s="42" t="s">
        <v>1369</v>
      </c>
      <c r="D102" s="43"/>
      <c r="E102" s="19"/>
      <c r="F102" s="38" t="s">
        <v>38</v>
      </c>
      <c r="G102" s="40">
        <v>1</v>
      </c>
      <c r="H102" s="42" t="s">
        <v>1436</v>
      </c>
      <c r="I102" s="43"/>
      <c r="J102" s="19"/>
      <c r="K102" s="38"/>
      <c r="L102" s="71"/>
      <c r="M102" s="71"/>
      <c r="N102" s="71"/>
      <c r="O102" s="71"/>
      <c r="P102" s="71"/>
      <c r="Q102" s="71"/>
      <c r="R102" s="71"/>
      <c r="S102" s="71"/>
      <c r="T102" s="71"/>
      <c r="U102" s="71"/>
      <c r="V102" s="71"/>
      <c r="W102" s="71"/>
      <c r="X102" s="71"/>
      <c r="Y102" s="71"/>
    </row>
    <row r="103" spans="1:25" ht="15">
      <c r="A103" s="15"/>
      <c r="B103" s="39"/>
      <c r="C103" s="42" t="s">
        <v>1367</v>
      </c>
      <c r="D103" s="43"/>
      <c r="E103" s="19"/>
      <c r="F103" s="39"/>
      <c r="G103" s="39"/>
      <c r="H103" s="42" t="s">
        <v>1421</v>
      </c>
      <c r="I103" s="43"/>
      <c r="J103" s="19"/>
      <c r="K103" s="39"/>
      <c r="L103" s="71"/>
      <c r="M103" s="71"/>
      <c r="N103" s="71"/>
      <c r="O103" s="71"/>
      <c r="P103" s="71"/>
      <c r="Q103" s="71"/>
      <c r="R103" s="71"/>
      <c r="S103" s="71"/>
      <c r="T103" s="71"/>
      <c r="U103" s="71"/>
      <c r="V103" s="71"/>
      <c r="W103" s="71"/>
      <c r="X103" s="71"/>
      <c r="Y103" s="71"/>
    </row>
    <row r="104" spans="1:25" ht="15">
      <c r="A104" s="15"/>
      <c r="B104" s="41">
        <v>2</v>
      </c>
      <c r="C104" s="42" t="s">
        <v>1361</v>
      </c>
      <c r="D104" s="43"/>
      <c r="E104" s="19"/>
      <c r="F104" s="38" t="s">
        <v>68</v>
      </c>
      <c r="G104" s="40">
        <v>2</v>
      </c>
      <c r="H104" s="42" t="s">
        <v>1405</v>
      </c>
      <c r="I104" s="43"/>
      <c r="J104" s="19"/>
      <c r="K104" s="38"/>
      <c r="L104" s="71"/>
      <c r="M104" s="71"/>
      <c r="N104" s="71"/>
      <c r="O104" s="71"/>
      <c r="P104" s="71"/>
      <c r="Q104" s="71"/>
      <c r="R104" s="71"/>
      <c r="S104" s="71"/>
      <c r="T104" s="71"/>
      <c r="U104" s="71"/>
      <c r="V104" s="71"/>
      <c r="W104" s="71"/>
      <c r="X104" s="71"/>
      <c r="Y104" s="71"/>
    </row>
    <row r="105" spans="1:25" ht="15">
      <c r="A105" s="15"/>
      <c r="B105" s="39"/>
      <c r="C105" s="42" t="s">
        <v>1435</v>
      </c>
      <c r="D105" s="43"/>
      <c r="E105" s="19"/>
      <c r="F105" s="39"/>
      <c r="G105" s="39"/>
      <c r="H105" s="42" t="s">
        <v>1415</v>
      </c>
      <c r="I105" s="43"/>
      <c r="J105" s="19"/>
      <c r="K105" s="39"/>
      <c r="L105" s="71"/>
      <c r="M105" s="71"/>
      <c r="N105" s="71"/>
      <c r="O105" s="71"/>
      <c r="P105" s="71"/>
      <c r="Q105" s="71"/>
      <c r="R105" s="71"/>
      <c r="S105" s="71"/>
      <c r="T105" s="71"/>
      <c r="U105" s="71"/>
      <c r="V105" s="71"/>
      <c r="W105" s="71"/>
      <c r="X105" s="71"/>
      <c r="Y105" s="71"/>
    </row>
    <row r="106" spans="1:25" ht="15">
      <c r="A106" s="15"/>
      <c r="B106" s="41">
        <v>3</v>
      </c>
      <c r="C106" s="42" t="s">
        <v>1365</v>
      </c>
      <c r="D106" s="43"/>
      <c r="E106" s="19"/>
      <c r="F106" s="38"/>
      <c r="G106" s="40">
        <v>3</v>
      </c>
      <c r="H106" s="42" t="s">
        <v>1413</v>
      </c>
      <c r="I106" s="43"/>
      <c r="J106" s="19"/>
      <c r="K106" s="38" t="s">
        <v>38</v>
      </c>
      <c r="L106" s="71"/>
      <c r="M106" s="71"/>
      <c r="N106" s="71"/>
      <c r="O106" s="71"/>
      <c r="P106" s="71"/>
      <c r="Q106" s="71"/>
      <c r="R106" s="71"/>
      <c r="S106" s="71"/>
      <c r="T106" s="71"/>
      <c r="U106" s="71"/>
      <c r="V106" s="71"/>
      <c r="W106" s="71"/>
      <c r="X106" s="71"/>
      <c r="Y106" s="71"/>
    </row>
    <row r="107" spans="1:25" ht="15">
      <c r="A107" s="15"/>
      <c r="B107" s="39"/>
      <c r="C107" s="42" t="s">
        <v>1425</v>
      </c>
      <c r="D107" s="43"/>
      <c r="E107" s="19"/>
      <c r="F107" s="39"/>
      <c r="G107" s="39"/>
      <c r="H107" s="42" t="s">
        <v>1411</v>
      </c>
      <c r="I107" s="43"/>
      <c r="J107" s="19"/>
      <c r="K107" s="39"/>
      <c r="L107" s="71"/>
      <c r="M107" s="71"/>
      <c r="N107" s="71"/>
      <c r="O107" s="71"/>
      <c r="P107" s="71"/>
      <c r="Q107" s="71"/>
      <c r="R107" s="71"/>
      <c r="S107" s="71"/>
      <c r="T107" s="71"/>
      <c r="U107" s="71"/>
      <c r="V107" s="71"/>
      <c r="W107" s="71"/>
      <c r="X107" s="71"/>
      <c r="Y107" s="71"/>
    </row>
    <row r="108" spans="1:25" ht="15">
      <c r="A108" s="15"/>
      <c r="B108" s="41">
        <v>4</v>
      </c>
      <c r="C108" s="42" t="s">
        <v>1357</v>
      </c>
      <c r="D108" s="43"/>
      <c r="E108" s="19"/>
      <c r="F108" s="38"/>
      <c r="G108" s="40">
        <v>4</v>
      </c>
      <c r="H108" s="42" t="s">
        <v>1433</v>
      </c>
      <c r="I108" s="43"/>
      <c r="J108" s="19"/>
      <c r="K108" s="38" t="s">
        <v>33</v>
      </c>
      <c r="L108" s="71"/>
      <c r="M108" s="71"/>
      <c r="N108" s="71"/>
      <c r="O108" s="71"/>
      <c r="P108" s="71"/>
      <c r="Q108" s="71"/>
      <c r="R108" s="71"/>
      <c r="S108" s="71"/>
      <c r="T108" s="71"/>
      <c r="U108" s="71"/>
      <c r="V108" s="71"/>
      <c r="W108" s="71"/>
      <c r="X108" s="71"/>
      <c r="Y108" s="71"/>
    </row>
    <row r="109" spans="1:25" ht="15">
      <c r="A109" s="15"/>
      <c r="B109" s="39"/>
      <c r="C109" s="42" t="s">
        <v>1355</v>
      </c>
      <c r="D109" s="43"/>
      <c r="E109" s="19"/>
      <c r="F109" s="39"/>
      <c r="G109" s="39"/>
      <c r="H109" s="42" t="s">
        <v>1432</v>
      </c>
      <c r="I109" s="43"/>
      <c r="J109" s="19"/>
      <c r="K109" s="39"/>
      <c r="L109" s="71"/>
      <c r="M109" s="71"/>
      <c r="N109" s="71"/>
      <c r="O109" s="71"/>
      <c r="P109" s="71"/>
      <c r="Q109" s="71"/>
      <c r="R109" s="71"/>
      <c r="S109" s="71"/>
      <c r="T109" s="71"/>
      <c r="U109" s="71"/>
      <c r="V109" s="71"/>
      <c r="W109" s="71"/>
      <c r="X109" s="71"/>
      <c r="Y109" s="71"/>
    </row>
    <row r="110" spans="1:25" ht="15">
      <c r="A110" s="15"/>
      <c r="B110" s="41">
        <v>5</v>
      </c>
      <c r="C110" s="42" t="s">
        <v>1434</v>
      </c>
      <c r="D110" s="43"/>
      <c r="E110" s="19"/>
      <c r="F110" s="38" t="s">
        <v>43</v>
      </c>
      <c r="G110" s="40">
        <v>5</v>
      </c>
      <c r="H110" s="42" t="s">
        <v>1427</v>
      </c>
      <c r="I110" s="43"/>
      <c r="J110" s="19"/>
      <c r="K110" s="38"/>
      <c r="L110" s="71"/>
      <c r="M110" s="71"/>
      <c r="N110" s="71"/>
      <c r="O110" s="71"/>
      <c r="P110" s="71"/>
      <c r="Q110" s="71"/>
      <c r="R110" s="71"/>
      <c r="S110" s="71"/>
      <c r="T110" s="71"/>
      <c r="U110" s="71"/>
      <c r="V110" s="71"/>
      <c r="W110" s="71"/>
      <c r="X110" s="71"/>
      <c r="Y110" s="71"/>
    </row>
    <row r="111" spans="1:25" ht="15">
      <c r="A111" s="15"/>
      <c r="B111" s="39"/>
      <c r="C111" s="42" t="s">
        <v>1351</v>
      </c>
      <c r="D111" s="43"/>
      <c r="E111" s="19"/>
      <c r="F111" s="39"/>
      <c r="G111" s="39"/>
      <c r="H111" s="42" t="s">
        <v>1419</v>
      </c>
      <c r="I111" s="43"/>
      <c r="J111" s="19"/>
      <c r="K111" s="39"/>
      <c r="L111" s="71"/>
      <c r="M111" s="71"/>
      <c r="N111" s="71"/>
      <c r="O111" s="71"/>
      <c r="P111" s="71"/>
      <c r="Q111" s="71"/>
      <c r="R111" s="71"/>
      <c r="S111" s="71"/>
      <c r="T111" s="71"/>
      <c r="U111" s="71"/>
      <c r="V111" s="71"/>
      <c r="W111" s="71"/>
      <c r="X111" s="71"/>
      <c r="Y111" s="71"/>
    </row>
    <row r="112" spans="1:25" ht="15">
      <c r="A112" s="15"/>
      <c r="B112" s="44" t="str">
        <f>"TOTAL MATCHES WON BY : "&amp;C98</f>
        <v>TOTAL MATCHES WON BY : MANDURAH</v>
      </c>
      <c r="C112" s="45"/>
      <c r="D112" s="45"/>
      <c r="E112" s="43"/>
      <c r="F112" s="19">
        <f>COUNTA(F102:F111)-0.5*COUNTIF(F102:F111,"Sq*")-COUNTIF(F102:F111,"TBA")</f>
        <v>3</v>
      </c>
      <c r="G112" s="55" t="str">
        <f>"TOTAL MATCHES WON BY : "&amp;H98</f>
        <v>TOTAL MATCHES WON BY : THE CUT</v>
      </c>
      <c r="H112" s="45"/>
      <c r="I112" s="45"/>
      <c r="J112" s="43"/>
      <c r="K112" s="19">
        <f>COUNTA(K102:K111)-0.5*COUNTIF(K102:K111,"Sq*")-COUNTIF(K102:K111,"TBA")</f>
        <v>2</v>
      </c>
      <c r="L112" s="70"/>
      <c r="M112" s="70"/>
      <c r="N112" s="70" t="str">
        <f>IF(F112+K112=0,"",C98)</f>
        <v>MANDURAH</v>
      </c>
      <c r="O112" s="24">
        <f>F112</f>
        <v>3</v>
      </c>
      <c r="P112" s="70" t="str">
        <f>IF(F112+K112=0,"",H98)</f>
        <v>THE CUT</v>
      </c>
      <c r="Q112" s="24">
        <f>K112</f>
        <v>2</v>
      </c>
      <c r="R112" s="70" t="str">
        <f>G113</f>
        <v>MANDURAH</v>
      </c>
      <c r="S112" s="70" t="str">
        <f>IF(R112="HALVED",C98,"")</f>
        <v/>
      </c>
      <c r="T112" s="70" t="str">
        <f>IF(R112="HALVED",H98,"")</f>
        <v/>
      </c>
      <c r="U112" s="70"/>
      <c r="V112" s="70"/>
      <c r="W112" s="70"/>
      <c r="X112" s="70"/>
      <c r="Y112" s="70"/>
    </row>
    <row r="113" spans="1:25" ht="15">
      <c r="A113" s="22"/>
      <c r="B113" s="46" t="s">
        <v>52</v>
      </c>
      <c r="C113" s="45"/>
      <c r="D113" s="45"/>
      <c r="E113" s="45"/>
      <c r="F113" s="43"/>
      <c r="G113" s="56" t="str">
        <f>IF(F112+K112&lt;4,"",IF(F112=K112,"HALVED",IF(F112&gt;K112,C98,H98)))</f>
        <v>MANDURAH</v>
      </c>
      <c r="H113" s="45"/>
      <c r="I113" s="45"/>
      <c r="J113" s="45"/>
      <c r="K113" s="43"/>
      <c r="L113" s="69"/>
      <c r="M113" s="69"/>
      <c r="N113" s="69"/>
      <c r="O113" s="69"/>
      <c r="P113" s="69"/>
      <c r="Q113" s="69"/>
      <c r="R113" s="69"/>
      <c r="S113" s="69"/>
      <c r="T113" s="69"/>
      <c r="U113" s="69"/>
      <c r="V113" s="69"/>
      <c r="W113" s="69"/>
      <c r="X113" s="69"/>
      <c r="Y113" s="69"/>
    </row>
    <row r="114" spans="1:25" ht="15">
      <c r="A114" s="22"/>
      <c r="B114" s="69"/>
      <c r="C114" s="69"/>
      <c r="D114" s="69"/>
      <c r="E114" s="69"/>
      <c r="F114" s="70"/>
      <c r="G114" s="69"/>
      <c r="H114" s="69"/>
      <c r="I114" s="69"/>
      <c r="J114" s="69"/>
      <c r="K114" s="70"/>
      <c r="L114" s="70"/>
      <c r="M114" s="70"/>
      <c r="N114" s="70"/>
      <c r="O114" s="70"/>
      <c r="P114" s="70"/>
      <c r="Q114" s="70"/>
      <c r="R114" s="70"/>
      <c r="S114" s="70"/>
      <c r="T114" s="70"/>
      <c r="U114" s="70"/>
      <c r="V114" s="70"/>
      <c r="W114" s="70"/>
      <c r="X114" s="70"/>
      <c r="Y114" s="70"/>
    </row>
    <row r="115" spans="1:25" ht="21" customHeight="1">
      <c r="A115" s="25"/>
      <c r="B115" s="57" t="s">
        <v>128</v>
      </c>
      <c r="C115" s="45"/>
      <c r="D115" s="45"/>
      <c r="E115" s="45"/>
      <c r="F115" s="45"/>
      <c r="G115" s="45"/>
      <c r="H115" s="45"/>
      <c r="I115" s="45"/>
      <c r="J115" s="45"/>
      <c r="K115" s="43"/>
      <c r="L115" s="69"/>
      <c r="M115" s="69"/>
      <c r="N115" s="69"/>
      <c r="O115" s="69"/>
      <c r="P115" s="69"/>
      <c r="Q115" s="69"/>
      <c r="R115" s="69"/>
      <c r="S115" s="69"/>
      <c r="T115" s="69"/>
      <c r="U115" s="69"/>
      <c r="V115" s="69"/>
      <c r="W115" s="69"/>
      <c r="X115" s="69"/>
      <c r="Y115" s="69"/>
    </row>
    <row r="116" spans="1:25" ht="15">
      <c r="A116" s="15"/>
      <c r="B116" s="16" t="s">
        <v>22</v>
      </c>
      <c r="C116" s="58" t="s">
        <v>1393</v>
      </c>
      <c r="D116" s="45"/>
      <c r="E116" s="45"/>
      <c r="F116" s="43"/>
      <c r="G116" s="17" t="s">
        <v>22</v>
      </c>
      <c r="H116" s="48" t="s">
        <v>1370</v>
      </c>
      <c r="I116" s="45"/>
      <c r="J116" s="45"/>
      <c r="K116" s="43"/>
      <c r="L116" s="69"/>
      <c r="M116" s="69"/>
      <c r="N116" s="69"/>
      <c r="O116" s="69"/>
      <c r="P116" s="69"/>
      <c r="Q116" s="69"/>
      <c r="R116" s="69"/>
      <c r="S116" s="69"/>
      <c r="T116" s="69"/>
      <c r="U116" s="69"/>
      <c r="V116" s="69"/>
      <c r="W116" s="69"/>
      <c r="X116" s="69"/>
      <c r="Y116" s="69"/>
    </row>
    <row r="117" spans="1:25" ht="15">
      <c r="A117" s="15"/>
      <c r="B117" s="41" t="s">
        <v>23</v>
      </c>
      <c r="C117" s="59" t="s">
        <v>24</v>
      </c>
      <c r="D117" s="50"/>
      <c r="E117" s="41" t="s">
        <v>25</v>
      </c>
      <c r="F117" s="41" t="s">
        <v>26</v>
      </c>
      <c r="G117" s="40" t="s">
        <v>23</v>
      </c>
      <c r="H117" s="49" t="s">
        <v>24</v>
      </c>
      <c r="I117" s="50"/>
      <c r="J117" s="40" t="s">
        <v>25</v>
      </c>
      <c r="K117" s="40" t="s">
        <v>26</v>
      </c>
      <c r="L117" s="69"/>
      <c r="M117" s="69"/>
      <c r="N117" s="69"/>
      <c r="O117" s="69"/>
      <c r="P117" s="69"/>
      <c r="Q117" s="69"/>
      <c r="R117" s="69"/>
      <c r="S117" s="69"/>
      <c r="T117" s="69"/>
      <c r="U117" s="69"/>
      <c r="V117" s="69"/>
      <c r="W117" s="69"/>
      <c r="X117" s="69"/>
      <c r="Y117" s="69"/>
    </row>
    <row r="118" spans="1:25" ht="15">
      <c r="A118" s="15"/>
      <c r="B118" s="47"/>
      <c r="C118" s="51"/>
      <c r="D118" s="52"/>
      <c r="E118" s="47"/>
      <c r="F118" s="47"/>
      <c r="G118" s="47"/>
      <c r="H118" s="51"/>
      <c r="I118" s="52"/>
      <c r="J118" s="47"/>
      <c r="K118" s="47"/>
      <c r="L118" s="69"/>
      <c r="M118" s="69"/>
      <c r="N118" s="69"/>
      <c r="O118" s="69"/>
      <c r="P118" s="69"/>
      <c r="Q118" s="69"/>
      <c r="R118" s="69"/>
      <c r="S118" s="69"/>
      <c r="T118" s="69"/>
      <c r="U118" s="69"/>
      <c r="V118" s="69"/>
      <c r="W118" s="69"/>
      <c r="X118" s="69"/>
      <c r="Y118" s="69"/>
    </row>
    <row r="119" spans="1:25" ht="15">
      <c r="A119" s="15"/>
      <c r="B119" s="39"/>
      <c r="C119" s="53"/>
      <c r="D119" s="54"/>
      <c r="E119" s="39"/>
      <c r="F119" s="39"/>
      <c r="G119" s="39"/>
      <c r="H119" s="53"/>
      <c r="I119" s="54"/>
      <c r="J119" s="39"/>
      <c r="K119" s="39"/>
      <c r="L119" s="69"/>
      <c r="M119" s="69"/>
      <c r="N119" s="69"/>
      <c r="O119" s="69"/>
      <c r="P119" s="69"/>
      <c r="Q119" s="69"/>
      <c r="R119" s="69"/>
      <c r="S119" s="69"/>
      <c r="T119" s="69"/>
      <c r="U119" s="69"/>
      <c r="V119" s="69"/>
      <c r="W119" s="69"/>
      <c r="X119" s="69"/>
      <c r="Y119" s="69"/>
    </row>
    <row r="120" spans="1:25" ht="15">
      <c r="A120" s="15"/>
      <c r="B120" s="41">
        <v>1</v>
      </c>
      <c r="C120" s="42" t="s">
        <v>1433</v>
      </c>
      <c r="D120" s="43"/>
      <c r="E120" s="19">
        <v>22</v>
      </c>
      <c r="F120" s="38" t="s">
        <v>154</v>
      </c>
      <c r="G120" s="40">
        <v>1</v>
      </c>
      <c r="H120" s="42" t="s">
        <v>1352</v>
      </c>
      <c r="I120" s="43"/>
      <c r="J120" s="19">
        <v>23</v>
      </c>
      <c r="K120" s="38"/>
      <c r="L120" s="71"/>
      <c r="M120" s="71"/>
      <c r="N120" s="71"/>
      <c r="O120" s="71"/>
      <c r="P120" s="71"/>
      <c r="Q120" s="71"/>
      <c r="R120" s="71"/>
      <c r="S120" s="71"/>
      <c r="T120" s="71"/>
      <c r="U120" s="71"/>
      <c r="V120" s="71"/>
      <c r="W120" s="71"/>
      <c r="X120" s="71"/>
      <c r="Y120" s="71"/>
    </row>
    <row r="121" spans="1:25" ht="15">
      <c r="A121" s="15"/>
      <c r="B121" s="39"/>
      <c r="C121" s="42" t="s">
        <v>1432</v>
      </c>
      <c r="D121" s="43"/>
      <c r="E121" s="19">
        <v>23</v>
      </c>
      <c r="F121" s="39"/>
      <c r="G121" s="39"/>
      <c r="H121" s="42" t="s">
        <v>1354</v>
      </c>
      <c r="I121" s="43"/>
      <c r="J121" s="19">
        <v>24</v>
      </c>
      <c r="K121" s="39"/>
      <c r="L121" s="71"/>
      <c r="M121" s="71"/>
      <c r="N121" s="71"/>
      <c r="O121" s="71"/>
      <c r="P121" s="71"/>
      <c r="Q121" s="71"/>
      <c r="R121" s="71"/>
      <c r="S121" s="71"/>
      <c r="T121" s="71"/>
      <c r="U121" s="71"/>
      <c r="V121" s="71"/>
      <c r="W121" s="71"/>
      <c r="X121" s="71"/>
      <c r="Y121" s="71"/>
    </row>
    <row r="122" spans="1:25" ht="15">
      <c r="A122" s="15"/>
      <c r="B122" s="41">
        <v>2</v>
      </c>
      <c r="C122" s="42" t="s">
        <v>1405</v>
      </c>
      <c r="D122" s="43"/>
      <c r="E122" s="19">
        <v>15</v>
      </c>
      <c r="F122" s="38"/>
      <c r="G122" s="40">
        <v>2</v>
      </c>
      <c r="H122" s="42" t="s">
        <v>1431</v>
      </c>
      <c r="I122" s="43"/>
      <c r="J122" s="19">
        <v>19</v>
      </c>
      <c r="K122" s="38" t="s">
        <v>84</v>
      </c>
      <c r="L122" s="71"/>
      <c r="M122" s="71"/>
      <c r="N122" s="71"/>
      <c r="O122" s="71"/>
      <c r="P122" s="71"/>
      <c r="Q122" s="71"/>
      <c r="R122" s="71"/>
      <c r="S122" s="71"/>
      <c r="T122" s="71"/>
      <c r="U122" s="71"/>
      <c r="V122" s="71"/>
      <c r="W122" s="71"/>
      <c r="X122" s="71"/>
      <c r="Y122" s="71"/>
    </row>
    <row r="123" spans="1:25" ht="15">
      <c r="A123" s="15"/>
      <c r="B123" s="39"/>
      <c r="C123" s="42" t="s">
        <v>1403</v>
      </c>
      <c r="D123" s="43"/>
      <c r="E123" s="19">
        <v>22</v>
      </c>
      <c r="F123" s="39"/>
      <c r="G123" s="39"/>
      <c r="H123" s="42" t="s">
        <v>1360</v>
      </c>
      <c r="I123" s="43"/>
      <c r="J123" s="19">
        <v>29</v>
      </c>
      <c r="K123" s="39"/>
      <c r="L123" s="71"/>
      <c r="M123" s="71"/>
      <c r="N123" s="71"/>
      <c r="O123" s="71"/>
      <c r="P123" s="71"/>
      <c r="Q123" s="71"/>
      <c r="R123" s="71"/>
      <c r="S123" s="71"/>
      <c r="T123" s="71"/>
      <c r="U123" s="71"/>
      <c r="V123" s="71"/>
      <c r="W123" s="71"/>
      <c r="X123" s="71"/>
      <c r="Y123" s="71"/>
    </row>
    <row r="124" spans="1:25" ht="15">
      <c r="A124" s="15"/>
      <c r="B124" s="41">
        <v>3</v>
      </c>
      <c r="C124" s="42" t="s">
        <v>1430</v>
      </c>
      <c r="D124" s="43"/>
      <c r="E124" s="19">
        <v>10</v>
      </c>
      <c r="F124" s="38" t="s">
        <v>68</v>
      </c>
      <c r="G124" s="40">
        <v>3</v>
      </c>
      <c r="H124" s="42" t="s">
        <v>1429</v>
      </c>
      <c r="I124" s="43"/>
      <c r="J124" s="19">
        <v>28</v>
      </c>
      <c r="K124" s="38"/>
      <c r="L124" s="71"/>
      <c r="M124" s="71"/>
      <c r="N124" s="71"/>
      <c r="O124" s="71"/>
      <c r="P124" s="71"/>
      <c r="Q124" s="71"/>
      <c r="R124" s="71"/>
      <c r="S124" s="71"/>
      <c r="T124" s="71"/>
      <c r="U124" s="71"/>
      <c r="V124" s="71"/>
      <c r="W124" s="71"/>
      <c r="X124" s="71"/>
      <c r="Y124" s="71"/>
    </row>
    <row r="125" spans="1:25" ht="15">
      <c r="A125" s="15"/>
      <c r="B125" s="39"/>
      <c r="C125" s="42" t="s">
        <v>1411</v>
      </c>
      <c r="D125" s="43"/>
      <c r="E125" s="19">
        <v>15</v>
      </c>
      <c r="F125" s="39"/>
      <c r="G125" s="39"/>
      <c r="H125" s="42" t="s">
        <v>1362</v>
      </c>
      <c r="I125" s="43"/>
      <c r="J125" s="19">
        <v>13</v>
      </c>
      <c r="K125" s="39"/>
      <c r="L125" s="71"/>
      <c r="M125" s="71"/>
      <c r="N125" s="71"/>
      <c r="O125" s="71"/>
      <c r="P125" s="71"/>
      <c r="Q125" s="71"/>
      <c r="R125" s="71"/>
      <c r="S125" s="71"/>
      <c r="T125" s="71"/>
      <c r="U125" s="71"/>
      <c r="V125" s="71"/>
      <c r="W125" s="71"/>
      <c r="X125" s="71"/>
      <c r="Y125" s="71"/>
    </row>
    <row r="126" spans="1:25" ht="15">
      <c r="A126" s="15"/>
      <c r="B126" s="41">
        <v>4</v>
      </c>
      <c r="C126" s="42" t="s">
        <v>1428</v>
      </c>
      <c r="D126" s="43"/>
      <c r="E126" s="19">
        <v>19</v>
      </c>
      <c r="F126" s="38" t="s">
        <v>119</v>
      </c>
      <c r="G126" s="40">
        <v>4</v>
      </c>
      <c r="H126" s="42" t="s">
        <v>1368</v>
      </c>
      <c r="I126" s="43"/>
      <c r="J126" s="19">
        <v>15</v>
      </c>
      <c r="K126" s="38" t="s">
        <v>119</v>
      </c>
      <c r="L126" s="71"/>
      <c r="M126" s="71"/>
      <c r="N126" s="71"/>
      <c r="O126" s="71"/>
      <c r="P126" s="71"/>
      <c r="Q126" s="71"/>
      <c r="R126" s="71"/>
      <c r="S126" s="71"/>
      <c r="T126" s="71"/>
      <c r="U126" s="71"/>
      <c r="V126" s="71"/>
      <c r="W126" s="71"/>
      <c r="X126" s="71"/>
      <c r="Y126" s="71"/>
    </row>
    <row r="127" spans="1:25" ht="15">
      <c r="A127" s="15"/>
      <c r="B127" s="39"/>
      <c r="C127" s="42" t="s">
        <v>1407</v>
      </c>
      <c r="D127" s="43"/>
      <c r="E127" s="19"/>
      <c r="F127" s="39"/>
      <c r="G127" s="39"/>
      <c r="H127" s="42" t="s">
        <v>1398</v>
      </c>
      <c r="I127" s="43"/>
      <c r="J127" s="19">
        <v>21</v>
      </c>
      <c r="K127" s="39"/>
      <c r="L127" s="71"/>
      <c r="M127" s="71"/>
      <c r="N127" s="71"/>
      <c r="O127" s="71"/>
      <c r="P127" s="71"/>
      <c r="Q127" s="71"/>
      <c r="R127" s="71"/>
      <c r="S127" s="71"/>
      <c r="T127" s="71"/>
      <c r="U127" s="71"/>
      <c r="V127" s="71"/>
      <c r="W127" s="71"/>
      <c r="X127" s="71"/>
      <c r="Y127" s="71"/>
    </row>
    <row r="128" spans="1:25" ht="15">
      <c r="A128" s="15"/>
      <c r="B128" s="41">
        <v>5</v>
      </c>
      <c r="C128" s="42" t="s">
        <v>1417</v>
      </c>
      <c r="D128" s="43"/>
      <c r="E128" s="19">
        <v>14</v>
      </c>
      <c r="F128" s="38" t="s">
        <v>119</v>
      </c>
      <c r="G128" s="40">
        <v>5</v>
      </c>
      <c r="H128" s="42" t="s">
        <v>1356</v>
      </c>
      <c r="I128" s="43"/>
      <c r="J128" s="92">
        <v>30</v>
      </c>
      <c r="K128" s="38" t="s">
        <v>119</v>
      </c>
      <c r="L128" s="71"/>
      <c r="M128" s="71"/>
      <c r="N128" s="71"/>
      <c r="O128" s="71"/>
      <c r="P128" s="71"/>
      <c r="Q128" s="71"/>
      <c r="R128" s="71"/>
      <c r="S128" s="71"/>
      <c r="T128" s="71"/>
      <c r="U128" s="71"/>
      <c r="V128" s="71"/>
      <c r="W128" s="71"/>
      <c r="X128" s="71"/>
      <c r="Y128" s="71"/>
    </row>
    <row r="129" spans="1:25" ht="15">
      <c r="A129" s="15"/>
      <c r="B129" s="39"/>
      <c r="C129" s="42" t="s">
        <v>1427</v>
      </c>
      <c r="D129" s="43"/>
      <c r="E129" s="19">
        <v>23</v>
      </c>
      <c r="F129" s="39"/>
      <c r="G129" s="39"/>
      <c r="H129" s="42" t="s">
        <v>1366</v>
      </c>
      <c r="I129" s="43"/>
      <c r="J129" s="19">
        <v>26</v>
      </c>
      <c r="K129" s="39"/>
      <c r="L129" s="71"/>
      <c r="M129" s="71"/>
      <c r="N129" s="71"/>
      <c r="O129" s="71"/>
      <c r="P129" s="71"/>
      <c r="Q129" s="71"/>
      <c r="R129" s="71"/>
      <c r="S129" s="71"/>
      <c r="T129" s="71"/>
      <c r="U129" s="71"/>
      <c r="V129" s="71"/>
      <c r="W129" s="71"/>
      <c r="X129" s="71"/>
      <c r="Y129" s="71"/>
    </row>
    <row r="130" spans="1:25" ht="15">
      <c r="A130" s="22"/>
      <c r="B130" s="44" t="str">
        <f>"TOTAL MATCHES WON BY : "&amp;C116</f>
        <v>TOTAL MATCHES WON BY : THE CUT</v>
      </c>
      <c r="C130" s="45"/>
      <c r="D130" s="45"/>
      <c r="E130" s="43"/>
      <c r="F130" s="19">
        <f>COUNTA(F120:F129)-0.5*COUNTIF(F120:F129,"Sq*")-COUNTIF(F120:F129,"TBA")</f>
        <v>3</v>
      </c>
      <c r="G130" s="55" t="str">
        <f>"TOTAL MATCHES WON BY : "&amp;H116</f>
        <v>TOTAL MATCHES WON BY : PINJARRA</v>
      </c>
      <c r="H130" s="45"/>
      <c r="I130" s="45"/>
      <c r="J130" s="43"/>
      <c r="K130" s="19">
        <f>COUNTA(K120:K129)-0.5*COUNTIF(K120:K129,"Sq*")-COUNTIF(K120:K129,"TBA")</f>
        <v>2</v>
      </c>
      <c r="L130" s="70"/>
      <c r="M130" s="70"/>
      <c r="N130" s="70" t="str">
        <f>IF(F130+K130=0,"",C116)</f>
        <v>THE CUT</v>
      </c>
      <c r="O130" s="24">
        <f>F130</f>
        <v>3</v>
      </c>
      <c r="P130" s="70" t="str">
        <f>IF(F130+K130=0,"",H116)</f>
        <v>PINJARRA</v>
      </c>
      <c r="Q130" s="24">
        <f>K130</f>
        <v>2</v>
      </c>
      <c r="R130" s="70" t="str">
        <f>G131</f>
        <v>THE CUT</v>
      </c>
      <c r="S130" s="70" t="str">
        <f>IF(R130="HALVED",C116,"")</f>
        <v/>
      </c>
      <c r="T130" s="70" t="str">
        <f>IF(R130="HALVED",H116,"")</f>
        <v/>
      </c>
      <c r="U130" s="70"/>
      <c r="V130" s="70"/>
      <c r="W130" s="70"/>
      <c r="X130" s="70"/>
      <c r="Y130" s="70"/>
    </row>
    <row r="131" spans="1:25" ht="15">
      <c r="A131" s="25"/>
      <c r="B131" s="46" t="s">
        <v>52</v>
      </c>
      <c r="C131" s="45"/>
      <c r="D131" s="45"/>
      <c r="E131" s="45"/>
      <c r="F131" s="43"/>
      <c r="G131" s="56" t="str">
        <f>IF(F130+K130&lt;4,"",IF(F130=K130,"HALVED",IF(F130&gt;K130,C116,H116)))</f>
        <v>THE CUT</v>
      </c>
      <c r="H131" s="45"/>
      <c r="I131" s="45"/>
      <c r="J131" s="45"/>
      <c r="K131" s="43"/>
      <c r="L131" s="69"/>
      <c r="M131" s="69"/>
      <c r="N131" s="69"/>
      <c r="O131" s="69"/>
      <c r="P131" s="69"/>
      <c r="Q131" s="69"/>
      <c r="R131" s="69"/>
      <c r="S131" s="69"/>
      <c r="T131" s="69"/>
      <c r="U131" s="69"/>
      <c r="V131" s="69"/>
      <c r="W131" s="69"/>
      <c r="X131" s="69"/>
      <c r="Y131" s="69"/>
    </row>
    <row r="132" spans="1:25" ht="15">
      <c r="A132" s="25"/>
      <c r="B132" s="26"/>
      <c r="C132" s="26"/>
      <c r="D132" s="26"/>
      <c r="E132" s="26"/>
      <c r="F132" s="26"/>
      <c r="G132" s="27"/>
      <c r="H132" s="27"/>
      <c r="I132" s="27"/>
      <c r="J132" s="27"/>
      <c r="K132" s="27"/>
      <c r="L132" s="69"/>
      <c r="M132" s="69"/>
      <c r="N132" s="69"/>
      <c r="O132" s="69"/>
      <c r="P132" s="69"/>
      <c r="Q132" s="69"/>
      <c r="R132" s="69"/>
      <c r="S132" s="69"/>
      <c r="T132" s="69"/>
      <c r="U132" s="69"/>
      <c r="V132" s="69"/>
      <c r="W132" s="69"/>
      <c r="X132" s="69"/>
      <c r="Y132" s="69"/>
    </row>
    <row r="133" spans="1:25" ht="15">
      <c r="A133" s="15"/>
      <c r="B133" s="16" t="s">
        <v>22</v>
      </c>
      <c r="C133" s="58" t="s">
        <v>1392</v>
      </c>
      <c r="D133" s="45"/>
      <c r="E133" s="45"/>
      <c r="F133" s="43"/>
      <c r="G133" s="17" t="s">
        <v>22</v>
      </c>
      <c r="H133" s="48" t="s">
        <v>1371</v>
      </c>
      <c r="I133" s="45"/>
      <c r="J133" s="45"/>
      <c r="K133" s="43"/>
      <c r="L133" s="69"/>
      <c r="M133" s="69"/>
      <c r="N133" s="69"/>
      <c r="O133" s="69"/>
      <c r="P133" s="69"/>
      <c r="Q133" s="69"/>
      <c r="R133" s="69"/>
      <c r="S133" s="69"/>
      <c r="T133" s="69"/>
      <c r="U133" s="69"/>
      <c r="V133" s="69"/>
      <c r="W133" s="69"/>
      <c r="X133" s="69"/>
      <c r="Y133" s="69"/>
    </row>
    <row r="134" spans="1:25" ht="15">
      <c r="A134" s="15"/>
      <c r="B134" s="41" t="s">
        <v>23</v>
      </c>
      <c r="C134" s="59" t="s">
        <v>24</v>
      </c>
      <c r="D134" s="50"/>
      <c r="E134" s="41" t="s">
        <v>25</v>
      </c>
      <c r="F134" s="41" t="s">
        <v>26</v>
      </c>
      <c r="G134" s="40" t="s">
        <v>23</v>
      </c>
      <c r="H134" s="49" t="s">
        <v>24</v>
      </c>
      <c r="I134" s="50"/>
      <c r="J134" s="40" t="s">
        <v>25</v>
      </c>
      <c r="K134" s="40" t="s">
        <v>26</v>
      </c>
      <c r="L134" s="69"/>
      <c r="M134" s="69"/>
      <c r="N134" s="69"/>
      <c r="O134" s="69"/>
      <c r="P134" s="69"/>
      <c r="Q134" s="69"/>
      <c r="R134" s="69"/>
      <c r="S134" s="69"/>
      <c r="T134" s="69"/>
      <c r="U134" s="69"/>
      <c r="V134" s="69"/>
      <c r="W134" s="69"/>
      <c r="X134" s="69"/>
      <c r="Y134" s="69"/>
    </row>
    <row r="135" spans="1:25" ht="15">
      <c r="A135" s="15"/>
      <c r="B135" s="47"/>
      <c r="C135" s="51"/>
      <c r="D135" s="52"/>
      <c r="E135" s="47"/>
      <c r="F135" s="47"/>
      <c r="G135" s="47"/>
      <c r="H135" s="51"/>
      <c r="I135" s="52"/>
      <c r="J135" s="47"/>
      <c r="K135" s="47"/>
      <c r="L135" s="69"/>
      <c r="M135" s="69"/>
      <c r="N135" s="69"/>
      <c r="O135" s="69"/>
      <c r="P135" s="69"/>
      <c r="Q135" s="69"/>
      <c r="R135" s="69"/>
      <c r="S135" s="69"/>
      <c r="T135" s="69"/>
      <c r="U135" s="69"/>
      <c r="V135" s="69"/>
      <c r="W135" s="69"/>
      <c r="X135" s="69"/>
      <c r="Y135" s="69"/>
    </row>
    <row r="136" spans="1:25" ht="15">
      <c r="A136" s="15"/>
      <c r="B136" s="39"/>
      <c r="C136" s="53"/>
      <c r="D136" s="54"/>
      <c r="E136" s="39"/>
      <c r="F136" s="39"/>
      <c r="G136" s="39"/>
      <c r="H136" s="53"/>
      <c r="I136" s="54"/>
      <c r="J136" s="39"/>
      <c r="K136" s="39"/>
      <c r="L136" s="69"/>
      <c r="M136" s="69"/>
      <c r="N136" s="69"/>
      <c r="O136" s="69"/>
      <c r="P136" s="69"/>
      <c r="Q136" s="69"/>
      <c r="R136" s="69"/>
      <c r="S136" s="69"/>
      <c r="T136" s="69"/>
      <c r="U136" s="69"/>
      <c r="V136" s="69"/>
      <c r="W136" s="69"/>
      <c r="X136" s="69"/>
      <c r="Y136" s="69"/>
    </row>
    <row r="137" spans="1:25" ht="15">
      <c r="A137" s="15"/>
      <c r="B137" s="41">
        <v>1</v>
      </c>
      <c r="C137" s="42" t="s">
        <v>1422</v>
      </c>
      <c r="D137" s="43"/>
      <c r="E137" s="19">
        <v>5</v>
      </c>
      <c r="F137" s="38"/>
      <c r="G137" s="40">
        <v>1</v>
      </c>
      <c r="H137" s="42" t="s">
        <v>1369</v>
      </c>
      <c r="I137" s="43"/>
      <c r="J137" s="19">
        <v>7</v>
      </c>
      <c r="K137" s="38" t="s">
        <v>68</v>
      </c>
      <c r="L137" s="71"/>
      <c r="M137" s="71"/>
      <c r="N137" s="71"/>
      <c r="O137" s="71"/>
      <c r="P137" s="71"/>
      <c r="Q137" s="71"/>
      <c r="R137" s="71"/>
      <c r="S137" s="71"/>
      <c r="T137" s="71"/>
      <c r="U137" s="71"/>
      <c r="V137" s="71"/>
      <c r="W137" s="71"/>
      <c r="X137" s="71"/>
      <c r="Y137" s="71"/>
    </row>
    <row r="138" spans="1:25" ht="15">
      <c r="A138" s="15"/>
      <c r="B138" s="39"/>
      <c r="C138" s="42" t="s">
        <v>1420</v>
      </c>
      <c r="D138" s="43"/>
      <c r="E138" s="19">
        <v>26</v>
      </c>
      <c r="F138" s="39"/>
      <c r="G138" s="39"/>
      <c r="H138" s="42" t="s">
        <v>1367</v>
      </c>
      <c r="I138" s="43"/>
      <c r="J138" s="19">
        <v>14</v>
      </c>
      <c r="K138" s="39"/>
      <c r="L138" s="71"/>
      <c r="M138" s="71"/>
      <c r="N138" s="71"/>
      <c r="O138" s="71"/>
      <c r="P138" s="71"/>
      <c r="Q138" s="71"/>
      <c r="R138" s="71"/>
      <c r="S138" s="71"/>
      <c r="T138" s="71"/>
      <c r="U138" s="71"/>
      <c r="V138" s="71"/>
      <c r="W138" s="71"/>
      <c r="X138" s="71"/>
      <c r="Y138" s="71"/>
    </row>
    <row r="139" spans="1:25" ht="15">
      <c r="A139" s="15"/>
      <c r="B139" s="41">
        <v>2</v>
      </c>
      <c r="C139" s="42" t="s">
        <v>1418</v>
      </c>
      <c r="D139" s="43"/>
      <c r="E139" s="19">
        <v>16</v>
      </c>
      <c r="F139" s="38" t="s">
        <v>84</v>
      </c>
      <c r="G139" s="40">
        <v>2</v>
      </c>
      <c r="H139" s="42" t="s">
        <v>1426</v>
      </c>
      <c r="I139" s="43"/>
      <c r="J139" s="19">
        <v>10</v>
      </c>
      <c r="K139" s="38"/>
      <c r="L139" s="71"/>
      <c r="M139" s="71"/>
      <c r="N139" s="71"/>
      <c r="O139" s="71"/>
      <c r="P139" s="71"/>
      <c r="Q139" s="71"/>
      <c r="R139" s="71"/>
      <c r="S139" s="71"/>
      <c r="T139" s="71"/>
      <c r="U139" s="71"/>
      <c r="V139" s="71"/>
      <c r="W139" s="71"/>
      <c r="X139" s="71"/>
      <c r="Y139" s="71"/>
    </row>
    <row r="140" spans="1:25" ht="15">
      <c r="A140" s="15"/>
      <c r="B140" s="39"/>
      <c r="C140" s="42" t="s">
        <v>1416</v>
      </c>
      <c r="D140" s="43"/>
      <c r="E140" s="19">
        <v>16</v>
      </c>
      <c r="F140" s="39"/>
      <c r="G140" s="39"/>
      <c r="H140" s="42" t="s">
        <v>1363</v>
      </c>
      <c r="I140" s="43"/>
      <c r="J140" s="19">
        <v>15</v>
      </c>
      <c r="K140" s="39"/>
      <c r="L140" s="71"/>
      <c r="M140" s="71"/>
      <c r="N140" s="71"/>
      <c r="O140" s="71"/>
      <c r="P140" s="71"/>
      <c r="Q140" s="71"/>
      <c r="R140" s="71"/>
      <c r="S140" s="71"/>
      <c r="T140" s="71"/>
      <c r="U140" s="71"/>
      <c r="V140" s="71"/>
      <c r="W140" s="71"/>
      <c r="X140" s="71"/>
      <c r="Y140" s="71"/>
    </row>
    <row r="141" spans="1:25" ht="15">
      <c r="A141" s="15"/>
      <c r="B141" s="41">
        <v>3</v>
      </c>
      <c r="C141" s="42" t="s">
        <v>1410</v>
      </c>
      <c r="D141" s="43"/>
      <c r="E141" s="19">
        <v>16</v>
      </c>
      <c r="F141" s="38" t="s">
        <v>77</v>
      </c>
      <c r="G141" s="40">
        <v>3</v>
      </c>
      <c r="H141" s="42" t="s">
        <v>1361</v>
      </c>
      <c r="I141" s="43"/>
      <c r="J141" s="19">
        <v>9</v>
      </c>
      <c r="K141" s="38"/>
      <c r="L141" s="71"/>
      <c r="M141" s="71"/>
      <c r="N141" s="71"/>
      <c r="O141" s="71"/>
      <c r="P141" s="71"/>
      <c r="Q141" s="71"/>
      <c r="R141" s="71"/>
      <c r="S141" s="71"/>
      <c r="T141" s="71"/>
      <c r="U141" s="71"/>
      <c r="V141" s="71"/>
      <c r="W141" s="71"/>
      <c r="X141" s="71"/>
      <c r="Y141" s="71"/>
    </row>
    <row r="142" spans="1:25" ht="15">
      <c r="A142" s="15"/>
      <c r="B142" s="39"/>
      <c r="C142" s="42" t="s">
        <v>1408</v>
      </c>
      <c r="D142" s="43"/>
      <c r="E142" s="19">
        <v>16</v>
      </c>
      <c r="F142" s="39"/>
      <c r="G142" s="39"/>
      <c r="H142" s="42" t="s">
        <v>1425</v>
      </c>
      <c r="I142" s="43"/>
      <c r="J142" s="19">
        <v>18</v>
      </c>
      <c r="K142" s="39"/>
      <c r="L142" s="71"/>
      <c r="M142" s="71"/>
      <c r="N142" s="71"/>
      <c r="O142" s="71"/>
      <c r="P142" s="71"/>
      <c r="Q142" s="71"/>
      <c r="R142" s="71"/>
      <c r="S142" s="71"/>
      <c r="T142" s="71"/>
      <c r="U142" s="71"/>
      <c r="V142" s="71"/>
      <c r="W142" s="71"/>
      <c r="X142" s="71"/>
      <c r="Y142" s="71"/>
    </row>
    <row r="143" spans="1:25" ht="15">
      <c r="A143" s="15"/>
      <c r="B143" s="41">
        <v>4</v>
      </c>
      <c r="C143" s="42" t="s">
        <v>1414</v>
      </c>
      <c r="D143" s="43"/>
      <c r="E143" s="19">
        <v>21</v>
      </c>
      <c r="F143" s="38" t="s">
        <v>84</v>
      </c>
      <c r="G143" s="40">
        <v>4</v>
      </c>
      <c r="H143" s="42" t="s">
        <v>1357</v>
      </c>
      <c r="I143" s="43"/>
      <c r="J143" s="19">
        <v>9</v>
      </c>
      <c r="K143" s="38"/>
      <c r="L143" s="71"/>
      <c r="M143" s="71"/>
      <c r="N143" s="71"/>
      <c r="O143" s="71"/>
      <c r="P143" s="71"/>
      <c r="Q143" s="71"/>
      <c r="R143" s="71"/>
      <c r="S143" s="71"/>
      <c r="T143" s="71"/>
      <c r="U143" s="71"/>
      <c r="V143" s="71"/>
      <c r="W143" s="71"/>
      <c r="X143" s="71"/>
      <c r="Y143" s="71"/>
    </row>
    <row r="144" spans="1:25" ht="15">
      <c r="A144" s="15"/>
      <c r="B144" s="39"/>
      <c r="C144" s="42" t="s">
        <v>1424</v>
      </c>
      <c r="D144" s="43"/>
      <c r="E144" s="19">
        <v>16</v>
      </c>
      <c r="F144" s="39"/>
      <c r="G144" s="39"/>
      <c r="H144" s="42" t="s">
        <v>1355</v>
      </c>
      <c r="I144" s="43"/>
      <c r="J144" s="19">
        <v>18</v>
      </c>
      <c r="K144" s="39"/>
      <c r="L144" s="71"/>
      <c r="M144" s="71"/>
      <c r="N144" s="71"/>
      <c r="O144" s="71"/>
      <c r="P144" s="71"/>
      <c r="Q144" s="71"/>
      <c r="R144" s="71"/>
      <c r="S144" s="71"/>
      <c r="T144" s="71"/>
      <c r="U144" s="71"/>
      <c r="V144" s="71"/>
      <c r="W144" s="71"/>
      <c r="X144" s="71"/>
      <c r="Y144" s="71"/>
    </row>
    <row r="145" spans="1:25" ht="15">
      <c r="A145" s="15"/>
      <c r="B145" s="41">
        <v>5</v>
      </c>
      <c r="C145" s="42" t="s">
        <v>1406</v>
      </c>
      <c r="D145" s="43"/>
      <c r="E145" s="19">
        <v>23</v>
      </c>
      <c r="F145" s="38"/>
      <c r="G145" s="40">
        <v>5</v>
      </c>
      <c r="H145" s="42" t="s">
        <v>1353</v>
      </c>
      <c r="I145" s="43"/>
      <c r="J145" s="19">
        <v>13</v>
      </c>
      <c r="K145" s="38" t="s">
        <v>33</v>
      </c>
      <c r="L145" s="71"/>
      <c r="M145" s="71"/>
      <c r="N145" s="71"/>
      <c r="O145" s="71"/>
      <c r="P145" s="71"/>
      <c r="Q145" s="71"/>
      <c r="R145" s="71"/>
      <c r="S145" s="71"/>
      <c r="T145" s="71"/>
      <c r="U145" s="71"/>
      <c r="V145" s="71"/>
      <c r="W145" s="71"/>
      <c r="X145" s="71"/>
      <c r="Y145" s="71"/>
    </row>
    <row r="146" spans="1:25" ht="15">
      <c r="A146" s="15"/>
      <c r="B146" s="39"/>
      <c r="C146" s="42" t="s">
        <v>1404</v>
      </c>
      <c r="D146" s="43"/>
      <c r="E146" s="19"/>
      <c r="F146" s="39"/>
      <c r="G146" s="39"/>
      <c r="H146" s="42" t="s">
        <v>1423</v>
      </c>
      <c r="I146" s="43"/>
      <c r="J146" s="19">
        <v>22</v>
      </c>
      <c r="K146" s="39"/>
      <c r="L146" s="71"/>
      <c r="M146" s="71"/>
      <c r="N146" s="71"/>
      <c r="O146" s="71"/>
      <c r="P146" s="71"/>
      <c r="Q146" s="71"/>
      <c r="R146" s="71"/>
      <c r="S146" s="71"/>
      <c r="T146" s="71"/>
      <c r="U146" s="71"/>
      <c r="V146" s="71"/>
      <c r="W146" s="71"/>
      <c r="X146" s="71"/>
      <c r="Y146" s="71"/>
    </row>
    <row r="147" spans="1:25" ht="15">
      <c r="A147" s="22"/>
      <c r="B147" s="44" t="str">
        <f>"TOTAL MATCHES WON BY : "&amp;C133</f>
        <v>TOTAL MATCHES WON BY : ROCKINGHAM</v>
      </c>
      <c r="C147" s="45"/>
      <c r="D147" s="45"/>
      <c r="E147" s="43"/>
      <c r="F147" s="19">
        <f>COUNTA(F137:F146)-0.5*COUNTIF(F137:F146,"Sq*")-COUNTIF(F137:F146,"TBA")</f>
        <v>3</v>
      </c>
      <c r="G147" s="55" t="str">
        <f>"TOTAL MATCHES WON BY : "&amp;H133</f>
        <v>TOTAL MATCHES WON BY : MANDURAH</v>
      </c>
      <c r="H147" s="45"/>
      <c r="I147" s="45"/>
      <c r="J147" s="43"/>
      <c r="K147" s="19">
        <f>COUNTA(K137:K146)-0.5*COUNTIF(K137:K146,"Sq*")-COUNTIF(K137:K146,"TBA")</f>
        <v>2</v>
      </c>
      <c r="L147" s="70"/>
      <c r="M147" s="70"/>
      <c r="N147" s="70" t="str">
        <f>IF(F147+K147=0,"",C133)</f>
        <v>ROCKINGHAM</v>
      </c>
      <c r="O147" s="24">
        <f>F147</f>
        <v>3</v>
      </c>
      <c r="P147" s="70" t="str">
        <f>IF(F147+K147=0,"",H133)</f>
        <v>MANDURAH</v>
      </c>
      <c r="Q147" s="24">
        <f>K147</f>
        <v>2</v>
      </c>
      <c r="R147" s="70" t="str">
        <f>G148</f>
        <v>ROCKINGHAM</v>
      </c>
      <c r="S147" s="70" t="str">
        <f>IF(R147="HALVED",C133,"")</f>
        <v/>
      </c>
      <c r="T147" s="70" t="str">
        <f>IF(R147="HALVED",H133,"")</f>
        <v/>
      </c>
      <c r="U147" s="70"/>
      <c r="V147" s="70"/>
      <c r="W147" s="70"/>
      <c r="X147" s="70"/>
      <c r="Y147" s="70"/>
    </row>
    <row r="148" spans="1:25" ht="15">
      <c r="A148" s="25"/>
      <c r="B148" s="46" t="s">
        <v>52</v>
      </c>
      <c r="C148" s="45"/>
      <c r="D148" s="45"/>
      <c r="E148" s="45"/>
      <c r="F148" s="43"/>
      <c r="G148" s="56" t="str">
        <f>IF(F147+K147&lt;4,"",IF(F147=K147,"HALVED",IF(F147&gt;K147,C133,H133)))</f>
        <v>ROCKINGHAM</v>
      </c>
      <c r="H148" s="45"/>
      <c r="I148" s="45"/>
      <c r="J148" s="45"/>
      <c r="K148" s="43"/>
      <c r="L148" s="69"/>
      <c r="M148" s="69"/>
      <c r="N148" s="69"/>
      <c r="O148" s="69"/>
      <c r="P148" s="69"/>
      <c r="Q148" s="69"/>
      <c r="R148" s="69"/>
      <c r="S148" s="69"/>
      <c r="T148" s="69"/>
      <c r="U148" s="69"/>
      <c r="V148" s="69"/>
      <c r="W148" s="69"/>
      <c r="X148" s="69"/>
      <c r="Y148" s="69"/>
    </row>
    <row r="149" spans="1:25" ht="15">
      <c r="A149" s="25"/>
      <c r="B149" s="25"/>
      <c r="C149" s="25"/>
      <c r="D149" s="25"/>
      <c r="E149" s="25"/>
      <c r="F149" s="25"/>
      <c r="G149" s="33"/>
      <c r="H149" s="33"/>
      <c r="I149" s="33"/>
      <c r="J149" s="33"/>
      <c r="K149" s="33"/>
      <c r="L149" s="69"/>
      <c r="M149" s="69"/>
      <c r="N149" s="69"/>
      <c r="O149" s="69"/>
      <c r="P149" s="69"/>
      <c r="Q149" s="69"/>
      <c r="R149" s="69"/>
      <c r="S149" s="69"/>
      <c r="T149" s="69"/>
      <c r="U149" s="69"/>
      <c r="V149" s="69"/>
      <c r="W149" s="69"/>
      <c r="X149" s="69"/>
      <c r="Y149" s="69"/>
    </row>
    <row r="150" spans="1:25" ht="22.5" customHeight="1">
      <c r="A150" s="15"/>
      <c r="B150" s="57" t="s">
        <v>147</v>
      </c>
      <c r="C150" s="45"/>
      <c r="D150" s="45"/>
      <c r="E150" s="45"/>
      <c r="F150" s="45"/>
      <c r="G150" s="45"/>
      <c r="H150" s="45"/>
      <c r="I150" s="45"/>
      <c r="J150" s="45"/>
      <c r="K150" s="43"/>
      <c r="L150" s="69"/>
      <c r="M150" s="69"/>
      <c r="N150" s="69"/>
      <c r="O150" s="69"/>
      <c r="P150" s="69"/>
      <c r="Q150" s="69"/>
      <c r="R150" s="69"/>
      <c r="S150" s="69"/>
      <c r="T150" s="69"/>
      <c r="U150" s="69"/>
      <c r="V150" s="69"/>
      <c r="W150" s="69"/>
      <c r="X150" s="69"/>
      <c r="Y150" s="69"/>
    </row>
    <row r="151" spans="1:25" ht="15">
      <c r="A151" s="15"/>
      <c r="B151" s="16" t="s">
        <v>22</v>
      </c>
      <c r="C151" s="58" t="s">
        <v>1392</v>
      </c>
      <c r="D151" s="45"/>
      <c r="E151" s="45"/>
      <c r="F151" s="43"/>
      <c r="G151" s="17" t="s">
        <v>22</v>
      </c>
      <c r="H151" s="48" t="s">
        <v>1393</v>
      </c>
      <c r="I151" s="45"/>
      <c r="J151" s="45"/>
      <c r="K151" s="43"/>
      <c r="L151" s="69"/>
      <c r="M151" s="69"/>
      <c r="N151" s="69"/>
      <c r="O151" s="69"/>
      <c r="P151" s="69"/>
      <c r="Q151" s="69"/>
      <c r="R151" s="69"/>
      <c r="S151" s="69"/>
      <c r="T151" s="69"/>
      <c r="U151" s="69"/>
      <c r="V151" s="69"/>
      <c r="W151" s="69"/>
      <c r="X151" s="69"/>
      <c r="Y151" s="69"/>
    </row>
    <row r="152" spans="1:25" ht="15">
      <c r="A152" s="15"/>
      <c r="B152" s="41" t="s">
        <v>23</v>
      </c>
      <c r="C152" s="59" t="s">
        <v>24</v>
      </c>
      <c r="D152" s="50"/>
      <c r="E152" s="41" t="s">
        <v>25</v>
      </c>
      <c r="F152" s="41" t="s">
        <v>26</v>
      </c>
      <c r="G152" s="40" t="s">
        <v>23</v>
      </c>
      <c r="H152" s="49" t="s">
        <v>24</v>
      </c>
      <c r="I152" s="50"/>
      <c r="J152" s="40" t="s">
        <v>25</v>
      </c>
      <c r="K152" s="40" t="s">
        <v>26</v>
      </c>
      <c r="L152" s="69"/>
      <c r="M152" s="69"/>
      <c r="N152" s="69"/>
      <c r="O152" s="69"/>
      <c r="P152" s="69"/>
      <c r="Q152" s="69"/>
      <c r="R152" s="69"/>
      <c r="S152" s="69"/>
      <c r="T152" s="69"/>
      <c r="U152" s="69"/>
      <c r="V152" s="69"/>
      <c r="W152" s="69"/>
      <c r="X152" s="69"/>
      <c r="Y152" s="69"/>
    </row>
    <row r="153" spans="1:25" ht="15">
      <c r="A153" s="15"/>
      <c r="B153" s="47"/>
      <c r="C153" s="51"/>
      <c r="D153" s="52"/>
      <c r="E153" s="47"/>
      <c r="F153" s="47"/>
      <c r="G153" s="47"/>
      <c r="H153" s="51"/>
      <c r="I153" s="52"/>
      <c r="J153" s="47"/>
      <c r="K153" s="47"/>
      <c r="L153" s="69"/>
      <c r="M153" s="69"/>
      <c r="N153" s="69"/>
      <c r="O153" s="69"/>
      <c r="P153" s="69"/>
      <c r="Q153" s="69"/>
      <c r="R153" s="69"/>
      <c r="S153" s="69"/>
      <c r="T153" s="69"/>
      <c r="U153" s="69"/>
      <c r="V153" s="69"/>
      <c r="W153" s="69"/>
      <c r="X153" s="69"/>
      <c r="Y153" s="69"/>
    </row>
    <row r="154" spans="1:25" ht="15">
      <c r="A154" s="15"/>
      <c r="B154" s="39"/>
      <c r="C154" s="53"/>
      <c r="D154" s="54"/>
      <c r="E154" s="39"/>
      <c r="F154" s="39"/>
      <c r="G154" s="39"/>
      <c r="H154" s="53"/>
      <c r="I154" s="54"/>
      <c r="J154" s="39"/>
      <c r="K154" s="39"/>
      <c r="L154" s="69"/>
      <c r="M154" s="69"/>
      <c r="N154" s="69"/>
      <c r="O154" s="69"/>
      <c r="P154" s="69"/>
      <c r="Q154" s="69"/>
      <c r="R154" s="69"/>
      <c r="S154" s="69"/>
      <c r="T154" s="69"/>
      <c r="U154" s="69"/>
      <c r="V154" s="69"/>
      <c r="W154" s="69"/>
      <c r="X154" s="69"/>
      <c r="Y154" s="69"/>
    </row>
    <row r="155" spans="1:25" ht="15">
      <c r="A155" s="15"/>
      <c r="B155" s="41">
        <v>1</v>
      </c>
      <c r="C155" s="42" t="s">
        <v>1422</v>
      </c>
      <c r="D155" s="43"/>
      <c r="E155" s="19">
        <v>6</v>
      </c>
      <c r="F155" s="38" t="s">
        <v>154</v>
      </c>
      <c r="G155" s="40">
        <v>1</v>
      </c>
      <c r="H155" s="42" t="s">
        <v>1421</v>
      </c>
      <c r="I155" s="43"/>
      <c r="J155" s="19">
        <v>16</v>
      </c>
      <c r="K155" s="38"/>
      <c r="L155" s="71"/>
      <c r="M155" s="71"/>
      <c r="N155" s="71"/>
      <c r="O155" s="71"/>
      <c r="P155" s="71"/>
      <c r="Q155" s="71"/>
      <c r="R155" s="71"/>
      <c r="S155" s="71"/>
      <c r="T155" s="71"/>
      <c r="U155" s="71"/>
      <c r="V155" s="71"/>
      <c r="W155" s="71"/>
      <c r="X155" s="71"/>
      <c r="Y155" s="71"/>
    </row>
    <row r="156" spans="1:25" ht="15">
      <c r="A156" s="15"/>
      <c r="B156" s="39"/>
      <c r="C156" s="42" t="s">
        <v>1420</v>
      </c>
      <c r="D156" s="43"/>
      <c r="E156" s="19">
        <v>26</v>
      </c>
      <c r="F156" s="39"/>
      <c r="G156" s="39"/>
      <c r="H156" s="42" t="s">
        <v>1419</v>
      </c>
      <c r="I156" s="43"/>
      <c r="J156" s="19">
        <v>26</v>
      </c>
      <c r="K156" s="39"/>
      <c r="L156" s="71"/>
      <c r="M156" s="71"/>
      <c r="N156" s="71"/>
      <c r="O156" s="71"/>
      <c r="P156" s="71"/>
      <c r="Q156" s="71"/>
      <c r="R156" s="71"/>
      <c r="S156" s="71"/>
      <c r="T156" s="71"/>
      <c r="U156" s="71"/>
      <c r="V156" s="71"/>
      <c r="W156" s="71"/>
      <c r="X156" s="71"/>
      <c r="Y156" s="71"/>
    </row>
    <row r="157" spans="1:25" ht="15">
      <c r="A157" s="15"/>
      <c r="B157" s="41">
        <v>2</v>
      </c>
      <c r="C157" s="42" t="s">
        <v>1418</v>
      </c>
      <c r="D157" s="43"/>
      <c r="E157" s="19">
        <v>15</v>
      </c>
      <c r="F157" s="38" t="s">
        <v>87</v>
      </c>
      <c r="G157" s="40">
        <v>2</v>
      </c>
      <c r="H157" s="42" t="s">
        <v>1417</v>
      </c>
      <c r="I157" s="43"/>
      <c r="J157" s="19">
        <v>13</v>
      </c>
      <c r="K157" s="38"/>
      <c r="L157" s="71"/>
      <c r="M157" s="71"/>
      <c r="N157" s="71"/>
      <c r="O157" s="71"/>
      <c r="P157" s="71"/>
      <c r="Q157" s="71"/>
      <c r="R157" s="71"/>
      <c r="S157" s="71"/>
      <c r="T157" s="71"/>
      <c r="U157" s="71"/>
      <c r="V157" s="71"/>
      <c r="W157" s="71"/>
      <c r="X157" s="71"/>
      <c r="Y157" s="71"/>
    </row>
    <row r="158" spans="1:25" ht="15">
      <c r="A158" s="15"/>
      <c r="B158" s="39"/>
      <c r="C158" s="42" t="s">
        <v>1416</v>
      </c>
      <c r="D158" s="43"/>
      <c r="E158" s="19">
        <v>16</v>
      </c>
      <c r="F158" s="39"/>
      <c r="G158" s="39"/>
      <c r="H158" s="42" t="s">
        <v>1415</v>
      </c>
      <c r="I158" s="43"/>
      <c r="J158" s="19">
        <v>25</v>
      </c>
      <c r="K158" s="39"/>
      <c r="L158" s="71"/>
      <c r="M158" s="71"/>
      <c r="N158" s="71"/>
      <c r="O158" s="71"/>
      <c r="P158" s="71"/>
      <c r="Q158" s="71"/>
      <c r="R158" s="71"/>
      <c r="S158" s="71"/>
      <c r="T158" s="71"/>
      <c r="U158" s="71"/>
      <c r="V158" s="71"/>
      <c r="W158" s="71"/>
      <c r="X158" s="71"/>
      <c r="Y158" s="71"/>
    </row>
    <row r="159" spans="1:25" ht="15">
      <c r="A159" s="15"/>
      <c r="B159" s="41">
        <v>3</v>
      </c>
      <c r="C159" s="42" t="s">
        <v>1414</v>
      </c>
      <c r="D159" s="43"/>
      <c r="E159" s="19">
        <v>18</v>
      </c>
      <c r="F159" s="38"/>
      <c r="G159" s="40">
        <v>3</v>
      </c>
      <c r="H159" s="42" t="s">
        <v>1413</v>
      </c>
      <c r="I159" s="43"/>
      <c r="J159" s="19">
        <v>8</v>
      </c>
      <c r="K159" s="38" t="s">
        <v>64</v>
      </c>
      <c r="L159" s="71"/>
      <c r="M159" s="71"/>
      <c r="N159" s="71"/>
      <c r="O159" s="71"/>
      <c r="P159" s="71"/>
      <c r="Q159" s="71"/>
      <c r="R159" s="71"/>
      <c r="S159" s="71"/>
      <c r="T159" s="71"/>
      <c r="U159" s="71"/>
      <c r="V159" s="71"/>
      <c r="W159" s="71"/>
      <c r="X159" s="71"/>
      <c r="Y159" s="71"/>
    </row>
    <row r="160" spans="1:25" ht="15">
      <c r="A160" s="15"/>
      <c r="B160" s="39"/>
      <c r="C160" s="42" t="s">
        <v>1412</v>
      </c>
      <c r="D160" s="43"/>
      <c r="E160" s="19">
        <v>16</v>
      </c>
      <c r="F160" s="39"/>
      <c r="G160" s="39"/>
      <c r="H160" s="42" t="s">
        <v>1411</v>
      </c>
      <c r="I160" s="43"/>
      <c r="J160" s="19">
        <v>12</v>
      </c>
      <c r="K160" s="39"/>
      <c r="L160" s="71"/>
      <c r="M160" s="71"/>
      <c r="N160" s="71"/>
      <c r="O160" s="71"/>
      <c r="P160" s="71"/>
      <c r="Q160" s="71"/>
      <c r="R160" s="71"/>
      <c r="S160" s="71"/>
      <c r="T160" s="71"/>
      <c r="U160" s="71"/>
      <c r="V160" s="71"/>
      <c r="W160" s="71"/>
      <c r="X160" s="71"/>
      <c r="Y160" s="71"/>
    </row>
    <row r="161" spans="1:25" ht="13.5" customHeight="1">
      <c r="A161" s="15"/>
      <c r="B161" s="41">
        <v>4</v>
      </c>
      <c r="C161" s="42" t="s">
        <v>1410</v>
      </c>
      <c r="D161" s="43"/>
      <c r="E161" s="19">
        <v>16</v>
      </c>
      <c r="F161" s="38"/>
      <c r="G161" s="40">
        <v>4</v>
      </c>
      <c r="H161" s="42" t="s">
        <v>1409</v>
      </c>
      <c r="I161" s="43"/>
      <c r="J161" s="19">
        <v>19</v>
      </c>
      <c r="K161" s="38" t="s">
        <v>43</v>
      </c>
      <c r="L161" s="71"/>
      <c r="M161" s="71"/>
      <c r="N161" s="71"/>
      <c r="O161" s="71"/>
      <c r="P161" s="71"/>
      <c r="Q161" s="71"/>
      <c r="R161" s="71"/>
      <c r="S161" s="71"/>
      <c r="T161" s="71"/>
      <c r="U161" s="71"/>
      <c r="V161" s="71"/>
      <c r="W161" s="71"/>
      <c r="X161" s="71"/>
      <c r="Y161" s="71"/>
    </row>
    <row r="162" spans="1:25" ht="15">
      <c r="A162" s="15"/>
      <c r="B162" s="39"/>
      <c r="C162" s="42" t="s">
        <v>1408</v>
      </c>
      <c r="D162" s="43"/>
      <c r="E162" s="19">
        <v>16</v>
      </c>
      <c r="F162" s="39"/>
      <c r="G162" s="39"/>
      <c r="H162" s="42" t="s">
        <v>1407</v>
      </c>
      <c r="I162" s="43"/>
      <c r="J162" s="19">
        <v>21</v>
      </c>
      <c r="K162" s="39"/>
      <c r="L162" s="71"/>
      <c r="M162" s="71"/>
      <c r="N162" s="71"/>
      <c r="O162" s="71"/>
      <c r="P162" s="71"/>
      <c r="Q162" s="71"/>
      <c r="R162" s="71"/>
      <c r="S162" s="71"/>
      <c r="T162" s="71"/>
      <c r="U162" s="71"/>
      <c r="V162" s="71"/>
      <c r="W162" s="71"/>
      <c r="X162" s="71"/>
      <c r="Y162" s="71"/>
    </row>
    <row r="163" spans="1:25" ht="15">
      <c r="A163" s="15"/>
      <c r="B163" s="41">
        <v>5</v>
      </c>
      <c r="C163" s="42" t="s">
        <v>1406</v>
      </c>
      <c r="D163" s="43"/>
      <c r="E163" s="19">
        <v>23</v>
      </c>
      <c r="F163" s="38" t="s">
        <v>33</v>
      </c>
      <c r="G163" s="40">
        <v>5</v>
      </c>
      <c r="H163" s="42" t="s">
        <v>1405</v>
      </c>
      <c r="I163" s="43"/>
      <c r="J163" s="19">
        <v>14</v>
      </c>
      <c r="K163" s="38"/>
      <c r="L163" s="71"/>
      <c r="M163" s="71"/>
      <c r="N163" s="71"/>
      <c r="O163" s="71"/>
      <c r="P163" s="71"/>
      <c r="Q163" s="71"/>
      <c r="R163" s="71"/>
      <c r="S163" s="71"/>
      <c r="T163" s="71"/>
      <c r="U163" s="71"/>
      <c r="V163" s="71"/>
      <c r="W163" s="71"/>
      <c r="X163" s="71"/>
      <c r="Y163" s="71"/>
    </row>
    <row r="164" spans="1:25" ht="15">
      <c r="A164" s="22"/>
      <c r="B164" s="39"/>
      <c r="C164" s="42" t="s">
        <v>1404</v>
      </c>
      <c r="D164" s="43"/>
      <c r="E164" s="19"/>
      <c r="F164" s="39"/>
      <c r="G164" s="39"/>
      <c r="H164" s="42" t="s">
        <v>1403</v>
      </c>
      <c r="I164" s="43"/>
      <c r="J164" s="19">
        <v>18</v>
      </c>
      <c r="K164" s="39"/>
      <c r="L164" s="71"/>
      <c r="M164" s="71"/>
      <c r="N164" s="71"/>
      <c r="O164" s="71"/>
      <c r="P164" s="71"/>
      <c r="Q164" s="71"/>
      <c r="R164" s="71"/>
      <c r="S164" s="71"/>
      <c r="T164" s="71"/>
      <c r="U164" s="71"/>
      <c r="V164" s="71"/>
      <c r="W164" s="71"/>
      <c r="X164" s="71"/>
      <c r="Y164" s="71"/>
    </row>
    <row r="165" spans="1:25" ht="15.75">
      <c r="A165" s="25"/>
      <c r="B165" s="44" t="str">
        <f>"TOTAL MATCHES WON BY : "&amp;C151</f>
        <v>TOTAL MATCHES WON BY : ROCKINGHAM</v>
      </c>
      <c r="C165" s="45"/>
      <c r="D165" s="45"/>
      <c r="E165" s="43"/>
      <c r="F165" s="19">
        <f>COUNTA(F155:F164)-0.5*COUNTIF(F155:F164,"Sq*")-COUNTIF(F155:F164,"TBA")</f>
        <v>3</v>
      </c>
      <c r="G165" s="55" t="str">
        <f>"TOTAL MATCHES WON BY : "&amp;H151</f>
        <v>TOTAL MATCHES WON BY : THE CUT</v>
      </c>
      <c r="H165" s="45"/>
      <c r="I165" s="45"/>
      <c r="J165" s="43"/>
      <c r="K165" s="19">
        <f>COUNTA(K155:K164)-0.5*COUNTIF(K155:K164,"Sq*")-COUNTIF(K155:K164,"TBA")</f>
        <v>2</v>
      </c>
      <c r="L165" s="70"/>
      <c r="M165" s="70"/>
      <c r="N165" s="70" t="str">
        <f>IF(F165+K165=0,"",C151)</f>
        <v>ROCKINGHAM</v>
      </c>
      <c r="O165" s="24">
        <f>F165</f>
        <v>3</v>
      </c>
      <c r="P165" s="70" t="str">
        <f>IF(F165+K165=0,"",H151)</f>
        <v>THE CUT</v>
      </c>
      <c r="Q165" s="24">
        <f>K165</f>
        <v>2</v>
      </c>
      <c r="R165" s="70" t="str">
        <f>G166</f>
        <v>ROCKINGHAM</v>
      </c>
      <c r="S165" s="70" t="str">
        <f>IF(R165="HALVED",C151,"")</f>
        <v/>
      </c>
      <c r="T165" s="70" t="str">
        <f>IF(R165="HALVED",H151,"")</f>
        <v/>
      </c>
      <c r="U165" s="70"/>
      <c r="V165" s="70"/>
      <c r="W165" s="70"/>
      <c r="X165" s="70"/>
      <c r="Y165" s="70"/>
    </row>
    <row r="166" spans="1:25" ht="15">
      <c r="A166" s="25"/>
      <c r="B166" s="46" t="s">
        <v>52</v>
      </c>
      <c r="C166" s="45"/>
      <c r="D166" s="45"/>
      <c r="E166" s="45"/>
      <c r="F166" s="43"/>
      <c r="G166" s="56" t="str">
        <f>IF(F165+K165&lt;4,"",IF(F165=K165,"HALVED",IF(F165&gt;K165,C151,H151)))</f>
        <v>ROCKINGHAM</v>
      </c>
      <c r="H166" s="45"/>
      <c r="I166" s="45"/>
      <c r="J166" s="45"/>
      <c r="K166" s="43"/>
      <c r="L166" s="69"/>
      <c r="M166" s="69"/>
      <c r="N166" s="69"/>
      <c r="O166" s="69"/>
      <c r="P166" s="69"/>
      <c r="Q166" s="69"/>
      <c r="R166" s="69"/>
      <c r="S166" s="69"/>
      <c r="T166" s="69"/>
      <c r="U166" s="69"/>
      <c r="V166" s="69"/>
      <c r="W166" s="69"/>
      <c r="X166" s="69"/>
      <c r="Y166" s="69"/>
    </row>
    <row r="167" spans="1:25" ht="15">
      <c r="A167" s="91"/>
      <c r="B167" s="89"/>
      <c r="C167" s="89"/>
      <c r="D167" s="89"/>
      <c r="E167" s="89"/>
      <c r="F167" s="89"/>
      <c r="G167" s="89"/>
      <c r="H167" s="89"/>
      <c r="I167" s="89"/>
      <c r="J167" s="89"/>
      <c r="K167" s="89"/>
      <c r="L167" s="89"/>
      <c r="M167" s="89"/>
      <c r="N167" s="89"/>
      <c r="O167" s="89"/>
      <c r="P167" s="89"/>
      <c r="Q167" s="89"/>
      <c r="R167" s="89"/>
      <c r="S167" s="89"/>
      <c r="T167" s="89"/>
      <c r="U167" s="89"/>
      <c r="V167" s="89"/>
      <c r="W167" s="89"/>
      <c r="X167" s="89"/>
      <c r="Y167" s="89"/>
    </row>
    <row r="168" spans="1:25" ht="15">
      <c r="A168" s="25"/>
      <c r="B168" s="16" t="s">
        <v>22</v>
      </c>
      <c r="C168" s="58" t="s">
        <v>1370</v>
      </c>
      <c r="D168" s="45"/>
      <c r="E168" s="45"/>
      <c r="F168" s="43"/>
      <c r="G168" s="17" t="s">
        <v>22</v>
      </c>
      <c r="H168" s="48" t="s">
        <v>1371</v>
      </c>
      <c r="I168" s="45"/>
      <c r="J168" s="45"/>
      <c r="K168" s="43"/>
      <c r="L168" s="69"/>
      <c r="M168" s="69"/>
      <c r="N168" s="69"/>
      <c r="O168" s="69"/>
      <c r="P168" s="69"/>
      <c r="Q168" s="69"/>
      <c r="R168" s="69"/>
      <c r="S168" s="69"/>
      <c r="T168" s="69"/>
      <c r="U168" s="69"/>
      <c r="V168" s="69"/>
      <c r="W168" s="69"/>
      <c r="X168" s="69"/>
      <c r="Y168" s="69"/>
    </row>
    <row r="169" spans="1:25" ht="15">
      <c r="A169" s="25"/>
      <c r="B169" s="41" t="s">
        <v>23</v>
      </c>
      <c r="C169" s="59" t="s">
        <v>24</v>
      </c>
      <c r="D169" s="50"/>
      <c r="E169" s="41" t="s">
        <v>25</v>
      </c>
      <c r="F169" s="41" t="s">
        <v>26</v>
      </c>
      <c r="G169" s="40" t="s">
        <v>23</v>
      </c>
      <c r="H169" s="49"/>
      <c r="I169" s="50"/>
      <c r="J169" s="40" t="s">
        <v>25</v>
      </c>
      <c r="K169" s="40" t="s">
        <v>26</v>
      </c>
      <c r="L169" s="69"/>
      <c r="M169" s="69"/>
      <c r="N169" s="69"/>
      <c r="O169" s="69"/>
      <c r="P169" s="69"/>
      <c r="Q169" s="69"/>
      <c r="R169" s="69"/>
      <c r="S169" s="69"/>
      <c r="T169" s="69"/>
      <c r="U169" s="69"/>
      <c r="V169" s="69"/>
      <c r="W169" s="69"/>
      <c r="X169" s="69"/>
      <c r="Y169" s="69"/>
    </row>
    <row r="170" spans="1:25" ht="15">
      <c r="A170" s="25"/>
      <c r="B170" s="47"/>
      <c r="C170" s="51"/>
      <c r="D170" s="52"/>
      <c r="E170" s="47"/>
      <c r="F170" s="47"/>
      <c r="G170" s="47"/>
      <c r="H170" s="51"/>
      <c r="I170" s="52"/>
      <c r="J170" s="47"/>
      <c r="K170" s="47"/>
      <c r="L170" s="69"/>
      <c r="M170" s="69"/>
      <c r="N170" s="69"/>
      <c r="O170" s="69"/>
      <c r="P170" s="69"/>
      <c r="Q170" s="69"/>
      <c r="R170" s="69"/>
      <c r="S170" s="69"/>
      <c r="T170" s="69"/>
      <c r="U170" s="69"/>
      <c r="V170" s="69"/>
      <c r="W170" s="69"/>
      <c r="X170" s="69"/>
      <c r="Y170" s="69"/>
    </row>
    <row r="171" spans="1:25" ht="15">
      <c r="A171" s="25"/>
      <c r="B171" s="39"/>
      <c r="C171" s="53"/>
      <c r="D171" s="54"/>
      <c r="E171" s="39"/>
      <c r="F171" s="39"/>
      <c r="G171" s="39"/>
      <c r="H171" s="53"/>
      <c r="I171" s="54"/>
      <c r="J171" s="39"/>
      <c r="K171" s="39"/>
      <c r="L171" s="69"/>
      <c r="M171" s="69"/>
      <c r="N171" s="69"/>
      <c r="O171" s="69"/>
      <c r="P171" s="69"/>
      <c r="Q171" s="69"/>
      <c r="R171" s="69"/>
      <c r="S171" s="69"/>
      <c r="T171" s="69"/>
      <c r="U171" s="69"/>
      <c r="V171" s="69"/>
      <c r="W171" s="69"/>
      <c r="X171" s="69"/>
      <c r="Y171" s="69"/>
    </row>
    <row r="172" spans="1:25" ht="15.75">
      <c r="A172" s="25"/>
      <c r="B172" s="41">
        <v>1</v>
      </c>
      <c r="C172" s="42" t="s">
        <v>1402</v>
      </c>
      <c r="D172" s="43"/>
      <c r="E172" s="19">
        <v>22</v>
      </c>
      <c r="F172" s="38" t="s">
        <v>33</v>
      </c>
      <c r="G172" s="40">
        <v>1</v>
      </c>
      <c r="H172" s="42" t="s">
        <v>1401</v>
      </c>
      <c r="I172" s="43"/>
      <c r="J172" s="19">
        <v>7</v>
      </c>
      <c r="K172" s="38"/>
      <c r="L172" s="71"/>
      <c r="M172" s="71"/>
      <c r="N172" s="71"/>
      <c r="O172" s="71"/>
      <c r="P172" s="71"/>
      <c r="Q172" s="71"/>
      <c r="R172" s="71"/>
      <c r="S172" s="71"/>
      <c r="T172" s="71"/>
      <c r="U172" s="71"/>
      <c r="V172" s="71"/>
      <c r="W172" s="71"/>
      <c r="X172" s="71"/>
      <c r="Y172" s="71"/>
    </row>
    <row r="173" spans="1:25" ht="15.75">
      <c r="A173" s="25"/>
      <c r="B173" s="39"/>
      <c r="C173" s="42" t="s">
        <v>1350</v>
      </c>
      <c r="D173" s="43"/>
      <c r="E173" s="19">
        <v>19</v>
      </c>
      <c r="F173" s="39"/>
      <c r="G173" s="39"/>
      <c r="H173" s="42" t="s">
        <v>1400</v>
      </c>
      <c r="I173" s="43"/>
      <c r="J173" s="19">
        <v>18</v>
      </c>
      <c r="K173" s="39"/>
      <c r="L173" s="71"/>
      <c r="M173" s="71"/>
      <c r="N173" s="71"/>
      <c r="O173" s="71"/>
      <c r="P173" s="71"/>
      <c r="Q173" s="71"/>
      <c r="R173" s="71"/>
      <c r="S173" s="71"/>
      <c r="T173" s="71"/>
      <c r="U173" s="71"/>
      <c r="V173" s="71"/>
      <c r="W173" s="71"/>
      <c r="X173" s="71"/>
      <c r="Y173" s="71"/>
    </row>
    <row r="174" spans="1:25" ht="15.75">
      <c r="A174" s="25"/>
      <c r="B174" s="41">
        <v>2</v>
      </c>
      <c r="C174" s="42" t="s">
        <v>1364</v>
      </c>
      <c r="D174" s="43"/>
      <c r="E174" s="19">
        <v>27</v>
      </c>
      <c r="F174" s="38" t="s">
        <v>84</v>
      </c>
      <c r="G174" s="40">
        <v>2</v>
      </c>
      <c r="H174" s="42" t="s">
        <v>1365</v>
      </c>
      <c r="I174" s="43"/>
      <c r="J174" s="19">
        <v>11</v>
      </c>
      <c r="K174" s="38"/>
      <c r="L174" s="71"/>
      <c r="M174" s="71"/>
      <c r="N174" s="71"/>
      <c r="O174" s="71"/>
      <c r="P174" s="71"/>
      <c r="Q174" s="71"/>
      <c r="R174" s="71"/>
      <c r="S174" s="71"/>
      <c r="T174" s="71"/>
      <c r="U174" s="71"/>
      <c r="V174" s="71"/>
      <c r="W174" s="71"/>
      <c r="X174" s="71"/>
      <c r="Y174" s="71"/>
    </row>
    <row r="175" spans="1:25" ht="15.75">
      <c r="A175" s="25"/>
      <c r="B175" s="39"/>
      <c r="C175" s="42" t="s">
        <v>1362</v>
      </c>
      <c r="D175" s="43"/>
      <c r="E175" s="19">
        <v>12</v>
      </c>
      <c r="F175" s="39"/>
      <c r="G175" s="39"/>
      <c r="H175" s="42" t="s">
        <v>1363</v>
      </c>
      <c r="I175" s="43"/>
      <c r="J175" s="19">
        <v>15</v>
      </c>
      <c r="K175" s="39"/>
      <c r="L175" s="71"/>
      <c r="M175" s="71"/>
      <c r="N175" s="71"/>
      <c r="O175" s="71"/>
      <c r="P175" s="71"/>
      <c r="Q175" s="71"/>
      <c r="R175" s="71"/>
      <c r="S175" s="71"/>
      <c r="T175" s="71"/>
      <c r="U175" s="71"/>
      <c r="V175" s="71"/>
      <c r="W175" s="71"/>
      <c r="X175" s="71"/>
      <c r="Y175" s="71"/>
    </row>
    <row r="176" spans="1:25" ht="15.75">
      <c r="A176" s="25"/>
      <c r="B176" s="41">
        <v>3</v>
      </c>
      <c r="C176" s="42" t="s">
        <v>1358</v>
      </c>
      <c r="D176" s="43"/>
      <c r="E176" s="19">
        <v>18</v>
      </c>
      <c r="F176" s="38" t="s">
        <v>119</v>
      </c>
      <c r="G176" s="40">
        <v>3</v>
      </c>
      <c r="H176" s="42" t="s">
        <v>1361</v>
      </c>
      <c r="I176" s="43"/>
      <c r="J176" s="19">
        <v>10</v>
      </c>
      <c r="K176" s="38" t="s">
        <v>119</v>
      </c>
      <c r="L176" s="71"/>
      <c r="M176" s="71"/>
      <c r="N176" s="71"/>
      <c r="O176" s="71"/>
      <c r="P176" s="71"/>
      <c r="Q176" s="71"/>
      <c r="R176" s="71"/>
      <c r="S176" s="71"/>
      <c r="T176" s="71"/>
      <c r="U176" s="71"/>
      <c r="V176" s="71"/>
      <c r="W176" s="71"/>
      <c r="X176" s="71"/>
      <c r="Y176" s="71"/>
    </row>
    <row r="177" spans="1:25" ht="15.75">
      <c r="A177" s="25"/>
      <c r="B177" s="39"/>
      <c r="C177" s="42" t="s">
        <v>1360</v>
      </c>
      <c r="D177" s="43"/>
      <c r="E177" s="19">
        <v>27</v>
      </c>
      <c r="F177" s="39"/>
      <c r="G177" s="39"/>
      <c r="H177" s="42" t="s">
        <v>1399</v>
      </c>
      <c r="I177" s="43"/>
      <c r="J177" s="19">
        <v>17</v>
      </c>
      <c r="K177" s="39"/>
      <c r="L177" s="71"/>
      <c r="M177" s="71"/>
      <c r="N177" s="71"/>
      <c r="O177" s="71"/>
      <c r="P177" s="71"/>
      <c r="Q177" s="71"/>
      <c r="R177" s="71"/>
      <c r="S177" s="71"/>
      <c r="T177" s="71"/>
      <c r="U177" s="71"/>
      <c r="V177" s="71"/>
      <c r="W177" s="71"/>
      <c r="X177" s="71"/>
      <c r="Y177" s="71"/>
    </row>
    <row r="178" spans="1:25" ht="15.75">
      <c r="A178" s="25"/>
      <c r="B178" s="41">
        <v>4</v>
      </c>
      <c r="C178" s="42" t="s">
        <v>1366</v>
      </c>
      <c r="D178" s="43"/>
      <c r="E178" s="19">
        <v>25</v>
      </c>
      <c r="F178" s="38"/>
      <c r="G178" s="40">
        <v>4</v>
      </c>
      <c r="H178" s="42" t="s">
        <v>1357</v>
      </c>
      <c r="I178" s="43"/>
      <c r="J178" s="19">
        <v>10</v>
      </c>
      <c r="K178" s="38" t="s">
        <v>43</v>
      </c>
      <c r="L178" s="71"/>
      <c r="M178" s="71"/>
      <c r="N178" s="71"/>
      <c r="O178" s="71"/>
      <c r="P178" s="71"/>
      <c r="Q178" s="71"/>
      <c r="R178" s="71"/>
      <c r="S178" s="71"/>
      <c r="T178" s="71"/>
      <c r="U178" s="71"/>
      <c r="V178" s="71"/>
      <c r="W178" s="71"/>
      <c r="X178" s="71"/>
      <c r="Y178" s="71"/>
    </row>
    <row r="179" spans="1:25" ht="15.75">
      <c r="A179" s="25"/>
      <c r="B179" s="39"/>
      <c r="C179" s="42" t="s">
        <v>1398</v>
      </c>
      <c r="D179" s="43"/>
      <c r="E179" s="19">
        <v>20</v>
      </c>
      <c r="F179" s="39"/>
      <c r="G179" s="39"/>
      <c r="H179" s="90" t="s">
        <v>1355</v>
      </c>
      <c r="I179" s="89"/>
      <c r="J179" s="19">
        <v>20</v>
      </c>
      <c r="K179" s="39"/>
      <c r="L179" s="71"/>
      <c r="M179" s="71"/>
      <c r="N179" s="71"/>
      <c r="O179" s="71"/>
      <c r="P179" s="71"/>
      <c r="Q179" s="71"/>
      <c r="R179" s="71"/>
      <c r="S179" s="71"/>
      <c r="T179" s="71"/>
      <c r="U179" s="71"/>
      <c r="V179" s="71"/>
      <c r="W179" s="71"/>
      <c r="X179" s="71"/>
      <c r="Y179" s="71"/>
    </row>
    <row r="180" spans="1:25" ht="15.75">
      <c r="A180" s="25"/>
      <c r="B180" s="41">
        <v>5</v>
      </c>
      <c r="C180" s="42" t="s">
        <v>1397</v>
      </c>
      <c r="D180" s="43"/>
      <c r="E180" s="19">
        <v>32</v>
      </c>
      <c r="F180" s="38" t="s">
        <v>119</v>
      </c>
      <c r="G180" s="40">
        <v>5</v>
      </c>
      <c r="H180" s="42" t="s">
        <v>1396</v>
      </c>
      <c r="I180" s="43"/>
      <c r="J180" s="19">
        <v>13</v>
      </c>
      <c r="K180" s="38" t="s">
        <v>119</v>
      </c>
      <c r="L180" s="71"/>
      <c r="M180" s="71"/>
      <c r="N180" s="71"/>
      <c r="O180" s="71"/>
      <c r="P180" s="71"/>
      <c r="Q180" s="71"/>
      <c r="R180" s="71"/>
      <c r="S180" s="71"/>
      <c r="T180" s="71"/>
      <c r="U180" s="71"/>
      <c r="V180" s="71"/>
      <c r="W180" s="71"/>
      <c r="X180" s="71"/>
      <c r="Y180" s="71"/>
    </row>
    <row r="181" spans="1:25" ht="15.75">
      <c r="A181" s="25"/>
      <c r="B181" s="39"/>
      <c r="C181" s="42" t="s">
        <v>1395</v>
      </c>
      <c r="D181" s="43"/>
      <c r="E181" s="19">
        <v>17</v>
      </c>
      <c r="F181" s="39"/>
      <c r="G181" s="39"/>
      <c r="H181" s="42" t="s">
        <v>1394</v>
      </c>
      <c r="I181" s="43"/>
      <c r="J181" s="19">
        <v>22</v>
      </c>
      <c r="K181" s="39"/>
      <c r="L181" s="71"/>
      <c r="M181" s="71"/>
      <c r="N181" s="71"/>
      <c r="O181" s="71"/>
      <c r="P181" s="71"/>
      <c r="Q181" s="71"/>
      <c r="R181" s="71"/>
      <c r="S181" s="71"/>
      <c r="T181" s="71"/>
      <c r="U181" s="71"/>
      <c r="V181" s="71"/>
      <c r="W181" s="71"/>
      <c r="X181" s="71"/>
      <c r="Y181" s="71"/>
    </row>
    <row r="182" spans="1:25" ht="15.75">
      <c r="A182" s="25"/>
      <c r="B182" s="44" t="str">
        <f>"TOTAL MATCHES WON BY : "&amp;C168</f>
        <v>TOTAL MATCHES WON BY : PINJARRA</v>
      </c>
      <c r="C182" s="45"/>
      <c r="D182" s="45"/>
      <c r="E182" s="43"/>
      <c r="F182" s="19">
        <f>COUNTA(F172:F181)-0.5*COUNTIF(F172:F181,"Sq*")-COUNTIF(F172:F181,"TBA")</f>
        <v>3</v>
      </c>
      <c r="G182" s="55" t="str">
        <f>"TOTAL MATCHES WON BY : "&amp;H168</f>
        <v>TOTAL MATCHES WON BY : MANDURAH</v>
      </c>
      <c r="H182" s="45"/>
      <c r="I182" s="45"/>
      <c r="J182" s="43"/>
      <c r="K182" s="19">
        <f>COUNTA(K172:K181)-0.5*COUNTIF(K172:K181,"Sq*")-COUNTIF(K172:K181,"TBA")</f>
        <v>2</v>
      </c>
      <c r="L182" s="70"/>
      <c r="M182" s="70"/>
      <c r="N182" s="70" t="str">
        <f>IF(F182+K182=0,"",C168)</f>
        <v>PINJARRA</v>
      </c>
      <c r="O182" s="24">
        <f>F182</f>
        <v>3</v>
      </c>
      <c r="P182" s="70" t="str">
        <f>IF(F182+K182=0,"",H168)</f>
        <v>MANDURAH</v>
      </c>
      <c r="Q182" s="24">
        <f>K182</f>
        <v>2</v>
      </c>
      <c r="R182" s="70" t="str">
        <f>G183</f>
        <v>PINJARRA</v>
      </c>
      <c r="S182" s="70" t="str">
        <f>IF(R182="HALVED",C168,"")</f>
        <v/>
      </c>
      <c r="T182" s="70" t="str">
        <f>IF(R182="HALVED",H168,"")</f>
        <v/>
      </c>
      <c r="U182" s="70"/>
      <c r="V182" s="70"/>
      <c r="W182" s="70"/>
      <c r="X182" s="70"/>
      <c r="Y182" s="70"/>
    </row>
    <row r="183" spans="1:25" ht="15">
      <c r="A183" s="25"/>
      <c r="B183" s="46" t="s">
        <v>52</v>
      </c>
      <c r="C183" s="45"/>
      <c r="D183" s="45"/>
      <c r="E183" s="45"/>
      <c r="F183" s="43"/>
      <c r="G183" s="56" t="str">
        <f>IF(F182+K182&lt;4,"",IF(F182=K182,"HALVED",IF(F182&gt;K182,C168,H168)))</f>
        <v>PINJARRA</v>
      </c>
      <c r="H183" s="45"/>
      <c r="I183" s="45"/>
      <c r="J183" s="45"/>
      <c r="K183" s="43"/>
      <c r="L183" s="69"/>
      <c r="M183" s="69"/>
      <c r="N183" s="69"/>
      <c r="O183" s="69"/>
      <c r="P183" s="69"/>
      <c r="Q183" s="69"/>
      <c r="R183" s="69"/>
      <c r="S183" s="69"/>
      <c r="T183" s="69"/>
      <c r="U183" s="69"/>
      <c r="V183" s="69"/>
      <c r="W183" s="69"/>
      <c r="X183" s="69"/>
      <c r="Y183" s="69"/>
    </row>
    <row r="184" spans="1:25" ht="15">
      <c r="A184" s="25"/>
      <c r="B184" s="25"/>
      <c r="C184" s="25"/>
      <c r="D184" s="25"/>
      <c r="E184" s="25"/>
      <c r="F184" s="25"/>
      <c r="G184" s="33"/>
      <c r="H184" s="33"/>
      <c r="I184" s="33"/>
      <c r="J184" s="33"/>
      <c r="K184" s="33"/>
      <c r="L184" s="69"/>
      <c r="M184" s="69"/>
      <c r="N184" s="69"/>
      <c r="O184" s="69"/>
      <c r="P184" s="69"/>
      <c r="Q184" s="69"/>
      <c r="R184" s="69"/>
      <c r="S184" s="69"/>
      <c r="T184" s="69"/>
      <c r="U184" s="69"/>
      <c r="V184" s="69"/>
      <c r="W184" s="69"/>
      <c r="X184" s="69"/>
      <c r="Y184" s="69"/>
    </row>
    <row r="185" spans="1:25" ht="19.5" customHeight="1">
      <c r="A185" s="25"/>
      <c r="B185" s="57" t="s">
        <v>211</v>
      </c>
      <c r="C185" s="45"/>
      <c r="D185" s="45"/>
      <c r="E185" s="45"/>
      <c r="F185" s="45"/>
      <c r="G185" s="45"/>
      <c r="H185" s="45"/>
      <c r="I185" s="45"/>
      <c r="J185" s="45"/>
      <c r="K185" s="43"/>
      <c r="L185" s="69"/>
      <c r="M185" s="69"/>
      <c r="N185" s="69"/>
      <c r="O185" s="69"/>
      <c r="P185" s="69"/>
      <c r="Q185" s="69"/>
      <c r="R185" s="69"/>
      <c r="S185" s="69"/>
      <c r="T185" s="69"/>
      <c r="U185" s="69"/>
      <c r="V185" s="69"/>
      <c r="W185" s="69"/>
      <c r="X185" s="69"/>
      <c r="Y185" s="69"/>
    </row>
    <row r="186" spans="1:25" ht="15">
      <c r="A186" s="25"/>
      <c r="B186" s="16" t="s">
        <v>22</v>
      </c>
      <c r="C186" s="58" t="s">
        <v>1393</v>
      </c>
      <c r="D186" s="45"/>
      <c r="E186" s="45"/>
      <c r="F186" s="43"/>
      <c r="G186" s="17" t="s">
        <v>22</v>
      </c>
      <c r="H186" s="48" t="s">
        <v>1392</v>
      </c>
      <c r="I186" s="45"/>
      <c r="J186" s="45"/>
      <c r="K186" s="43"/>
      <c r="L186" s="69"/>
      <c r="M186" s="69"/>
      <c r="N186" s="69"/>
      <c r="O186" s="69"/>
      <c r="P186" s="69"/>
      <c r="Q186" s="69"/>
      <c r="R186" s="69"/>
      <c r="S186" s="69"/>
      <c r="T186" s="69"/>
      <c r="U186" s="69"/>
      <c r="V186" s="69"/>
      <c r="W186" s="69"/>
      <c r="X186" s="69"/>
      <c r="Y186" s="69"/>
    </row>
    <row r="187" spans="1:25" ht="15">
      <c r="A187" s="25"/>
      <c r="B187" s="41" t="s">
        <v>23</v>
      </c>
      <c r="C187" s="59" t="s">
        <v>24</v>
      </c>
      <c r="D187" s="50"/>
      <c r="E187" s="41" t="s">
        <v>25</v>
      </c>
      <c r="F187" s="41" t="s">
        <v>26</v>
      </c>
      <c r="G187" s="40" t="s">
        <v>23</v>
      </c>
      <c r="H187" s="49" t="s">
        <v>24</v>
      </c>
      <c r="I187" s="50"/>
      <c r="J187" s="40" t="s">
        <v>25</v>
      </c>
      <c r="K187" s="40" t="s">
        <v>26</v>
      </c>
      <c r="L187" s="69"/>
      <c r="M187" s="69"/>
      <c r="N187" s="69"/>
      <c r="O187" s="69"/>
      <c r="P187" s="69"/>
      <c r="Q187" s="69"/>
      <c r="R187" s="69"/>
      <c r="S187" s="69"/>
      <c r="T187" s="69"/>
      <c r="U187" s="69"/>
      <c r="V187" s="69"/>
      <c r="W187" s="69"/>
      <c r="X187" s="69"/>
      <c r="Y187" s="69"/>
    </row>
    <row r="188" spans="1:25" ht="15">
      <c r="A188" s="25"/>
      <c r="B188" s="47"/>
      <c r="C188" s="51"/>
      <c r="D188" s="52"/>
      <c r="E188" s="47"/>
      <c r="F188" s="47"/>
      <c r="G188" s="47"/>
      <c r="H188" s="51"/>
      <c r="I188" s="52"/>
      <c r="J188" s="47"/>
      <c r="K188" s="47"/>
      <c r="L188" s="69"/>
      <c r="M188" s="69"/>
      <c r="N188" s="69"/>
      <c r="O188" s="69"/>
      <c r="P188" s="69"/>
      <c r="Q188" s="69"/>
      <c r="R188" s="69"/>
      <c r="S188" s="69"/>
      <c r="T188" s="69"/>
      <c r="U188" s="69"/>
      <c r="V188" s="69"/>
      <c r="W188" s="69"/>
      <c r="X188" s="69"/>
      <c r="Y188" s="69"/>
    </row>
    <row r="189" spans="1:25" ht="15">
      <c r="A189" s="25"/>
      <c r="B189" s="39"/>
      <c r="C189" s="53"/>
      <c r="D189" s="54"/>
      <c r="E189" s="39"/>
      <c r="F189" s="39"/>
      <c r="G189" s="39"/>
      <c r="H189" s="53"/>
      <c r="I189" s="54"/>
      <c r="J189" s="39"/>
      <c r="K189" s="39"/>
      <c r="L189" s="69"/>
      <c r="M189" s="69"/>
      <c r="N189" s="69"/>
      <c r="O189" s="69"/>
      <c r="P189" s="69"/>
      <c r="Q189" s="69"/>
      <c r="R189" s="69"/>
      <c r="S189" s="69"/>
      <c r="T189" s="69"/>
      <c r="U189" s="69"/>
      <c r="V189" s="69"/>
      <c r="W189" s="69"/>
      <c r="X189" s="69"/>
      <c r="Y189" s="69"/>
    </row>
    <row r="190" spans="1:25" ht="15.75">
      <c r="A190" s="25"/>
      <c r="B190" s="41">
        <v>1</v>
      </c>
      <c r="C190" s="42" t="s">
        <v>1391</v>
      </c>
      <c r="D190" s="43"/>
      <c r="E190" s="19">
        <v>18</v>
      </c>
      <c r="F190" s="38" t="s">
        <v>33</v>
      </c>
      <c r="G190" s="40">
        <v>1</v>
      </c>
      <c r="H190" s="42" t="s">
        <v>1390</v>
      </c>
      <c r="I190" s="43"/>
      <c r="J190" s="19">
        <v>6</v>
      </c>
      <c r="K190" s="38"/>
      <c r="L190" s="71"/>
      <c r="M190" s="71"/>
      <c r="N190" s="71"/>
      <c r="O190" s="71"/>
      <c r="P190" s="71"/>
      <c r="Q190" s="71"/>
      <c r="R190" s="71"/>
      <c r="S190" s="71"/>
      <c r="T190" s="71"/>
      <c r="U190" s="71"/>
      <c r="V190" s="71"/>
      <c r="W190" s="71"/>
      <c r="X190" s="71"/>
      <c r="Y190" s="71"/>
    </row>
    <row r="191" spans="1:25" ht="15.75">
      <c r="A191" s="25"/>
      <c r="B191" s="39"/>
      <c r="C191" s="42" t="s">
        <v>1389</v>
      </c>
      <c r="D191" s="43"/>
      <c r="E191" s="19">
        <v>22</v>
      </c>
      <c r="F191" s="39"/>
      <c r="G191" s="39"/>
      <c r="H191" s="42" t="s">
        <v>1388</v>
      </c>
      <c r="I191" s="43"/>
      <c r="J191" s="19">
        <v>27</v>
      </c>
      <c r="K191" s="39"/>
      <c r="L191" s="71"/>
      <c r="M191" s="71"/>
      <c r="N191" s="71"/>
      <c r="O191" s="71"/>
      <c r="P191" s="71"/>
      <c r="Q191" s="71"/>
      <c r="R191" s="71"/>
      <c r="S191" s="71"/>
      <c r="T191" s="71"/>
      <c r="U191" s="71"/>
      <c r="V191" s="71"/>
      <c r="W191" s="71"/>
      <c r="X191" s="71"/>
      <c r="Y191" s="71"/>
    </row>
    <row r="192" spans="1:25" ht="15.75">
      <c r="A192" s="25"/>
      <c r="B192" s="41">
        <v>2</v>
      </c>
      <c r="C192" s="42" t="s">
        <v>1387</v>
      </c>
      <c r="D192" s="43"/>
      <c r="E192" s="19">
        <v>14</v>
      </c>
      <c r="F192" s="38"/>
      <c r="G192" s="40">
        <v>2</v>
      </c>
      <c r="H192" s="42" t="s">
        <v>1386</v>
      </c>
      <c r="I192" s="43"/>
      <c r="J192" s="19">
        <v>17</v>
      </c>
      <c r="K192" s="38" t="s">
        <v>87</v>
      </c>
      <c r="L192" s="71"/>
      <c r="M192" s="71"/>
      <c r="N192" s="71"/>
      <c r="O192" s="71"/>
      <c r="P192" s="71"/>
      <c r="Q192" s="71"/>
      <c r="R192" s="71"/>
      <c r="S192" s="71"/>
      <c r="T192" s="71"/>
      <c r="U192" s="71"/>
      <c r="V192" s="71"/>
      <c r="W192" s="71"/>
      <c r="X192" s="71"/>
      <c r="Y192" s="71"/>
    </row>
    <row r="193" spans="1:25" ht="15.75">
      <c r="A193" s="25"/>
      <c r="B193" s="39"/>
      <c r="C193" s="42" t="s">
        <v>1385</v>
      </c>
      <c r="D193" s="43"/>
      <c r="E193" s="19">
        <v>27</v>
      </c>
      <c r="F193" s="39"/>
      <c r="G193" s="39"/>
      <c r="H193" s="42" t="s">
        <v>1384</v>
      </c>
      <c r="I193" s="43"/>
      <c r="J193" s="19">
        <v>17</v>
      </c>
      <c r="K193" s="39"/>
      <c r="L193" s="71"/>
      <c r="M193" s="71"/>
      <c r="N193" s="71"/>
      <c r="O193" s="71"/>
      <c r="P193" s="71"/>
      <c r="Q193" s="71"/>
      <c r="R193" s="71"/>
      <c r="S193" s="71"/>
      <c r="T193" s="71"/>
      <c r="U193" s="71"/>
      <c r="V193" s="71"/>
      <c r="W193" s="71"/>
      <c r="X193" s="71"/>
      <c r="Y193" s="71"/>
    </row>
    <row r="194" spans="1:25" ht="15.75">
      <c r="A194" s="25"/>
      <c r="B194" s="41">
        <v>3</v>
      </c>
      <c r="C194" s="42" t="s">
        <v>1383</v>
      </c>
      <c r="D194" s="43"/>
      <c r="E194" s="19">
        <v>9</v>
      </c>
      <c r="F194" s="38" t="s">
        <v>77</v>
      </c>
      <c r="G194" s="40">
        <v>3</v>
      </c>
      <c r="H194" s="42" t="s">
        <v>1382</v>
      </c>
      <c r="I194" s="43"/>
      <c r="J194" s="19">
        <v>18</v>
      </c>
      <c r="K194" s="38"/>
      <c r="L194" s="71"/>
      <c r="M194" s="71"/>
      <c r="N194" s="71"/>
      <c r="O194" s="71"/>
      <c r="P194" s="71"/>
      <c r="Q194" s="71"/>
      <c r="R194" s="71"/>
      <c r="S194" s="71"/>
      <c r="T194" s="71"/>
      <c r="U194" s="71"/>
      <c r="V194" s="71"/>
      <c r="W194" s="71"/>
      <c r="X194" s="71"/>
      <c r="Y194" s="71"/>
    </row>
    <row r="195" spans="1:25" ht="15.75">
      <c r="A195" s="25"/>
      <c r="B195" s="39"/>
      <c r="C195" s="42" t="s">
        <v>1381</v>
      </c>
      <c r="D195" s="43"/>
      <c r="E195" s="19">
        <v>15</v>
      </c>
      <c r="F195" s="39"/>
      <c r="G195" s="39"/>
      <c r="H195" s="42" t="s">
        <v>1380</v>
      </c>
      <c r="I195" s="43"/>
      <c r="J195" s="19">
        <v>19</v>
      </c>
      <c r="K195" s="39"/>
      <c r="L195" s="71"/>
      <c r="M195" s="71"/>
      <c r="N195" s="71"/>
      <c r="O195" s="71"/>
      <c r="P195" s="71"/>
      <c r="Q195" s="71"/>
      <c r="R195" s="71"/>
      <c r="S195" s="71"/>
      <c r="T195" s="71"/>
      <c r="U195" s="71"/>
      <c r="V195" s="71"/>
      <c r="W195" s="71"/>
      <c r="X195" s="71"/>
      <c r="Y195" s="71"/>
    </row>
    <row r="196" spans="1:25" ht="15.75">
      <c r="A196" s="25"/>
      <c r="B196" s="41">
        <v>4</v>
      </c>
      <c r="C196" s="42" t="s">
        <v>1379</v>
      </c>
      <c r="D196" s="43"/>
      <c r="E196" s="19">
        <v>15</v>
      </c>
      <c r="F196" s="38"/>
      <c r="G196" s="40">
        <v>4</v>
      </c>
      <c r="H196" s="42" t="s">
        <v>1378</v>
      </c>
      <c r="I196" s="43"/>
      <c r="J196" s="19">
        <v>18</v>
      </c>
      <c r="K196" s="38" t="s">
        <v>68</v>
      </c>
      <c r="L196" s="71"/>
      <c r="M196" s="71"/>
      <c r="N196" s="71"/>
      <c r="O196" s="71"/>
      <c r="P196" s="71"/>
      <c r="Q196" s="71"/>
      <c r="R196" s="71"/>
      <c r="S196" s="71"/>
      <c r="T196" s="71"/>
      <c r="U196" s="71"/>
      <c r="V196" s="71"/>
      <c r="W196" s="71"/>
      <c r="X196" s="71"/>
      <c r="Y196" s="71"/>
    </row>
    <row r="197" spans="1:25" ht="15.75">
      <c r="A197" s="25"/>
      <c r="B197" s="39"/>
      <c r="C197" s="42" t="s">
        <v>1377</v>
      </c>
      <c r="D197" s="43"/>
      <c r="E197" s="19">
        <v>20</v>
      </c>
      <c r="F197" s="39"/>
      <c r="G197" s="39"/>
      <c r="H197" s="42" t="s">
        <v>1376</v>
      </c>
      <c r="I197" s="43"/>
      <c r="J197" s="19">
        <v>18</v>
      </c>
      <c r="K197" s="39"/>
      <c r="L197" s="71"/>
      <c r="M197" s="71"/>
      <c r="N197" s="71"/>
      <c r="O197" s="71"/>
      <c r="P197" s="71"/>
      <c r="Q197" s="71"/>
      <c r="R197" s="71"/>
      <c r="S197" s="71"/>
      <c r="T197" s="71"/>
      <c r="U197" s="71"/>
      <c r="V197" s="71"/>
      <c r="W197" s="71"/>
      <c r="X197" s="71"/>
      <c r="Y197" s="71"/>
    </row>
    <row r="198" spans="1:25" ht="15.75">
      <c r="A198" s="25"/>
      <c r="B198" s="41">
        <v>5</v>
      </c>
      <c r="C198" s="42" t="s">
        <v>1375</v>
      </c>
      <c r="D198" s="43"/>
      <c r="E198" s="19">
        <v>10</v>
      </c>
      <c r="F198" s="38" t="s">
        <v>119</v>
      </c>
      <c r="G198" s="40">
        <v>5</v>
      </c>
      <c r="H198" s="42" t="s">
        <v>1374</v>
      </c>
      <c r="I198" s="43"/>
      <c r="J198" s="19">
        <v>18</v>
      </c>
      <c r="K198" s="38" t="s">
        <v>119</v>
      </c>
      <c r="L198" s="71"/>
      <c r="M198" s="71"/>
      <c r="N198" s="71"/>
      <c r="O198" s="71"/>
      <c r="P198" s="71"/>
      <c r="Q198" s="71"/>
      <c r="R198" s="71"/>
      <c r="S198" s="71"/>
      <c r="T198" s="71"/>
      <c r="U198" s="71"/>
      <c r="V198" s="71"/>
      <c r="W198" s="71"/>
      <c r="X198" s="71"/>
      <c r="Y198" s="71"/>
    </row>
    <row r="199" spans="1:25" ht="15.75">
      <c r="A199" s="25"/>
      <c r="B199" s="39"/>
      <c r="C199" s="42" t="s">
        <v>1373</v>
      </c>
      <c r="D199" s="43"/>
      <c r="E199" s="19">
        <v>23</v>
      </c>
      <c r="F199" s="39"/>
      <c r="G199" s="39"/>
      <c r="H199" s="42" t="s">
        <v>1372</v>
      </c>
      <c r="I199" s="43"/>
      <c r="J199" s="19"/>
      <c r="K199" s="39"/>
      <c r="L199" s="71"/>
      <c r="M199" s="71"/>
      <c r="N199" s="71"/>
      <c r="O199" s="71"/>
      <c r="P199" s="71"/>
      <c r="Q199" s="71"/>
      <c r="R199" s="71"/>
      <c r="S199" s="71"/>
      <c r="T199" s="71"/>
      <c r="U199" s="71"/>
      <c r="V199" s="71"/>
      <c r="W199" s="71"/>
      <c r="X199" s="71"/>
      <c r="Y199" s="71"/>
    </row>
    <row r="200" spans="1:25" ht="15.75">
      <c r="A200" s="25"/>
      <c r="B200" s="44" t="str">
        <f>"TOTAL MATCHES WON BY : "&amp;C186</f>
        <v>TOTAL MATCHES WON BY : THE CUT</v>
      </c>
      <c r="C200" s="45"/>
      <c r="D200" s="45"/>
      <c r="E200" s="43"/>
      <c r="F200" s="19">
        <f>COUNTA(F190:F199)-0.5*COUNTIF(F190:F199,"Sq*")-COUNTIF(F190:F199,"TBA")</f>
        <v>2.5</v>
      </c>
      <c r="G200" s="55" t="str">
        <f>"TOTAL MATCHES WON BY : "&amp;H186</f>
        <v>TOTAL MATCHES WON BY : ROCKINGHAM</v>
      </c>
      <c r="H200" s="45"/>
      <c r="I200" s="45"/>
      <c r="J200" s="43"/>
      <c r="K200" s="19">
        <f>COUNTA(K190:K199)-0.5*COUNTIF(K190:K199,"Sq*")-COUNTIF(K190:K199,"TBA")</f>
        <v>2.5</v>
      </c>
      <c r="L200" s="70"/>
      <c r="M200" s="70"/>
      <c r="N200" s="70" t="str">
        <f>IF(F200+K200=0,"",C186)</f>
        <v>THE CUT</v>
      </c>
      <c r="O200" s="24">
        <f>F200</f>
        <v>2.5</v>
      </c>
      <c r="P200" s="70" t="str">
        <f>IF(F200+K200=0,"",H186)</f>
        <v>ROCKINGHAM</v>
      </c>
      <c r="Q200" s="24">
        <f>K200</f>
        <v>2.5</v>
      </c>
      <c r="R200" s="70" t="str">
        <f>G201</f>
        <v>HALVED</v>
      </c>
      <c r="S200" s="70" t="str">
        <f>IF(R200="HALVED",C186,"")</f>
        <v>THE CUT</v>
      </c>
      <c r="T200" s="70" t="str">
        <f>IF(R200="HALVED",H186,"")</f>
        <v>ROCKINGHAM</v>
      </c>
      <c r="U200" s="70"/>
      <c r="V200" s="70"/>
      <c r="W200" s="70"/>
      <c r="X200" s="70"/>
      <c r="Y200" s="70"/>
    </row>
    <row r="201" spans="1:25" ht="15">
      <c r="A201" s="25"/>
      <c r="B201" s="46" t="s">
        <v>52</v>
      </c>
      <c r="C201" s="45"/>
      <c r="D201" s="45"/>
      <c r="E201" s="45"/>
      <c r="F201" s="43"/>
      <c r="G201" s="56" t="str">
        <f>IF(F200+K200&lt;4,"",IF(F200=K200,"HALVED",IF(F200&gt;K200,C186,H186)))</f>
        <v>HALVED</v>
      </c>
      <c r="H201" s="45"/>
      <c r="I201" s="45"/>
      <c r="J201" s="45"/>
      <c r="K201" s="43"/>
      <c r="L201" s="69"/>
      <c r="M201" s="69"/>
      <c r="N201" s="69"/>
      <c r="O201" s="69"/>
      <c r="P201" s="69"/>
      <c r="Q201" s="69"/>
      <c r="R201" s="69"/>
      <c r="S201" s="69"/>
      <c r="T201" s="69"/>
      <c r="U201" s="69"/>
      <c r="V201" s="69"/>
      <c r="W201" s="69"/>
      <c r="X201" s="69"/>
      <c r="Y201" s="69"/>
    </row>
    <row r="202" spans="1:25" ht="15">
      <c r="A202" s="25"/>
      <c r="B202" s="57" t="s">
        <v>157</v>
      </c>
      <c r="C202" s="45"/>
      <c r="D202" s="45"/>
      <c r="E202" s="45"/>
      <c r="F202" s="45"/>
      <c r="G202" s="45"/>
      <c r="H202" s="45"/>
      <c r="I202" s="45"/>
      <c r="J202" s="45"/>
      <c r="K202" s="43"/>
      <c r="L202" s="69"/>
      <c r="M202" s="69"/>
      <c r="N202" s="69"/>
      <c r="O202" s="69"/>
      <c r="P202" s="69"/>
      <c r="Q202" s="69"/>
      <c r="R202" s="69"/>
      <c r="S202" s="69"/>
      <c r="T202" s="69"/>
      <c r="U202" s="69"/>
      <c r="V202" s="69"/>
      <c r="W202" s="69"/>
      <c r="X202" s="69"/>
      <c r="Y202" s="69"/>
    </row>
    <row r="203" spans="1:25" ht="15">
      <c r="A203" s="25"/>
      <c r="B203" s="16" t="s">
        <v>22</v>
      </c>
      <c r="C203" s="58" t="s">
        <v>1371</v>
      </c>
      <c r="D203" s="45"/>
      <c r="E203" s="45"/>
      <c r="F203" s="43"/>
      <c r="G203" s="17" t="s">
        <v>22</v>
      </c>
      <c r="H203" s="48" t="s">
        <v>1370</v>
      </c>
      <c r="I203" s="45"/>
      <c r="J203" s="45"/>
      <c r="K203" s="43"/>
      <c r="L203" s="69"/>
      <c r="M203" s="69"/>
      <c r="N203" s="69"/>
      <c r="O203" s="69"/>
      <c r="P203" s="69"/>
      <c r="Q203" s="69"/>
      <c r="R203" s="69"/>
      <c r="S203" s="69"/>
      <c r="T203" s="69"/>
      <c r="U203" s="69"/>
      <c r="V203" s="69"/>
      <c r="W203" s="69"/>
      <c r="X203" s="69"/>
      <c r="Y203" s="69"/>
    </row>
    <row r="204" spans="1:25" ht="15">
      <c r="A204" s="25"/>
      <c r="B204" s="41" t="s">
        <v>23</v>
      </c>
      <c r="C204" s="59" t="s">
        <v>24</v>
      </c>
      <c r="D204" s="50"/>
      <c r="E204" s="41" t="s">
        <v>25</v>
      </c>
      <c r="F204" s="41" t="s">
        <v>26</v>
      </c>
      <c r="G204" s="40" t="s">
        <v>23</v>
      </c>
      <c r="H204" s="49" t="s">
        <v>24</v>
      </c>
      <c r="I204" s="50"/>
      <c r="J204" s="40" t="s">
        <v>25</v>
      </c>
      <c r="K204" s="40" t="s">
        <v>26</v>
      </c>
      <c r="L204" s="69"/>
      <c r="M204" s="69"/>
      <c r="N204" s="69"/>
      <c r="O204" s="69"/>
      <c r="P204" s="69"/>
      <c r="Q204" s="69"/>
      <c r="R204" s="69"/>
      <c r="S204" s="69"/>
      <c r="T204" s="69"/>
      <c r="U204" s="69"/>
      <c r="V204" s="69"/>
      <c r="W204" s="69"/>
      <c r="X204" s="69"/>
      <c r="Y204" s="69"/>
    </row>
    <row r="205" spans="1:25" ht="15">
      <c r="A205" s="25"/>
      <c r="B205" s="47"/>
      <c r="C205" s="51"/>
      <c r="D205" s="52"/>
      <c r="E205" s="47"/>
      <c r="F205" s="47"/>
      <c r="G205" s="47"/>
      <c r="H205" s="51"/>
      <c r="I205" s="52"/>
      <c r="J205" s="47"/>
      <c r="K205" s="47"/>
      <c r="L205" s="69"/>
      <c r="M205" s="69"/>
      <c r="N205" s="69"/>
      <c r="O205" s="69"/>
      <c r="P205" s="69"/>
      <c r="Q205" s="69"/>
      <c r="R205" s="69"/>
      <c r="S205" s="69"/>
      <c r="T205" s="69"/>
      <c r="U205" s="69"/>
      <c r="V205" s="69"/>
      <c r="W205" s="69"/>
      <c r="X205" s="69"/>
      <c r="Y205" s="69"/>
    </row>
    <row r="206" spans="1:25" ht="15">
      <c r="A206" s="25"/>
      <c r="B206" s="39"/>
      <c r="C206" s="53"/>
      <c r="D206" s="54"/>
      <c r="E206" s="39"/>
      <c r="F206" s="39"/>
      <c r="G206" s="39"/>
      <c r="H206" s="53"/>
      <c r="I206" s="54"/>
      <c r="J206" s="39"/>
      <c r="K206" s="39"/>
      <c r="L206" s="69"/>
      <c r="M206" s="69"/>
      <c r="N206" s="69"/>
      <c r="O206" s="69"/>
      <c r="P206" s="69"/>
      <c r="Q206" s="69"/>
      <c r="R206" s="69"/>
      <c r="S206" s="69"/>
      <c r="T206" s="69"/>
      <c r="U206" s="69"/>
      <c r="V206" s="69"/>
      <c r="W206" s="69"/>
      <c r="X206" s="69"/>
      <c r="Y206" s="69"/>
    </row>
    <row r="207" spans="1:25" ht="15.75">
      <c r="A207" s="25"/>
      <c r="B207" s="41">
        <v>1</v>
      </c>
      <c r="C207" s="42" t="s">
        <v>1369</v>
      </c>
      <c r="D207" s="43"/>
      <c r="E207" s="19">
        <v>6</v>
      </c>
      <c r="F207" s="38" t="s">
        <v>28</v>
      </c>
      <c r="G207" s="40">
        <v>1</v>
      </c>
      <c r="H207" s="42" t="s">
        <v>1368</v>
      </c>
      <c r="I207" s="43"/>
      <c r="J207" s="19">
        <v>14</v>
      </c>
      <c r="K207" s="38"/>
      <c r="L207" s="71"/>
      <c r="M207" s="71"/>
      <c r="N207" s="71"/>
      <c r="O207" s="71"/>
      <c r="P207" s="71"/>
      <c r="Q207" s="71"/>
      <c r="R207" s="71"/>
      <c r="S207" s="71"/>
      <c r="T207" s="71"/>
      <c r="U207" s="71"/>
      <c r="V207" s="71"/>
      <c r="W207" s="71"/>
      <c r="X207" s="71"/>
      <c r="Y207" s="71"/>
    </row>
    <row r="208" spans="1:25" ht="15.75">
      <c r="A208" s="25"/>
      <c r="B208" s="39"/>
      <c r="C208" s="42" t="s">
        <v>1367</v>
      </c>
      <c r="D208" s="43"/>
      <c r="E208" s="19">
        <v>13</v>
      </c>
      <c r="F208" s="39"/>
      <c r="G208" s="39"/>
      <c r="H208" s="42" t="s">
        <v>1366</v>
      </c>
      <c r="I208" s="43"/>
      <c r="J208" s="19">
        <v>24</v>
      </c>
      <c r="K208" s="39"/>
      <c r="L208" s="71"/>
      <c r="M208" s="71"/>
      <c r="N208" s="71"/>
      <c r="O208" s="71"/>
      <c r="P208" s="71"/>
      <c r="Q208" s="71"/>
      <c r="R208" s="71"/>
      <c r="S208" s="71"/>
      <c r="T208" s="71"/>
      <c r="U208" s="71"/>
      <c r="V208" s="71"/>
      <c r="W208" s="71"/>
      <c r="X208" s="71"/>
      <c r="Y208" s="71"/>
    </row>
    <row r="209" spans="1:25" ht="15.75">
      <c r="A209" s="25"/>
      <c r="B209" s="41">
        <v>2</v>
      </c>
      <c r="C209" s="42" t="s">
        <v>1365</v>
      </c>
      <c r="D209" s="43"/>
      <c r="E209" s="19">
        <v>9</v>
      </c>
      <c r="F209" s="38" t="s">
        <v>119</v>
      </c>
      <c r="G209" s="40">
        <v>2</v>
      </c>
      <c r="H209" s="42" t="s">
        <v>1364</v>
      </c>
      <c r="I209" s="43"/>
      <c r="J209" s="19">
        <v>22</v>
      </c>
      <c r="K209" s="38" t="s">
        <v>119</v>
      </c>
      <c r="L209" s="71"/>
      <c r="M209" s="71"/>
      <c r="N209" s="71"/>
      <c r="O209" s="71"/>
      <c r="P209" s="71"/>
      <c r="Q209" s="71"/>
      <c r="R209" s="71"/>
      <c r="S209" s="71"/>
      <c r="T209" s="71"/>
      <c r="U209" s="71"/>
      <c r="V209" s="71"/>
      <c r="W209" s="71"/>
      <c r="X209" s="71"/>
      <c r="Y209" s="71"/>
    </row>
    <row r="210" spans="1:25" ht="15.75">
      <c r="A210" s="25"/>
      <c r="B210" s="39"/>
      <c r="C210" s="42" t="s">
        <v>1363</v>
      </c>
      <c r="D210" s="43"/>
      <c r="E210" s="19">
        <v>14</v>
      </c>
      <c r="F210" s="39"/>
      <c r="G210" s="39"/>
      <c r="H210" s="42" t="s">
        <v>1362</v>
      </c>
      <c r="I210" s="43"/>
      <c r="J210" s="19">
        <v>10</v>
      </c>
      <c r="K210" s="39"/>
      <c r="L210" s="71"/>
      <c r="M210" s="71"/>
      <c r="N210" s="71"/>
      <c r="O210" s="71"/>
      <c r="P210" s="71"/>
      <c r="Q210" s="71"/>
      <c r="R210" s="71"/>
      <c r="S210" s="71"/>
      <c r="T210" s="71"/>
      <c r="U210" s="71"/>
      <c r="V210" s="71"/>
      <c r="W210" s="71"/>
      <c r="X210" s="71"/>
      <c r="Y210" s="71"/>
    </row>
    <row r="211" spans="1:25" ht="15.75">
      <c r="A211" s="25"/>
      <c r="B211" s="41">
        <v>3</v>
      </c>
      <c r="C211" s="42" t="s">
        <v>1361</v>
      </c>
      <c r="D211" s="43"/>
      <c r="E211" s="19">
        <v>9</v>
      </c>
      <c r="F211" s="38"/>
      <c r="G211" s="40">
        <v>3</v>
      </c>
      <c r="H211" s="42" t="s">
        <v>1360</v>
      </c>
      <c r="I211" s="43"/>
      <c r="J211" s="19">
        <v>26</v>
      </c>
      <c r="K211" s="38" t="s">
        <v>102</v>
      </c>
      <c r="L211" s="71"/>
      <c r="M211" s="71"/>
      <c r="N211" s="71"/>
      <c r="O211" s="71"/>
      <c r="P211" s="71"/>
      <c r="Q211" s="71"/>
      <c r="R211" s="71"/>
      <c r="S211" s="71"/>
      <c r="T211" s="71"/>
      <c r="U211" s="71"/>
      <c r="V211" s="71"/>
      <c r="W211" s="71"/>
      <c r="X211" s="71"/>
      <c r="Y211" s="71"/>
    </row>
    <row r="212" spans="1:25" ht="15.75">
      <c r="A212" s="25"/>
      <c r="B212" s="39"/>
      <c r="C212" s="42" t="s">
        <v>1359</v>
      </c>
      <c r="D212" s="43"/>
      <c r="E212" s="19">
        <v>16</v>
      </c>
      <c r="F212" s="39"/>
      <c r="G212" s="39"/>
      <c r="H212" s="42" t="s">
        <v>1358</v>
      </c>
      <c r="I212" s="43"/>
      <c r="J212" s="19">
        <v>16</v>
      </c>
      <c r="K212" s="39"/>
      <c r="L212" s="71"/>
      <c r="M212" s="71"/>
      <c r="N212" s="71"/>
      <c r="O212" s="71"/>
      <c r="P212" s="71"/>
      <c r="Q212" s="71"/>
      <c r="R212" s="71"/>
      <c r="S212" s="71"/>
      <c r="T212" s="71"/>
      <c r="U212" s="71"/>
      <c r="V212" s="71"/>
      <c r="W212" s="71"/>
      <c r="X212" s="71"/>
      <c r="Y212" s="71"/>
    </row>
    <row r="213" spans="1:25" ht="15.75">
      <c r="A213" s="25"/>
      <c r="B213" s="41">
        <v>4</v>
      </c>
      <c r="C213" s="42" t="s">
        <v>1357</v>
      </c>
      <c r="D213" s="43"/>
      <c r="E213" s="19">
        <v>9</v>
      </c>
      <c r="F213" s="38"/>
      <c r="G213" s="40">
        <v>4</v>
      </c>
      <c r="H213" s="42" t="s">
        <v>1356</v>
      </c>
      <c r="I213" s="43"/>
      <c r="J213" s="19">
        <v>26</v>
      </c>
      <c r="K213" s="38" t="s">
        <v>55</v>
      </c>
      <c r="L213" s="71"/>
      <c r="M213" s="71"/>
      <c r="N213" s="71"/>
      <c r="O213" s="71"/>
      <c r="P213" s="71"/>
      <c r="Q213" s="71"/>
      <c r="R213" s="71"/>
      <c r="S213" s="71"/>
      <c r="T213" s="71"/>
      <c r="U213" s="71"/>
      <c r="V213" s="71"/>
      <c r="W213" s="71"/>
      <c r="X213" s="71"/>
      <c r="Y213" s="71"/>
    </row>
    <row r="214" spans="1:25" ht="15.75">
      <c r="A214" s="25"/>
      <c r="B214" s="39"/>
      <c r="C214" s="42" t="s">
        <v>1355</v>
      </c>
      <c r="D214" s="43"/>
      <c r="E214" s="19">
        <v>18</v>
      </c>
      <c r="F214" s="39"/>
      <c r="G214" s="39"/>
      <c r="H214" s="42" t="s">
        <v>1354</v>
      </c>
      <c r="I214" s="43"/>
      <c r="J214" s="19">
        <v>20</v>
      </c>
      <c r="K214" s="39"/>
      <c r="L214" s="71"/>
      <c r="M214" s="71"/>
      <c r="N214" s="71"/>
      <c r="O214" s="71"/>
      <c r="P214" s="71"/>
      <c r="Q214" s="71"/>
      <c r="R214" s="71"/>
      <c r="S214" s="71"/>
      <c r="T214" s="71"/>
      <c r="U214" s="71"/>
      <c r="V214" s="71"/>
      <c r="W214" s="71"/>
      <c r="X214" s="71"/>
      <c r="Y214" s="71"/>
    </row>
    <row r="215" spans="1:25" ht="15.75">
      <c r="A215" s="25"/>
      <c r="B215" s="41">
        <v>5</v>
      </c>
      <c r="C215" s="42" t="s">
        <v>1353</v>
      </c>
      <c r="D215" s="43"/>
      <c r="E215" s="19">
        <v>12</v>
      </c>
      <c r="F215" s="38" t="s">
        <v>38</v>
      </c>
      <c r="G215" s="40">
        <v>5</v>
      </c>
      <c r="H215" s="42" t="s">
        <v>1352</v>
      </c>
      <c r="I215" s="43"/>
      <c r="J215" s="19">
        <v>21</v>
      </c>
      <c r="K215" s="38"/>
      <c r="L215" s="71"/>
      <c r="M215" s="71"/>
      <c r="N215" s="71"/>
      <c r="O215" s="71"/>
      <c r="P215" s="71"/>
      <c r="Q215" s="71"/>
      <c r="R215" s="71"/>
      <c r="S215" s="71"/>
      <c r="T215" s="71"/>
      <c r="U215" s="71"/>
      <c r="V215" s="71"/>
      <c r="W215" s="71"/>
      <c r="X215" s="71"/>
      <c r="Y215" s="71"/>
    </row>
    <row r="216" spans="1:25" ht="15.75">
      <c r="A216" s="25"/>
      <c r="B216" s="39"/>
      <c r="C216" s="42" t="s">
        <v>1351</v>
      </c>
      <c r="D216" s="43"/>
      <c r="E216" s="19">
        <v>20</v>
      </c>
      <c r="F216" s="39"/>
      <c r="G216" s="39"/>
      <c r="H216" s="42" t="s">
        <v>1350</v>
      </c>
      <c r="I216" s="43"/>
      <c r="J216" s="19">
        <v>17</v>
      </c>
      <c r="K216" s="39"/>
      <c r="L216" s="71"/>
      <c r="M216" s="71"/>
      <c r="N216" s="71"/>
      <c r="O216" s="71"/>
      <c r="P216" s="71"/>
      <c r="Q216" s="71"/>
      <c r="R216" s="71"/>
      <c r="S216" s="71"/>
      <c r="T216" s="71"/>
      <c r="U216" s="71"/>
      <c r="V216" s="71"/>
      <c r="W216" s="71"/>
      <c r="X216" s="71"/>
      <c r="Y216" s="71"/>
    </row>
    <row r="217" spans="1:25" ht="15.75">
      <c r="A217" s="25"/>
      <c r="B217" s="44" t="str">
        <f>"TOTAL MATCHES WON BY : "&amp;C203</f>
        <v>TOTAL MATCHES WON BY : MANDURAH</v>
      </c>
      <c r="C217" s="45"/>
      <c r="D217" s="45"/>
      <c r="E217" s="43"/>
      <c r="F217" s="19">
        <f>COUNTA(F207:F216)-0.5*COUNTIF(F207:F216,"Sq*")-COUNTIF(F207:F216,"TBA")</f>
        <v>2.5</v>
      </c>
      <c r="G217" s="55" t="str">
        <f>"TOTAL MATCHES WON BY : "&amp;H203</f>
        <v>TOTAL MATCHES WON BY : PINJARRA</v>
      </c>
      <c r="H217" s="45"/>
      <c r="I217" s="45"/>
      <c r="J217" s="43"/>
      <c r="K217" s="19">
        <f>COUNTA(K207:K216)-0.5*COUNTIF(K207:K216,"Sq*")-COUNTIF(K207:K216,"TBA")</f>
        <v>2.5</v>
      </c>
      <c r="L217" s="70"/>
      <c r="M217" s="70"/>
      <c r="N217" s="70" t="str">
        <f>IF(F217+K217=0,"",C203)</f>
        <v>MANDURAH</v>
      </c>
      <c r="O217" s="24">
        <f>F217</f>
        <v>2.5</v>
      </c>
      <c r="P217" s="70" t="str">
        <f>IF(F217+K217=0,"",H203)</f>
        <v>PINJARRA</v>
      </c>
      <c r="Q217" s="24">
        <f>K217</f>
        <v>2.5</v>
      </c>
      <c r="R217" s="70" t="str">
        <f>G218</f>
        <v>HALVED</v>
      </c>
      <c r="S217" s="70" t="str">
        <f>IF(R217="HALVED",C203,"")</f>
        <v>MANDURAH</v>
      </c>
      <c r="T217" s="70" t="str">
        <f>IF(R217="HALVED",H203,"")</f>
        <v>PINJARRA</v>
      </c>
      <c r="U217" s="70"/>
      <c r="V217" s="70"/>
      <c r="W217" s="70"/>
      <c r="X217" s="70"/>
      <c r="Y217" s="70"/>
    </row>
    <row r="218" spans="1:25" ht="15">
      <c r="A218" s="25"/>
      <c r="B218" s="46" t="s">
        <v>52</v>
      </c>
      <c r="C218" s="45"/>
      <c r="D218" s="45"/>
      <c r="E218" s="45"/>
      <c r="F218" s="43"/>
      <c r="G218" s="56" t="str">
        <f>IF(F217+K217&lt;4,"",IF(F217=K217,"HALVED",IF(F217&gt;K217,C203,H203)))</f>
        <v>HALVED</v>
      </c>
      <c r="H218" s="45"/>
      <c r="I218" s="45"/>
      <c r="J218" s="45"/>
      <c r="K218" s="43"/>
      <c r="L218" s="69"/>
      <c r="M218" s="69"/>
      <c r="N218" s="69"/>
      <c r="O218" s="69"/>
      <c r="P218" s="69"/>
      <c r="Q218" s="69"/>
      <c r="R218" s="69"/>
      <c r="S218" s="69"/>
      <c r="T218" s="69"/>
      <c r="U218" s="69"/>
      <c r="V218" s="69"/>
      <c r="W218" s="69"/>
      <c r="X218" s="69"/>
      <c r="Y218" s="69"/>
    </row>
    <row r="219" spans="1:25" ht="15">
      <c r="A219" s="25"/>
      <c r="B219" s="25"/>
      <c r="C219" s="25"/>
      <c r="D219" s="25"/>
      <c r="E219" s="25"/>
      <c r="F219" s="25"/>
      <c r="G219" s="33"/>
      <c r="H219" s="33"/>
      <c r="I219" s="33"/>
      <c r="J219" s="33"/>
      <c r="K219" s="33"/>
      <c r="L219" s="69"/>
      <c r="M219" s="69"/>
      <c r="N219" s="69"/>
      <c r="O219" s="69"/>
      <c r="P219" s="69"/>
      <c r="Q219" s="69"/>
      <c r="R219" s="69"/>
      <c r="S219" s="69"/>
      <c r="T219" s="69"/>
      <c r="U219" s="69"/>
      <c r="V219" s="69"/>
      <c r="W219" s="69"/>
      <c r="X219" s="69"/>
      <c r="Y219" s="69"/>
    </row>
    <row r="220" spans="1:25" ht="15">
      <c r="A220" s="25"/>
      <c r="B220" s="25"/>
      <c r="C220" s="25"/>
      <c r="D220" s="25"/>
      <c r="E220" s="25"/>
      <c r="F220" s="25"/>
      <c r="G220" s="33"/>
      <c r="H220" s="33"/>
      <c r="I220" s="33"/>
      <c r="J220" s="33"/>
      <c r="K220" s="33"/>
      <c r="L220" s="69"/>
      <c r="M220" s="69"/>
      <c r="N220" s="69"/>
      <c r="O220" s="69"/>
      <c r="P220" s="69"/>
      <c r="Q220" s="69"/>
      <c r="R220" s="69"/>
      <c r="S220" s="69"/>
      <c r="T220" s="69"/>
      <c r="U220" s="69"/>
      <c r="V220" s="69"/>
      <c r="W220" s="69"/>
      <c r="X220" s="69"/>
      <c r="Y220" s="69"/>
    </row>
    <row r="221" spans="1:25" ht="15">
      <c r="A221" s="25"/>
      <c r="B221" s="25"/>
      <c r="C221" s="25"/>
      <c r="D221" s="25"/>
      <c r="E221" s="25"/>
      <c r="F221" s="25"/>
      <c r="G221" s="33"/>
      <c r="H221" s="33"/>
      <c r="I221" s="33"/>
      <c r="J221" s="33"/>
      <c r="K221" s="33"/>
      <c r="L221" s="69"/>
      <c r="M221" s="69"/>
      <c r="N221" s="69"/>
      <c r="O221" s="69"/>
      <c r="P221" s="69"/>
      <c r="Q221" s="69"/>
      <c r="R221" s="69"/>
      <c r="S221" s="69"/>
      <c r="T221" s="69"/>
      <c r="U221" s="69"/>
      <c r="V221" s="69"/>
      <c r="W221" s="69"/>
      <c r="X221" s="69"/>
      <c r="Y221" s="69"/>
    </row>
    <row r="222" spans="1:25" ht="15">
      <c r="A222" s="25"/>
      <c r="B222" s="25"/>
      <c r="C222" s="25"/>
      <c r="D222" s="25"/>
      <c r="E222" s="25"/>
      <c r="F222" s="25"/>
      <c r="G222" s="33"/>
      <c r="H222" s="33"/>
      <c r="I222" s="33"/>
      <c r="J222" s="33"/>
      <c r="K222" s="33"/>
      <c r="L222" s="69"/>
      <c r="M222" s="69"/>
      <c r="N222" s="69"/>
      <c r="O222" s="69"/>
      <c r="P222" s="69"/>
      <c r="Q222" s="69"/>
      <c r="R222" s="69"/>
      <c r="S222" s="69"/>
      <c r="T222" s="69"/>
      <c r="U222" s="69"/>
      <c r="V222" s="69"/>
      <c r="W222" s="69"/>
      <c r="X222" s="69"/>
      <c r="Y222" s="69"/>
    </row>
    <row r="223" spans="1:25" ht="15">
      <c r="A223" s="25"/>
      <c r="B223" s="25"/>
      <c r="C223" s="25"/>
      <c r="D223" s="25"/>
      <c r="E223" s="25"/>
      <c r="F223" s="25"/>
      <c r="G223" s="33"/>
      <c r="H223" s="33"/>
      <c r="I223" s="33"/>
      <c r="J223" s="33"/>
      <c r="K223" s="33"/>
      <c r="L223" s="69"/>
      <c r="M223" s="69"/>
      <c r="N223" s="69"/>
      <c r="O223" s="69"/>
      <c r="P223" s="69"/>
      <c r="Q223" s="69"/>
      <c r="R223" s="69"/>
      <c r="S223" s="69"/>
      <c r="T223" s="69"/>
      <c r="U223" s="69"/>
      <c r="V223" s="69"/>
      <c r="W223" s="69"/>
      <c r="X223" s="69"/>
      <c r="Y223" s="69"/>
    </row>
    <row r="224" spans="1:25" ht="15">
      <c r="A224" s="25"/>
      <c r="B224" s="25"/>
      <c r="C224" s="25"/>
      <c r="D224" s="25"/>
      <c r="E224" s="25"/>
      <c r="F224" s="25"/>
      <c r="G224" s="33"/>
      <c r="H224" s="33"/>
      <c r="I224" s="33"/>
      <c r="J224" s="33"/>
      <c r="K224" s="33"/>
      <c r="L224" s="69"/>
      <c r="M224" s="69"/>
      <c r="N224" s="69"/>
      <c r="O224" s="69"/>
      <c r="P224" s="69"/>
      <c r="Q224" s="69"/>
      <c r="R224" s="69"/>
      <c r="S224" s="69"/>
      <c r="T224" s="69"/>
      <c r="U224" s="69"/>
      <c r="V224" s="69"/>
      <c r="W224" s="69"/>
      <c r="X224" s="69"/>
      <c r="Y224" s="69"/>
    </row>
    <row r="225" spans="1:25" ht="15">
      <c r="A225" s="25"/>
      <c r="B225" s="25"/>
      <c r="C225" s="25"/>
      <c r="D225" s="25"/>
      <c r="E225" s="25"/>
      <c r="F225" s="25"/>
      <c r="G225" s="33"/>
      <c r="H225" s="33"/>
      <c r="I225" s="33"/>
      <c r="J225" s="33"/>
      <c r="K225" s="33"/>
      <c r="L225" s="33"/>
      <c r="M225" s="33"/>
      <c r="N225" s="33"/>
      <c r="O225" s="33"/>
      <c r="P225" s="33"/>
      <c r="Q225" s="33"/>
      <c r="R225" s="33"/>
      <c r="S225" s="33"/>
      <c r="T225" s="33"/>
      <c r="U225" s="33"/>
      <c r="V225" s="33"/>
      <c r="W225" s="33"/>
      <c r="X225" s="33"/>
      <c r="Y225" s="33"/>
    </row>
    <row r="226" spans="1:25" ht="15">
      <c r="A226" s="25"/>
      <c r="B226" s="25"/>
      <c r="C226" s="25"/>
      <c r="D226" s="25"/>
      <c r="E226" s="25"/>
      <c r="F226" s="25"/>
      <c r="G226" s="33"/>
      <c r="H226" s="33"/>
      <c r="I226" s="33"/>
      <c r="J226" s="33"/>
      <c r="K226" s="33"/>
      <c r="L226" s="33"/>
      <c r="M226" s="33"/>
      <c r="N226" s="33"/>
      <c r="O226" s="33"/>
      <c r="P226" s="33"/>
      <c r="Q226" s="33"/>
      <c r="R226" s="33"/>
      <c r="S226" s="33"/>
      <c r="T226" s="33"/>
      <c r="U226" s="33"/>
      <c r="V226" s="33"/>
      <c r="W226" s="33"/>
      <c r="X226" s="33"/>
      <c r="Y226" s="33"/>
    </row>
    <row r="227" spans="1:25" ht="15">
      <c r="A227" s="25"/>
      <c r="B227" s="25"/>
      <c r="C227" s="25"/>
      <c r="D227" s="25"/>
      <c r="E227" s="25"/>
      <c r="F227" s="25"/>
      <c r="G227" s="33"/>
      <c r="H227" s="33"/>
      <c r="I227" s="33"/>
      <c r="J227" s="33"/>
      <c r="K227" s="33"/>
      <c r="L227" s="33"/>
      <c r="M227" s="33"/>
      <c r="N227" s="33"/>
      <c r="O227" s="33"/>
      <c r="P227" s="33"/>
      <c r="Q227" s="33"/>
      <c r="R227" s="33"/>
      <c r="S227" s="33"/>
      <c r="T227" s="33"/>
      <c r="U227" s="33"/>
      <c r="V227" s="33"/>
      <c r="W227" s="33"/>
      <c r="X227" s="33"/>
      <c r="Y227" s="33"/>
    </row>
    <row r="228" spans="1:25" ht="15">
      <c r="A228" s="25"/>
      <c r="B228" s="25"/>
      <c r="C228" s="25"/>
      <c r="D228" s="25"/>
      <c r="E228" s="25"/>
      <c r="F228" s="25"/>
      <c r="G228" s="33"/>
      <c r="H228" s="33"/>
      <c r="I228" s="33"/>
      <c r="J228" s="33"/>
      <c r="K228" s="33"/>
      <c r="L228" s="33"/>
      <c r="M228" s="33"/>
      <c r="N228" s="33"/>
      <c r="O228" s="33"/>
      <c r="P228" s="33"/>
      <c r="Q228" s="33"/>
      <c r="R228" s="33"/>
      <c r="S228" s="33"/>
      <c r="T228" s="33"/>
      <c r="U228" s="33"/>
      <c r="V228" s="33"/>
      <c r="W228" s="33"/>
      <c r="X228" s="33"/>
      <c r="Y228" s="33"/>
    </row>
    <row r="229" spans="1:25" ht="15">
      <c r="A229" s="25"/>
      <c r="B229" s="25"/>
      <c r="C229" s="25"/>
      <c r="D229" s="25"/>
      <c r="E229" s="25"/>
      <c r="F229" s="25"/>
      <c r="G229" s="33"/>
      <c r="H229" s="33"/>
      <c r="I229" s="33"/>
      <c r="J229" s="33"/>
      <c r="K229" s="33"/>
      <c r="L229" s="33"/>
      <c r="M229" s="33"/>
      <c r="N229" s="33"/>
      <c r="O229" s="33"/>
      <c r="P229" s="33"/>
      <c r="Q229" s="33"/>
      <c r="R229" s="33"/>
      <c r="S229" s="33"/>
      <c r="T229" s="33"/>
      <c r="U229" s="33"/>
      <c r="V229" s="33"/>
      <c r="W229" s="33"/>
      <c r="X229" s="33"/>
      <c r="Y229" s="33"/>
    </row>
    <row r="230" spans="1:25" ht="15">
      <c r="A230" s="25"/>
      <c r="B230" s="25"/>
      <c r="C230" s="25"/>
      <c r="D230" s="25"/>
      <c r="E230" s="25"/>
      <c r="F230" s="25"/>
      <c r="G230" s="33"/>
      <c r="H230" s="33"/>
      <c r="I230" s="33"/>
      <c r="J230" s="33"/>
      <c r="K230" s="33"/>
      <c r="L230" s="33"/>
      <c r="M230" s="33"/>
      <c r="N230" s="33"/>
      <c r="O230" s="33"/>
      <c r="P230" s="33"/>
      <c r="Q230" s="33"/>
      <c r="R230" s="33"/>
      <c r="S230" s="33"/>
      <c r="T230" s="33"/>
      <c r="U230" s="33"/>
      <c r="V230" s="33"/>
      <c r="W230" s="33"/>
      <c r="X230" s="33"/>
      <c r="Y230" s="33"/>
    </row>
    <row r="231" spans="1:25" ht="15">
      <c r="A231" s="25"/>
      <c r="B231" s="25"/>
      <c r="C231" s="25"/>
      <c r="D231" s="25"/>
      <c r="E231" s="25"/>
      <c r="F231" s="25"/>
      <c r="G231" s="33"/>
      <c r="H231" s="33"/>
      <c r="I231" s="33"/>
      <c r="J231" s="33"/>
      <c r="K231" s="33"/>
      <c r="L231" s="33"/>
      <c r="M231" s="33"/>
      <c r="N231" s="33"/>
      <c r="O231" s="33"/>
      <c r="P231" s="33"/>
      <c r="Q231" s="33"/>
      <c r="R231" s="33"/>
      <c r="S231" s="33"/>
      <c r="T231" s="33"/>
      <c r="U231" s="33"/>
      <c r="V231" s="33"/>
      <c r="W231" s="33"/>
      <c r="X231" s="33"/>
      <c r="Y231" s="33"/>
    </row>
    <row r="232" spans="1:25" ht="15">
      <c r="A232" s="25"/>
      <c r="B232" s="25"/>
      <c r="C232" s="25"/>
      <c r="D232" s="25"/>
      <c r="E232" s="25"/>
      <c r="F232" s="25"/>
      <c r="G232" s="33"/>
      <c r="H232" s="33"/>
      <c r="I232" s="33"/>
      <c r="J232" s="33"/>
      <c r="K232" s="33"/>
      <c r="L232" s="33"/>
      <c r="M232" s="33"/>
      <c r="N232" s="33"/>
      <c r="O232" s="33"/>
      <c r="P232" s="33"/>
      <c r="Q232" s="33"/>
      <c r="R232" s="33"/>
      <c r="S232" s="33"/>
      <c r="T232" s="33"/>
      <c r="U232" s="33"/>
      <c r="V232" s="33"/>
      <c r="W232" s="33"/>
      <c r="X232" s="33"/>
      <c r="Y232" s="33"/>
    </row>
    <row r="233" spans="1:25" ht="15">
      <c r="A233" s="25"/>
      <c r="B233" s="25"/>
      <c r="C233" s="25"/>
      <c r="D233" s="25"/>
      <c r="E233" s="25"/>
      <c r="F233" s="25"/>
      <c r="G233" s="33"/>
      <c r="H233" s="33"/>
      <c r="I233" s="33"/>
      <c r="J233" s="33"/>
      <c r="K233" s="33"/>
      <c r="L233" s="33"/>
      <c r="M233" s="33"/>
      <c r="N233" s="33"/>
      <c r="O233" s="33"/>
      <c r="P233" s="33"/>
      <c r="Q233" s="33"/>
      <c r="R233" s="33"/>
      <c r="S233" s="33"/>
      <c r="T233" s="33"/>
      <c r="U233" s="33"/>
      <c r="V233" s="33"/>
      <c r="W233" s="33"/>
      <c r="X233" s="33"/>
      <c r="Y233" s="33"/>
    </row>
    <row r="234" spans="1:25" ht="15">
      <c r="A234" s="25"/>
      <c r="B234" s="25"/>
      <c r="C234" s="25"/>
      <c r="D234" s="25"/>
      <c r="E234" s="25"/>
      <c r="F234" s="25"/>
      <c r="G234" s="33"/>
      <c r="H234" s="33"/>
      <c r="I234" s="33"/>
      <c r="J234" s="33"/>
      <c r="K234" s="33"/>
      <c r="L234" s="33"/>
      <c r="M234" s="33"/>
      <c r="N234" s="33"/>
      <c r="O234" s="33"/>
      <c r="P234" s="33"/>
      <c r="Q234" s="33"/>
      <c r="R234" s="33"/>
      <c r="S234" s="33"/>
      <c r="T234" s="33"/>
      <c r="U234" s="33"/>
      <c r="V234" s="33"/>
      <c r="W234" s="33"/>
      <c r="X234" s="33"/>
      <c r="Y234" s="33"/>
    </row>
    <row r="235" spans="1:25" ht="15">
      <c r="A235" s="25"/>
      <c r="B235" s="25"/>
      <c r="C235" s="25"/>
      <c r="D235" s="25"/>
      <c r="E235" s="25"/>
      <c r="F235" s="25"/>
      <c r="G235" s="33"/>
      <c r="H235" s="33"/>
      <c r="I235" s="33"/>
      <c r="J235" s="33"/>
      <c r="K235" s="33"/>
      <c r="L235" s="33"/>
      <c r="M235" s="33"/>
      <c r="N235" s="33"/>
      <c r="O235" s="33"/>
      <c r="P235" s="33"/>
      <c r="Q235" s="33"/>
      <c r="R235" s="33"/>
      <c r="S235" s="33"/>
      <c r="T235" s="33"/>
      <c r="U235" s="33"/>
      <c r="V235" s="33"/>
      <c r="W235" s="33"/>
      <c r="X235" s="33"/>
      <c r="Y235" s="33"/>
    </row>
    <row r="236" spans="1:25" ht="15">
      <c r="A236" s="25"/>
      <c r="B236" s="25"/>
      <c r="C236" s="25"/>
      <c r="D236" s="25"/>
      <c r="E236" s="25"/>
      <c r="F236" s="25"/>
      <c r="G236" s="33"/>
      <c r="H236" s="33"/>
      <c r="I236" s="33"/>
      <c r="J236" s="33"/>
      <c r="K236" s="33"/>
      <c r="L236" s="33"/>
      <c r="M236" s="33"/>
      <c r="N236" s="33"/>
      <c r="O236" s="33"/>
      <c r="P236" s="33"/>
      <c r="Q236" s="33"/>
      <c r="R236" s="33"/>
      <c r="S236" s="33"/>
      <c r="T236" s="33"/>
      <c r="U236" s="33"/>
      <c r="V236" s="33"/>
      <c r="W236" s="33"/>
      <c r="X236" s="33"/>
      <c r="Y236" s="33"/>
    </row>
    <row r="237" spans="1:25" ht="15">
      <c r="A237" s="25"/>
      <c r="B237" s="25"/>
      <c r="C237" s="25"/>
      <c r="D237" s="25"/>
      <c r="E237" s="25"/>
      <c r="F237" s="25"/>
      <c r="G237" s="33"/>
      <c r="H237" s="33"/>
      <c r="I237" s="33"/>
      <c r="J237" s="33"/>
      <c r="K237" s="33"/>
      <c r="L237" s="33"/>
      <c r="M237" s="33"/>
      <c r="N237" s="33"/>
      <c r="O237" s="33"/>
      <c r="P237" s="33"/>
      <c r="Q237" s="33"/>
      <c r="R237" s="33"/>
      <c r="S237" s="33"/>
      <c r="T237" s="33"/>
      <c r="U237" s="33"/>
      <c r="V237" s="33"/>
      <c r="W237" s="33"/>
      <c r="X237" s="33"/>
      <c r="Y237" s="33"/>
    </row>
    <row r="238" spans="1:25" ht="15">
      <c r="A238" s="25"/>
      <c r="B238" s="25"/>
      <c r="C238" s="25"/>
      <c r="D238" s="25"/>
      <c r="E238" s="25"/>
      <c r="F238" s="25"/>
      <c r="G238" s="33"/>
      <c r="H238" s="33"/>
      <c r="I238" s="33"/>
      <c r="J238" s="33"/>
      <c r="K238" s="33"/>
      <c r="L238" s="33"/>
      <c r="M238" s="33"/>
      <c r="N238" s="33"/>
      <c r="O238" s="33"/>
      <c r="P238" s="33"/>
      <c r="Q238" s="33"/>
      <c r="R238" s="33"/>
      <c r="S238" s="33"/>
      <c r="T238" s="33"/>
      <c r="U238" s="33"/>
      <c r="V238" s="33"/>
      <c r="W238" s="33"/>
      <c r="X238" s="33"/>
      <c r="Y238" s="33"/>
    </row>
    <row r="239" spans="1:25" ht="15" hidden="1">
      <c r="A239" s="25"/>
      <c r="B239" s="25"/>
      <c r="C239" s="25"/>
      <c r="D239" s="25"/>
      <c r="E239" s="25"/>
      <c r="F239" s="25"/>
      <c r="G239" s="33"/>
      <c r="H239" s="33"/>
      <c r="I239" s="35"/>
      <c r="J239" s="35"/>
      <c r="K239" s="35"/>
      <c r="L239" s="33"/>
      <c r="M239" s="33"/>
      <c r="N239" s="33"/>
      <c r="O239" s="33"/>
      <c r="P239" s="33"/>
      <c r="Q239" s="33"/>
      <c r="R239" s="33"/>
      <c r="S239" s="33"/>
      <c r="T239" s="33"/>
      <c r="U239" s="33"/>
      <c r="V239" s="33"/>
      <c r="W239" s="33"/>
      <c r="X239" s="33"/>
      <c r="Y239" s="33"/>
    </row>
    <row r="240" spans="1:25" ht="15" hidden="1">
      <c r="A240" s="25"/>
      <c r="B240" s="25"/>
      <c r="C240" s="25" t="s">
        <v>119</v>
      </c>
      <c r="D240" s="25"/>
      <c r="E240" s="25"/>
      <c r="F240" s="25"/>
      <c r="G240" s="33"/>
      <c r="H240" s="33"/>
      <c r="I240" s="35"/>
      <c r="J240" s="35"/>
      <c r="K240" s="35"/>
      <c r="L240" s="33"/>
      <c r="M240" s="33"/>
      <c r="N240" s="33"/>
      <c r="O240" s="33"/>
      <c r="P240" s="33"/>
      <c r="Q240" s="33"/>
      <c r="R240" s="33"/>
      <c r="S240" s="33"/>
      <c r="T240" s="33"/>
      <c r="U240" s="33"/>
      <c r="V240" s="33"/>
      <c r="W240" s="33"/>
      <c r="X240" s="33"/>
      <c r="Y240" s="33"/>
    </row>
    <row r="241" spans="1:25" ht="15" hidden="1">
      <c r="A241" s="25"/>
      <c r="B241" s="25"/>
      <c r="C241" s="25" t="s">
        <v>68</v>
      </c>
      <c r="D241" s="25"/>
      <c r="E241" s="25"/>
      <c r="F241" s="25"/>
      <c r="G241" s="33"/>
      <c r="H241" s="33"/>
      <c r="I241" s="35"/>
      <c r="J241" s="35"/>
      <c r="K241" s="35"/>
      <c r="L241" s="33"/>
      <c r="M241" s="33"/>
      <c r="N241" s="33"/>
      <c r="O241" s="33"/>
      <c r="P241" s="33"/>
      <c r="Q241" s="33"/>
      <c r="R241" s="33"/>
      <c r="S241" s="33"/>
      <c r="T241" s="33"/>
      <c r="U241" s="33"/>
      <c r="V241" s="33"/>
      <c r="W241" s="33"/>
      <c r="X241" s="33"/>
      <c r="Y241" s="33"/>
    </row>
    <row r="242" spans="1:25" ht="15" hidden="1">
      <c r="A242" s="25"/>
      <c r="B242" s="25"/>
      <c r="C242" s="25" t="s">
        <v>55</v>
      </c>
      <c r="D242" s="25"/>
      <c r="E242" s="25"/>
      <c r="F242" s="25"/>
      <c r="G242" s="33"/>
      <c r="H242" s="33"/>
      <c r="I242" s="35"/>
      <c r="J242" s="35"/>
      <c r="K242" s="35"/>
      <c r="L242" s="33"/>
      <c r="M242" s="33"/>
      <c r="N242" s="33"/>
      <c r="O242" s="33"/>
      <c r="P242" s="33"/>
      <c r="Q242" s="33"/>
      <c r="R242" s="33"/>
      <c r="S242" s="33"/>
      <c r="T242" s="33"/>
      <c r="U242" s="33"/>
      <c r="V242" s="33"/>
      <c r="W242" s="33"/>
      <c r="X242" s="33"/>
      <c r="Y242" s="33"/>
    </row>
    <row r="243" spans="1:25" ht="15" hidden="1">
      <c r="A243" s="25"/>
      <c r="B243" s="25"/>
      <c r="C243" s="25" t="s">
        <v>33</v>
      </c>
      <c r="D243" s="25"/>
      <c r="E243" s="25"/>
      <c r="F243" s="25"/>
      <c r="G243" s="33"/>
      <c r="H243" s="33"/>
      <c r="I243" s="35"/>
      <c r="J243" s="35"/>
      <c r="K243" s="35"/>
      <c r="L243" s="33"/>
      <c r="M243" s="33"/>
      <c r="N243" s="33"/>
      <c r="O243" s="33"/>
      <c r="P243" s="33"/>
      <c r="Q243" s="33"/>
      <c r="R243" s="33"/>
      <c r="S243" s="33"/>
      <c r="T243" s="33"/>
      <c r="U243" s="33"/>
      <c r="V243" s="33"/>
      <c r="W243" s="33"/>
      <c r="X243" s="33"/>
      <c r="Y243" s="33"/>
    </row>
    <row r="244" spans="1:25" ht="15" hidden="1">
      <c r="A244" s="25"/>
      <c r="B244" s="25"/>
      <c r="C244" s="25" t="s">
        <v>38</v>
      </c>
      <c r="D244" s="25"/>
      <c r="E244" s="25"/>
      <c r="F244" s="25"/>
      <c r="G244" s="33"/>
      <c r="H244" s="33"/>
      <c r="I244" s="35"/>
      <c r="J244" s="35"/>
      <c r="K244" s="35"/>
      <c r="L244" s="33"/>
      <c r="M244" s="33"/>
      <c r="N244" s="33"/>
      <c r="O244" s="33"/>
      <c r="P244" s="33"/>
      <c r="Q244" s="33"/>
      <c r="R244" s="33"/>
      <c r="S244" s="33"/>
      <c r="T244" s="33"/>
      <c r="U244" s="33"/>
      <c r="V244" s="33"/>
      <c r="W244" s="33"/>
      <c r="X244" s="33"/>
      <c r="Y244" s="33"/>
    </row>
    <row r="245" spans="1:25" ht="15" hidden="1">
      <c r="A245" s="25"/>
      <c r="B245" s="25"/>
      <c r="C245" s="68" t="s">
        <v>87</v>
      </c>
      <c r="D245" s="25"/>
      <c r="E245" s="25"/>
      <c r="F245" s="25"/>
      <c r="G245" s="33"/>
      <c r="H245" s="33"/>
      <c r="I245" s="35"/>
      <c r="J245" s="35"/>
      <c r="K245" s="35"/>
      <c r="L245" s="33"/>
      <c r="M245" s="33"/>
      <c r="N245" s="33"/>
      <c r="O245" s="33"/>
      <c r="P245" s="33"/>
      <c r="Q245" s="33"/>
      <c r="R245" s="33"/>
      <c r="S245" s="33"/>
      <c r="T245" s="33"/>
      <c r="U245" s="33"/>
      <c r="V245" s="33"/>
      <c r="W245" s="33"/>
      <c r="X245" s="33"/>
      <c r="Y245" s="33"/>
    </row>
    <row r="246" spans="1:25" ht="15" hidden="1">
      <c r="A246" s="25"/>
      <c r="B246" s="25"/>
      <c r="C246" s="25" t="s">
        <v>43</v>
      </c>
      <c r="D246" s="25"/>
      <c r="E246" s="25"/>
      <c r="F246" s="25"/>
      <c r="G246" s="33"/>
      <c r="H246" s="33"/>
      <c r="I246" s="35"/>
      <c r="J246" s="35"/>
      <c r="K246" s="35"/>
      <c r="L246" s="33"/>
      <c r="M246" s="33"/>
      <c r="N246" s="33"/>
      <c r="O246" s="33"/>
      <c r="P246" s="33"/>
      <c r="Q246" s="33"/>
      <c r="R246" s="33"/>
      <c r="S246" s="33"/>
      <c r="T246" s="33"/>
      <c r="U246" s="33"/>
      <c r="V246" s="33"/>
      <c r="W246" s="33"/>
      <c r="X246" s="33"/>
      <c r="Y246" s="33"/>
    </row>
    <row r="247" spans="1:25" ht="15" hidden="1">
      <c r="A247" s="25"/>
      <c r="B247" s="25"/>
      <c r="C247" s="25" t="s">
        <v>102</v>
      </c>
      <c r="D247" s="25"/>
      <c r="E247" s="25"/>
      <c r="F247" s="25"/>
      <c r="G247" s="33"/>
      <c r="H247" s="33"/>
      <c r="I247" s="35"/>
      <c r="J247" s="35"/>
      <c r="K247" s="35"/>
      <c r="L247" s="33"/>
      <c r="M247" s="33"/>
      <c r="N247" s="33"/>
      <c r="O247" s="33"/>
      <c r="P247" s="33"/>
      <c r="Q247" s="33"/>
      <c r="R247" s="33"/>
      <c r="S247" s="33"/>
      <c r="T247" s="33"/>
      <c r="U247" s="33"/>
      <c r="V247" s="33"/>
      <c r="W247" s="33"/>
      <c r="X247" s="33"/>
      <c r="Y247" s="33"/>
    </row>
    <row r="248" spans="1:25" ht="15" hidden="1">
      <c r="A248" s="25"/>
      <c r="B248" s="25"/>
      <c r="C248" s="25" t="s">
        <v>84</v>
      </c>
      <c r="D248" s="25"/>
      <c r="E248" s="25"/>
      <c r="F248" s="25"/>
      <c r="G248" s="33"/>
      <c r="H248" s="33"/>
      <c r="I248" s="35"/>
      <c r="J248" s="35"/>
      <c r="K248" s="35"/>
      <c r="L248" s="33"/>
      <c r="M248" s="33"/>
      <c r="N248" s="33"/>
      <c r="O248" s="33"/>
      <c r="P248" s="33"/>
      <c r="Q248" s="33"/>
      <c r="R248" s="33"/>
      <c r="S248" s="33"/>
      <c r="T248" s="33"/>
      <c r="U248" s="33"/>
      <c r="V248" s="33"/>
      <c r="W248" s="33"/>
      <c r="X248" s="33"/>
      <c r="Y248" s="33"/>
    </row>
    <row r="249" spans="1:25" ht="15" hidden="1">
      <c r="A249" s="25"/>
      <c r="B249" s="25"/>
      <c r="C249" s="25" t="s">
        <v>64</v>
      </c>
      <c r="D249" s="25"/>
      <c r="E249" s="25"/>
      <c r="F249" s="25"/>
      <c r="G249" s="33"/>
      <c r="H249" s="33"/>
      <c r="I249" s="35"/>
      <c r="J249" s="35"/>
      <c r="K249" s="35"/>
      <c r="L249" s="33"/>
      <c r="M249" s="33"/>
      <c r="N249" s="33"/>
      <c r="O249" s="33"/>
      <c r="P249" s="33"/>
      <c r="Q249" s="33"/>
      <c r="R249" s="33"/>
      <c r="S249" s="33"/>
      <c r="T249" s="33"/>
      <c r="U249" s="33"/>
      <c r="V249" s="33"/>
      <c r="W249" s="33"/>
      <c r="X249" s="33"/>
      <c r="Y249" s="33"/>
    </row>
    <row r="250" spans="1:25" ht="15" hidden="1">
      <c r="A250" s="25"/>
      <c r="B250" s="25"/>
      <c r="C250" s="25" t="s">
        <v>28</v>
      </c>
      <c r="D250" s="25"/>
      <c r="E250" s="25"/>
      <c r="F250" s="25"/>
      <c r="G250" s="33"/>
      <c r="H250" s="33"/>
      <c r="I250" s="35"/>
      <c r="J250" s="35"/>
      <c r="K250" s="35"/>
      <c r="L250" s="33"/>
      <c r="M250" s="33"/>
      <c r="N250" s="33"/>
      <c r="O250" s="33"/>
      <c r="P250" s="33"/>
      <c r="Q250" s="33"/>
      <c r="R250" s="33"/>
      <c r="S250" s="33"/>
      <c r="T250" s="33"/>
      <c r="U250" s="33"/>
      <c r="V250" s="33"/>
      <c r="W250" s="33"/>
      <c r="X250" s="33"/>
      <c r="Y250" s="33"/>
    </row>
    <row r="251" spans="1:25" ht="15" hidden="1">
      <c r="A251" s="25"/>
      <c r="B251" s="25"/>
      <c r="C251" s="25" t="s">
        <v>48</v>
      </c>
      <c r="D251" s="25"/>
      <c r="E251" s="25"/>
      <c r="F251" s="25"/>
      <c r="G251" s="33"/>
      <c r="H251" s="33"/>
      <c r="I251" s="35"/>
      <c r="J251" s="35"/>
      <c r="K251" s="35"/>
      <c r="L251" s="33"/>
      <c r="M251" s="33"/>
      <c r="N251" s="33"/>
      <c r="O251" s="33"/>
      <c r="P251" s="33"/>
      <c r="Q251" s="33"/>
      <c r="R251" s="33"/>
      <c r="S251" s="33"/>
      <c r="T251" s="33"/>
      <c r="U251" s="33"/>
      <c r="V251" s="33"/>
      <c r="W251" s="33"/>
      <c r="X251" s="33"/>
      <c r="Y251" s="33"/>
    </row>
    <row r="252" spans="1:25" ht="15" hidden="1">
      <c r="A252" s="25"/>
      <c r="B252" s="25"/>
      <c r="C252" s="25" t="s">
        <v>77</v>
      </c>
      <c r="D252" s="25"/>
      <c r="E252" s="25"/>
      <c r="F252" s="25"/>
      <c r="G252" s="33"/>
      <c r="H252" s="33"/>
      <c r="I252" s="35"/>
      <c r="J252" s="35"/>
      <c r="K252" s="35"/>
      <c r="L252" s="33"/>
      <c r="M252" s="33"/>
      <c r="N252" s="33"/>
      <c r="O252" s="33"/>
      <c r="P252" s="33"/>
      <c r="Q252" s="33"/>
      <c r="R252" s="33"/>
      <c r="S252" s="33"/>
      <c r="T252" s="33"/>
      <c r="U252" s="33"/>
      <c r="V252" s="33"/>
      <c r="W252" s="33"/>
      <c r="X252" s="33"/>
      <c r="Y252" s="33"/>
    </row>
    <row r="253" spans="1:25" ht="15" hidden="1">
      <c r="A253" s="25"/>
      <c r="B253" s="25"/>
      <c r="C253" s="25" t="s">
        <v>162</v>
      </c>
      <c r="D253" s="25"/>
      <c r="E253" s="25"/>
      <c r="F253" s="25"/>
      <c r="G253" s="33"/>
      <c r="H253" s="33"/>
      <c r="I253" s="35"/>
      <c r="J253" s="35"/>
      <c r="K253" s="35"/>
      <c r="L253" s="33"/>
      <c r="M253" s="33"/>
      <c r="N253" s="33"/>
      <c r="O253" s="33"/>
      <c r="P253" s="33"/>
      <c r="Q253" s="33"/>
      <c r="R253" s="33"/>
      <c r="S253" s="33"/>
      <c r="T253" s="33"/>
      <c r="U253" s="33"/>
      <c r="V253" s="33"/>
      <c r="W253" s="33"/>
      <c r="X253" s="33"/>
      <c r="Y253" s="33"/>
    </row>
    <row r="254" spans="1:25" ht="15" hidden="1">
      <c r="A254" s="25"/>
      <c r="B254" s="25"/>
      <c r="C254" s="25" t="s">
        <v>154</v>
      </c>
      <c r="D254" s="25"/>
      <c r="E254" s="25"/>
      <c r="F254" s="25"/>
      <c r="G254" s="33"/>
      <c r="H254" s="33"/>
      <c r="I254" s="35"/>
      <c r="J254" s="35"/>
      <c r="K254" s="35"/>
      <c r="L254" s="33"/>
      <c r="M254" s="33"/>
      <c r="N254" s="33"/>
      <c r="O254" s="33"/>
      <c r="P254" s="33"/>
      <c r="Q254" s="33"/>
      <c r="R254" s="33"/>
      <c r="S254" s="33"/>
      <c r="T254" s="33"/>
      <c r="U254" s="33"/>
      <c r="V254" s="33"/>
      <c r="W254" s="33"/>
      <c r="X254" s="33"/>
      <c r="Y254" s="33"/>
    </row>
    <row r="255" spans="1:25" ht="15" hidden="1">
      <c r="A255" s="25"/>
      <c r="B255" s="25"/>
      <c r="C255" s="25" t="s">
        <v>163</v>
      </c>
      <c r="D255" s="25"/>
      <c r="E255" s="25"/>
      <c r="F255" s="25"/>
      <c r="G255" s="33"/>
      <c r="H255" s="33"/>
      <c r="I255" s="35"/>
      <c r="J255" s="35"/>
      <c r="K255" s="35"/>
      <c r="L255" s="33"/>
      <c r="M255" s="33"/>
      <c r="N255" s="33"/>
      <c r="O255" s="33"/>
      <c r="P255" s="33"/>
      <c r="Q255" s="33"/>
      <c r="R255" s="33"/>
      <c r="S255" s="33"/>
      <c r="T255" s="33"/>
      <c r="U255" s="33"/>
      <c r="V255" s="33"/>
      <c r="W255" s="33"/>
      <c r="X255" s="33"/>
      <c r="Y255" s="33"/>
    </row>
    <row r="256" spans="1:25" ht="15" hidden="1">
      <c r="A256" s="25"/>
      <c r="B256" s="25"/>
      <c r="C256" s="25" t="s">
        <v>96</v>
      </c>
      <c r="D256" s="25"/>
      <c r="E256" s="25"/>
      <c r="F256" s="25"/>
      <c r="G256" s="33"/>
      <c r="H256" s="33"/>
      <c r="I256" s="35"/>
      <c r="J256" s="35"/>
      <c r="K256" s="35"/>
      <c r="L256" s="33"/>
      <c r="M256" s="33"/>
      <c r="N256" s="33"/>
      <c r="O256" s="33"/>
      <c r="P256" s="33"/>
      <c r="Q256" s="33"/>
      <c r="R256" s="33"/>
      <c r="S256" s="33"/>
      <c r="T256" s="33"/>
      <c r="U256" s="33"/>
      <c r="V256" s="33"/>
      <c r="W256" s="33"/>
      <c r="X256" s="33"/>
      <c r="Y256" s="33"/>
    </row>
    <row r="257" spans="1:25" ht="15" hidden="1">
      <c r="A257" s="25"/>
      <c r="B257" s="25"/>
      <c r="C257" s="25" t="s">
        <v>164</v>
      </c>
      <c r="D257" s="25"/>
      <c r="E257" s="25"/>
      <c r="F257" s="25"/>
      <c r="G257" s="33"/>
      <c r="H257" s="33"/>
      <c r="I257" s="35"/>
      <c r="J257" s="35"/>
      <c r="K257" s="35"/>
      <c r="L257" s="33"/>
      <c r="M257" s="33"/>
      <c r="N257" s="33"/>
      <c r="O257" s="33"/>
      <c r="P257" s="33"/>
      <c r="Q257" s="33"/>
      <c r="R257" s="33"/>
      <c r="S257" s="33"/>
      <c r="T257" s="33"/>
      <c r="U257" s="33"/>
      <c r="V257" s="33"/>
      <c r="W257" s="33"/>
      <c r="X257" s="33"/>
      <c r="Y257" s="33"/>
    </row>
    <row r="258" spans="1:25" ht="15" hidden="1">
      <c r="A258" s="25"/>
      <c r="B258" s="25"/>
      <c r="C258" s="25" t="s">
        <v>165</v>
      </c>
      <c r="D258" s="25"/>
      <c r="E258" s="25"/>
      <c r="F258" s="25"/>
      <c r="G258" s="33"/>
      <c r="H258" s="33"/>
      <c r="I258" s="35"/>
      <c r="J258" s="35"/>
      <c r="K258" s="35"/>
      <c r="L258" s="33"/>
      <c r="M258" s="33"/>
      <c r="N258" s="33"/>
      <c r="O258" s="33"/>
      <c r="P258" s="33"/>
      <c r="Q258" s="33"/>
      <c r="R258" s="33"/>
      <c r="S258" s="33"/>
      <c r="T258" s="33"/>
      <c r="U258" s="33"/>
      <c r="V258" s="33"/>
      <c r="W258" s="33"/>
      <c r="X258" s="33"/>
      <c r="Y258" s="33"/>
    </row>
    <row r="259" spans="1:25" ht="15" hidden="1">
      <c r="A259" s="25"/>
      <c r="B259" s="25"/>
      <c r="C259" s="25" t="s">
        <v>166</v>
      </c>
      <c r="D259" s="25"/>
      <c r="E259" s="25"/>
      <c r="F259" s="25"/>
      <c r="G259" s="33"/>
      <c r="H259" s="33"/>
      <c r="I259" s="35"/>
      <c r="J259" s="35"/>
      <c r="K259" s="35"/>
      <c r="L259" s="33"/>
      <c r="M259" s="33"/>
      <c r="N259" s="33"/>
      <c r="O259" s="33"/>
      <c r="P259" s="33"/>
      <c r="Q259" s="33"/>
      <c r="R259" s="33"/>
      <c r="S259" s="33"/>
      <c r="T259" s="33"/>
      <c r="U259" s="33"/>
      <c r="V259" s="33"/>
      <c r="W259" s="33"/>
      <c r="X259" s="33"/>
      <c r="Y259" s="33"/>
    </row>
    <row r="260" spans="1:25" ht="15" hidden="1">
      <c r="A260" s="25"/>
      <c r="B260" s="25"/>
      <c r="C260" s="25" t="s">
        <v>167</v>
      </c>
      <c r="D260" s="25"/>
      <c r="E260" s="25"/>
      <c r="F260" s="25"/>
      <c r="G260" s="33"/>
      <c r="H260" s="33"/>
      <c r="I260" s="35"/>
      <c r="J260" s="35"/>
      <c r="K260" s="35"/>
      <c r="L260" s="33"/>
      <c r="M260" s="33"/>
      <c r="N260" s="33"/>
      <c r="O260" s="33"/>
      <c r="P260" s="33"/>
      <c r="Q260" s="33"/>
      <c r="R260" s="33"/>
      <c r="S260" s="33"/>
      <c r="T260" s="33"/>
      <c r="U260" s="33"/>
      <c r="V260" s="33"/>
      <c r="W260" s="33"/>
      <c r="X260" s="33"/>
      <c r="Y260" s="33"/>
    </row>
    <row r="261" spans="1:25" ht="15" hidden="1">
      <c r="A261" s="25"/>
      <c r="B261" s="25"/>
      <c r="D261" s="25"/>
      <c r="E261" s="25"/>
      <c r="F261" s="25"/>
      <c r="G261" s="33"/>
      <c r="H261" s="33"/>
      <c r="I261" s="35"/>
      <c r="J261" s="35"/>
      <c r="K261" s="35"/>
      <c r="L261" s="33"/>
      <c r="M261" s="33"/>
      <c r="N261" s="33"/>
      <c r="O261" s="33"/>
      <c r="P261" s="33"/>
      <c r="Q261" s="33"/>
      <c r="R261" s="33"/>
      <c r="S261" s="33"/>
      <c r="T261" s="33"/>
      <c r="U261" s="33"/>
      <c r="V261" s="33"/>
      <c r="W261" s="33"/>
      <c r="X261" s="33"/>
      <c r="Y261" s="33"/>
    </row>
    <row r="262" spans="1:25" ht="15" hidden="1">
      <c r="A262" s="25"/>
      <c r="B262" s="25"/>
      <c r="C262" s="25"/>
      <c r="D262" s="25"/>
      <c r="E262" s="25"/>
      <c r="F262" s="25"/>
      <c r="G262" s="33"/>
      <c r="H262" s="33"/>
      <c r="I262" s="35"/>
      <c r="J262" s="35"/>
      <c r="K262" s="35"/>
      <c r="L262" s="33"/>
      <c r="M262" s="33"/>
      <c r="N262" s="33"/>
      <c r="O262" s="33"/>
      <c r="P262" s="33"/>
      <c r="Q262" s="33"/>
      <c r="R262" s="33"/>
      <c r="S262" s="33"/>
      <c r="T262" s="33"/>
      <c r="U262" s="33"/>
      <c r="V262" s="33"/>
      <c r="W262" s="33"/>
      <c r="X262" s="33"/>
      <c r="Y262" s="33"/>
    </row>
    <row r="263" spans="1:25" ht="15" hidden="1">
      <c r="A263" s="25"/>
      <c r="B263" s="25"/>
      <c r="C263" s="25"/>
      <c r="D263" s="25"/>
      <c r="E263" s="25"/>
      <c r="F263" s="25"/>
      <c r="G263" s="33"/>
      <c r="H263" s="33"/>
      <c r="I263" s="35"/>
      <c r="J263" s="35"/>
      <c r="K263" s="35"/>
      <c r="L263" s="33"/>
      <c r="M263" s="33"/>
      <c r="N263" s="33"/>
      <c r="O263" s="33"/>
      <c r="P263" s="33"/>
      <c r="Q263" s="33"/>
      <c r="R263" s="33"/>
      <c r="S263" s="33"/>
      <c r="T263" s="33"/>
      <c r="U263" s="33"/>
      <c r="V263" s="33"/>
      <c r="W263" s="33"/>
      <c r="X263" s="33"/>
      <c r="Y263" s="33"/>
    </row>
    <row r="264" spans="1:25" ht="15">
      <c r="A264" s="25"/>
      <c r="B264" s="25"/>
      <c r="C264" s="25"/>
      <c r="D264" s="25"/>
      <c r="E264" s="25"/>
      <c r="F264" s="25"/>
      <c r="G264" s="33"/>
      <c r="H264" s="33"/>
      <c r="I264" s="35"/>
      <c r="J264" s="35"/>
      <c r="K264" s="35"/>
      <c r="L264" s="33"/>
      <c r="M264" s="33"/>
      <c r="N264" s="33"/>
      <c r="O264" s="33"/>
      <c r="P264" s="33"/>
      <c r="Q264" s="33"/>
      <c r="R264" s="33"/>
      <c r="S264" s="33"/>
      <c r="T264" s="33"/>
      <c r="U264" s="33"/>
      <c r="V264" s="33"/>
      <c r="W264" s="33"/>
      <c r="X264" s="33"/>
      <c r="Y264" s="33"/>
    </row>
    <row r="265" spans="1:25" ht="15">
      <c r="A265" s="25"/>
      <c r="B265" s="25"/>
      <c r="C265" s="25"/>
      <c r="D265" s="25"/>
      <c r="E265" s="25"/>
      <c r="F265" s="25"/>
      <c r="G265" s="33"/>
      <c r="H265" s="33"/>
      <c r="I265" s="35"/>
      <c r="J265" s="35"/>
      <c r="K265" s="35"/>
      <c r="L265" s="33"/>
      <c r="M265" s="33"/>
      <c r="N265" s="33"/>
      <c r="O265" s="33"/>
      <c r="P265" s="33"/>
      <c r="Q265" s="33"/>
      <c r="R265" s="33"/>
      <c r="S265" s="33"/>
      <c r="T265" s="33"/>
      <c r="U265" s="33"/>
      <c r="V265" s="33"/>
      <c r="W265" s="33"/>
      <c r="X265" s="33"/>
      <c r="Y265" s="33"/>
    </row>
    <row r="266" spans="1:25" ht="15">
      <c r="A266" s="25"/>
      <c r="B266" s="25"/>
      <c r="C266" s="25"/>
      <c r="D266" s="25"/>
      <c r="E266" s="25"/>
      <c r="F266" s="25"/>
      <c r="G266" s="33"/>
      <c r="H266" s="33"/>
      <c r="I266" s="35"/>
      <c r="J266" s="35"/>
      <c r="K266" s="35"/>
      <c r="L266" s="33"/>
      <c r="M266" s="33"/>
      <c r="N266" s="33"/>
      <c r="O266" s="33"/>
      <c r="P266" s="33"/>
      <c r="Q266" s="33"/>
      <c r="R266" s="33"/>
      <c r="S266" s="33"/>
      <c r="T266" s="33"/>
      <c r="U266" s="33"/>
      <c r="V266" s="33"/>
      <c r="W266" s="33"/>
      <c r="X266" s="33"/>
      <c r="Y266" s="33"/>
    </row>
    <row r="267" spans="1:25" ht="15">
      <c r="A267" s="25"/>
      <c r="B267" s="25"/>
      <c r="C267" s="25"/>
      <c r="D267" s="25"/>
      <c r="E267" s="25"/>
      <c r="F267" s="25"/>
      <c r="G267" s="33"/>
      <c r="H267" s="33"/>
      <c r="I267" s="35"/>
      <c r="J267" s="35"/>
      <c r="K267" s="35"/>
      <c r="L267" s="33"/>
      <c r="M267" s="33"/>
      <c r="N267" s="33"/>
      <c r="O267" s="33"/>
      <c r="P267" s="33"/>
      <c r="Q267" s="33"/>
      <c r="R267" s="33"/>
      <c r="S267" s="33"/>
      <c r="T267" s="33"/>
      <c r="U267" s="33"/>
      <c r="V267" s="33"/>
      <c r="W267" s="33"/>
      <c r="X267" s="33"/>
      <c r="Y267" s="33"/>
    </row>
    <row r="268" spans="1:25" ht="15">
      <c r="A268" s="25"/>
      <c r="B268" s="25"/>
      <c r="C268" s="25"/>
      <c r="D268" s="25"/>
      <c r="E268" s="25"/>
      <c r="F268" s="25"/>
      <c r="G268" s="33"/>
      <c r="H268" s="33"/>
      <c r="I268" s="35"/>
      <c r="J268" s="35"/>
      <c r="K268" s="35"/>
      <c r="L268" s="33"/>
      <c r="M268" s="33"/>
      <c r="N268" s="33"/>
      <c r="O268" s="33"/>
      <c r="P268" s="33"/>
      <c r="Q268" s="33"/>
      <c r="R268" s="33"/>
      <c r="S268" s="33"/>
      <c r="T268" s="33"/>
      <c r="U268" s="33"/>
      <c r="V268" s="33"/>
      <c r="W268" s="33"/>
      <c r="X268" s="33"/>
      <c r="Y268" s="33"/>
    </row>
    <row r="269" spans="1:25" ht="15">
      <c r="A269" s="25"/>
      <c r="B269" s="25"/>
      <c r="C269" s="25"/>
      <c r="D269" s="25"/>
      <c r="E269" s="25"/>
      <c r="F269" s="25"/>
      <c r="G269" s="33"/>
      <c r="H269" s="33"/>
      <c r="I269" s="35"/>
      <c r="J269" s="35"/>
      <c r="K269" s="35"/>
      <c r="L269" s="33"/>
      <c r="M269" s="33"/>
      <c r="N269" s="33"/>
      <c r="O269" s="33"/>
      <c r="P269" s="33"/>
      <c r="Q269" s="33"/>
      <c r="R269" s="33"/>
      <c r="S269" s="33"/>
      <c r="T269" s="33"/>
      <c r="U269" s="33"/>
      <c r="V269" s="33"/>
      <c r="W269" s="33"/>
      <c r="X269" s="33"/>
      <c r="Y269" s="33"/>
    </row>
    <row r="270" spans="1:25" ht="15">
      <c r="A270" s="25"/>
      <c r="B270" s="25"/>
      <c r="C270" s="25"/>
      <c r="D270" s="25"/>
      <c r="E270" s="25"/>
      <c r="F270" s="25"/>
      <c r="G270" s="33"/>
      <c r="H270" s="33"/>
      <c r="I270" s="35"/>
      <c r="J270" s="35"/>
      <c r="K270" s="35"/>
      <c r="L270" s="33"/>
      <c r="M270" s="33"/>
      <c r="N270" s="33"/>
      <c r="O270" s="33"/>
      <c r="P270" s="33"/>
      <c r="Q270" s="33"/>
      <c r="R270" s="33"/>
      <c r="S270" s="33"/>
      <c r="T270" s="33"/>
      <c r="U270" s="33"/>
      <c r="V270" s="33"/>
      <c r="W270" s="33"/>
      <c r="X270" s="33"/>
      <c r="Y270" s="33"/>
    </row>
    <row r="271" spans="1:25" ht="15">
      <c r="A271" s="25"/>
      <c r="B271" s="25"/>
      <c r="C271" s="25"/>
      <c r="D271" s="25"/>
      <c r="E271" s="25"/>
      <c r="F271" s="25"/>
      <c r="G271" s="33"/>
      <c r="H271" s="33"/>
      <c r="I271" s="35"/>
      <c r="J271" s="35"/>
      <c r="K271" s="35"/>
      <c r="L271" s="33"/>
      <c r="M271" s="33"/>
      <c r="N271" s="33"/>
      <c r="O271" s="33"/>
      <c r="P271" s="33"/>
      <c r="Q271" s="33"/>
      <c r="R271" s="33"/>
      <c r="S271" s="33"/>
      <c r="T271" s="33"/>
      <c r="U271" s="33"/>
      <c r="V271" s="33"/>
      <c r="W271" s="33"/>
      <c r="X271" s="33"/>
      <c r="Y271" s="33"/>
    </row>
    <row r="272" spans="1:25" ht="15">
      <c r="A272" s="25"/>
      <c r="B272" s="25"/>
      <c r="C272" s="25"/>
      <c r="D272" s="25"/>
      <c r="E272" s="25"/>
      <c r="F272" s="25"/>
      <c r="G272" s="33"/>
      <c r="H272" s="33"/>
      <c r="I272" s="35"/>
      <c r="J272" s="35"/>
      <c r="K272" s="35"/>
      <c r="L272" s="33"/>
      <c r="M272" s="33"/>
      <c r="N272" s="33"/>
      <c r="O272" s="33"/>
      <c r="P272" s="33"/>
      <c r="Q272" s="33"/>
      <c r="R272" s="33"/>
      <c r="S272" s="33"/>
      <c r="T272" s="33"/>
      <c r="U272" s="33"/>
      <c r="V272" s="33"/>
      <c r="W272" s="33"/>
      <c r="X272" s="33"/>
      <c r="Y272" s="33"/>
    </row>
    <row r="273" spans="1:25" ht="15">
      <c r="A273" s="25"/>
      <c r="B273" s="25"/>
      <c r="C273" s="25"/>
      <c r="D273" s="25"/>
      <c r="E273" s="25"/>
      <c r="F273" s="25"/>
      <c r="G273" s="33"/>
      <c r="H273" s="33"/>
      <c r="I273" s="35"/>
      <c r="J273" s="35"/>
      <c r="K273" s="35"/>
      <c r="L273" s="33"/>
      <c r="M273" s="33"/>
      <c r="N273" s="33"/>
      <c r="O273" s="33"/>
      <c r="P273" s="33"/>
      <c r="Q273" s="33"/>
      <c r="R273" s="33"/>
      <c r="S273" s="33"/>
      <c r="T273" s="33"/>
      <c r="U273" s="33"/>
      <c r="V273" s="33"/>
      <c r="W273" s="33"/>
      <c r="X273" s="33"/>
      <c r="Y273" s="33"/>
    </row>
    <row r="274" spans="1:25" ht="15">
      <c r="A274" s="25"/>
      <c r="B274" s="25"/>
      <c r="C274" s="25"/>
      <c r="D274" s="25"/>
      <c r="E274" s="25"/>
      <c r="F274" s="25"/>
      <c r="G274" s="33"/>
      <c r="H274" s="33"/>
      <c r="I274" s="35"/>
      <c r="J274" s="35"/>
      <c r="K274" s="35"/>
      <c r="L274" s="33"/>
      <c r="M274" s="33"/>
      <c r="N274" s="33"/>
      <c r="O274" s="33"/>
      <c r="P274" s="33"/>
      <c r="Q274" s="33"/>
      <c r="R274" s="33"/>
      <c r="S274" s="33"/>
      <c r="T274" s="33"/>
      <c r="U274" s="33"/>
      <c r="V274" s="33"/>
      <c r="W274" s="33"/>
      <c r="X274" s="33"/>
      <c r="Y274" s="33"/>
    </row>
    <row r="275" spans="1:25" ht="15">
      <c r="A275" s="25"/>
      <c r="B275" s="25"/>
      <c r="C275" s="25"/>
      <c r="D275" s="25"/>
      <c r="E275" s="25"/>
      <c r="F275" s="25"/>
      <c r="G275" s="33"/>
      <c r="H275" s="33"/>
      <c r="I275" s="35"/>
      <c r="J275" s="35"/>
      <c r="K275" s="35"/>
      <c r="L275" s="33"/>
      <c r="M275" s="33"/>
      <c r="N275" s="33"/>
      <c r="O275" s="33"/>
      <c r="P275" s="33"/>
      <c r="Q275" s="33"/>
      <c r="R275" s="33"/>
      <c r="S275" s="33"/>
      <c r="T275" s="33"/>
      <c r="U275" s="33"/>
      <c r="V275" s="33"/>
      <c r="W275" s="33"/>
      <c r="X275" s="33"/>
      <c r="Y275" s="33"/>
    </row>
    <row r="276" spans="1:25" ht="15">
      <c r="A276" s="25"/>
      <c r="B276" s="25"/>
      <c r="C276" s="25"/>
      <c r="D276" s="25"/>
      <c r="E276" s="25"/>
      <c r="F276" s="25"/>
      <c r="G276" s="33"/>
      <c r="H276" s="33"/>
      <c r="I276" s="35"/>
      <c r="J276" s="35"/>
      <c r="K276" s="35"/>
      <c r="L276" s="33"/>
      <c r="M276" s="33"/>
      <c r="N276" s="33"/>
      <c r="O276" s="33"/>
      <c r="P276" s="33"/>
      <c r="Q276" s="33"/>
      <c r="R276" s="33"/>
      <c r="S276" s="33"/>
      <c r="T276" s="33"/>
      <c r="U276" s="33"/>
      <c r="V276" s="33"/>
      <c r="W276" s="33"/>
      <c r="X276" s="33"/>
      <c r="Y276" s="33"/>
    </row>
    <row r="277" spans="1:25" ht="15">
      <c r="A277" s="25"/>
      <c r="B277" s="25"/>
      <c r="C277" s="25"/>
      <c r="D277" s="25"/>
      <c r="E277" s="25"/>
      <c r="F277" s="25"/>
      <c r="G277" s="33"/>
      <c r="H277" s="33"/>
      <c r="I277" s="35"/>
      <c r="J277" s="35"/>
      <c r="K277" s="35"/>
      <c r="L277" s="33"/>
      <c r="M277" s="33"/>
      <c r="N277" s="33"/>
      <c r="O277" s="33"/>
      <c r="P277" s="33"/>
      <c r="Q277" s="33"/>
      <c r="R277" s="33"/>
      <c r="S277" s="33"/>
      <c r="T277" s="33"/>
      <c r="U277" s="33"/>
      <c r="V277" s="33"/>
      <c r="W277" s="33"/>
      <c r="X277" s="33"/>
      <c r="Y277" s="33"/>
    </row>
    <row r="278" spans="1:25" ht="15">
      <c r="A278" s="25"/>
      <c r="B278" s="25"/>
      <c r="C278" s="25"/>
      <c r="D278" s="25"/>
      <c r="E278" s="25"/>
      <c r="F278" s="25"/>
      <c r="G278" s="33"/>
      <c r="H278" s="33"/>
      <c r="I278" s="35"/>
      <c r="J278" s="35"/>
      <c r="K278" s="35"/>
      <c r="L278" s="33"/>
      <c r="M278" s="33"/>
      <c r="N278" s="33"/>
      <c r="O278" s="33"/>
      <c r="P278" s="33"/>
      <c r="Q278" s="33"/>
      <c r="R278" s="33"/>
      <c r="S278" s="33"/>
      <c r="T278" s="33"/>
      <c r="U278" s="33"/>
      <c r="V278" s="33"/>
      <c r="W278" s="33"/>
      <c r="X278" s="33"/>
      <c r="Y278" s="33"/>
    </row>
    <row r="279" spans="1:25" ht="15">
      <c r="A279" s="25"/>
      <c r="B279" s="25"/>
      <c r="C279" s="25"/>
      <c r="D279" s="25"/>
      <c r="E279" s="25"/>
      <c r="F279" s="25"/>
      <c r="G279" s="33"/>
      <c r="H279" s="33"/>
      <c r="I279" s="35"/>
      <c r="J279" s="35"/>
      <c r="K279" s="35"/>
      <c r="L279" s="33"/>
      <c r="M279" s="33"/>
      <c r="N279" s="33"/>
      <c r="O279" s="33"/>
      <c r="P279" s="33"/>
      <c r="Q279" s="33"/>
      <c r="R279" s="33"/>
      <c r="S279" s="33"/>
      <c r="T279" s="33"/>
      <c r="U279" s="33"/>
      <c r="V279" s="33"/>
      <c r="W279" s="33"/>
      <c r="X279" s="33"/>
      <c r="Y279" s="33"/>
    </row>
    <row r="280" spans="1:25" ht="15">
      <c r="A280" s="25"/>
      <c r="B280" s="25"/>
      <c r="C280" s="25"/>
      <c r="D280" s="25"/>
      <c r="E280" s="25"/>
      <c r="F280" s="25"/>
      <c r="G280" s="33"/>
      <c r="H280" s="33"/>
      <c r="I280" s="35"/>
      <c r="J280" s="35"/>
      <c r="K280" s="35"/>
      <c r="L280" s="33"/>
      <c r="M280" s="33"/>
      <c r="N280" s="33"/>
      <c r="O280" s="33"/>
      <c r="P280" s="33"/>
      <c r="Q280" s="33"/>
      <c r="R280" s="33"/>
      <c r="S280" s="33"/>
      <c r="T280" s="33"/>
      <c r="U280" s="33"/>
      <c r="V280" s="33"/>
      <c r="W280" s="33"/>
      <c r="X280" s="33"/>
      <c r="Y280" s="33"/>
    </row>
    <row r="281" spans="1:25" ht="15">
      <c r="A281" s="25"/>
      <c r="B281" s="25"/>
      <c r="C281" s="25"/>
      <c r="D281" s="25"/>
      <c r="E281" s="25"/>
      <c r="F281" s="25"/>
      <c r="G281" s="33"/>
      <c r="H281" s="33"/>
      <c r="I281" s="35"/>
      <c r="J281" s="35"/>
      <c r="K281" s="35"/>
      <c r="L281" s="33"/>
      <c r="M281" s="33"/>
      <c r="N281" s="33"/>
      <c r="O281" s="33"/>
      <c r="P281" s="33"/>
      <c r="Q281" s="33"/>
      <c r="R281" s="33"/>
      <c r="S281" s="33"/>
      <c r="T281" s="33"/>
      <c r="U281" s="33"/>
      <c r="V281" s="33"/>
      <c r="W281" s="33"/>
      <c r="X281" s="33"/>
      <c r="Y281" s="33"/>
    </row>
    <row r="282" spans="1:25" ht="15">
      <c r="A282" s="25"/>
      <c r="B282" s="25"/>
      <c r="C282" s="25"/>
      <c r="D282" s="25"/>
      <c r="E282" s="25"/>
      <c r="F282" s="25"/>
      <c r="G282" s="33"/>
      <c r="H282" s="33"/>
      <c r="I282" s="35"/>
      <c r="J282" s="35"/>
      <c r="K282" s="35"/>
      <c r="L282" s="33"/>
      <c r="M282" s="33"/>
      <c r="N282" s="33"/>
      <c r="O282" s="33"/>
      <c r="P282" s="33"/>
      <c r="Q282" s="33"/>
      <c r="R282" s="33"/>
      <c r="S282" s="33"/>
      <c r="T282" s="33"/>
      <c r="U282" s="33"/>
      <c r="V282" s="33"/>
      <c r="W282" s="33"/>
      <c r="X282" s="33"/>
      <c r="Y282" s="33"/>
    </row>
    <row r="283" spans="1:25" ht="15">
      <c r="A283" s="25"/>
      <c r="B283" s="25"/>
      <c r="C283" s="25"/>
      <c r="D283" s="25"/>
      <c r="E283" s="25"/>
      <c r="F283" s="25"/>
      <c r="G283" s="33"/>
      <c r="H283" s="33"/>
      <c r="I283" s="35"/>
      <c r="J283" s="35"/>
      <c r="K283" s="35"/>
      <c r="L283" s="33"/>
      <c r="M283" s="33"/>
      <c r="N283" s="33"/>
      <c r="O283" s="33"/>
      <c r="P283" s="33"/>
      <c r="Q283" s="33"/>
      <c r="R283" s="33"/>
      <c r="S283" s="33"/>
      <c r="T283" s="33"/>
      <c r="U283" s="33"/>
      <c r="V283" s="33"/>
      <c r="W283" s="33"/>
      <c r="X283" s="33"/>
      <c r="Y283" s="33"/>
    </row>
    <row r="284" spans="1:25" ht="15">
      <c r="A284" s="25"/>
      <c r="B284" s="25"/>
      <c r="C284" s="25"/>
      <c r="D284" s="25"/>
      <c r="E284" s="25"/>
      <c r="F284" s="25"/>
      <c r="G284" s="33"/>
      <c r="H284" s="33"/>
      <c r="I284" s="35"/>
      <c r="J284" s="35"/>
      <c r="K284" s="35"/>
      <c r="L284" s="33"/>
      <c r="M284" s="33"/>
      <c r="N284" s="33"/>
      <c r="O284" s="33"/>
      <c r="P284" s="33"/>
      <c r="Q284" s="33"/>
      <c r="R284" s="33"/>
      <c r="S284" s="33"/>
      <c r="T284" s="33"/>
      <c r="U284" s="33"/>
      <c r="V284" s="33"/>
      <c r="W284" s="33"/>
      <c r="X284" s="33"/>
      <c r="Y284" s="33"/>
    </row>
    <row r="285" spans="1:25" ht="15">
      <c r="A285" s="25"/>
      <c r="B285" s="25"/>
      <c r="C285" s="25"/>
      <c r="D285" s="25"/>
      <c r="E285" s="25"/>
      <c r="F285" s="25"/>
      <c r="G285" s="33"/>
      <c r="H285" s="33"/>
      <c r="I285" s="35"/>
      <c r="J285" s="35"/>
      <c r="K285" s="35"/>
      <c r="L285" s="33"/>
      <c r="M285" s="33"/>
      <c r="N285" s="33"/>
      <c r="O285" s="33"/>
      <c r="P285" s="33"/>
      <c r="Q285" s="33"/>
      <c r="R285" s="33"/>
      <c r="S285" s="33"/>
      <c r="T285" s="33"/>
      <c r="U285" s="33"/>
      <c r="V285" s="33"/>
      <c r="W285" s="33"/>
      <c r="X285" s="33"/>
      <c r="Y285" s="33"/>
    </row>
    <row r="286" spans="1:25" ht="15">
      <c r="A286" s="25"/>
      <c r="B286" s="25"/>
      <c r="C286" s="25"/>
      <c r="D286" s="25"/>
      <c r="E286" s="25"/>
      <c r="F286" s="25"/>
      <c r="G286" s="33"/>
      <c r="H286" s="33"/>
      <c r="I286" s="35"/>
      <c r="J286" s="35"/>
      <c r="K286" s="35"/>
      <c r="L286" s="33"/>
      <c r="M286" s="33"/>
      <c r="N286" s="33"/>
      <c r="O286" s="33"/>
      <c r="P286" s="33"/>
      <c r="Q286" s="33"/>
      <c r="R286" s="33"/>
      <c r="S286" s="33"/>
      <c r="T286" s="33"/>
      <c r="U286" s="33"/>
      <c r="V286" s="33"/>
      <c r="W286" s="33"/>
      <c r="X286" s="33"/>
      <c r="Y286" s="33"/>
    </row>
    <row r="287" spans="1:25" ht="15">
      <c r="A287" s="25"/>
      <c r="B287" s="25"/>
      <c r="C287" s="25"/>
      <c r="D287" s="25"/>
      <c r="E287" s="25"/>
      <c r="F287" s="25"/>
      <c r="G287" s="33"/>
      <c r="H287" s="33"/>
      <c r="I287" s="35"/>
      <c r="J287" s="35"/>
      <c r="K287" s="35"/>
      <c r="L287" s="33"/>
      <c r="M287" s="33"/>
      <c r="N287" s="33"/>
      <c r="O287" s="33"/>
      <c r="P287" s="33"/>
      <c r="Q287" s="33"/>
      <c r="R287" s="33"/>
      <c r="S287" s="33"/>
      <c r="T287" s="33"/>
      <c r="U287" s="33"/>
      <c r="V287" s="33"/>
      <c r="W287" s="33"/>
      <c r="X287" s="33"/>
      <c r="Y287" s="33"/>
    </row>
    <row r="288" spans="1:25" ht="15">
      <c r="A288" s="25"/>
      <c r="B288" s="25"/>
      <c r="C288" s="25"/>
      <c r="D288" s="25"/>
      <c r="E288" s="25"/>
      <c r="F288" s="25"/>
      <c r="G288" s="33"/>
      <c r="H288" s="33"/>
      <c r="I288" s="35"/>
      <c r="J288" s="35"/>
      <c r="K288" s="35"/>
      <c r="L288" s="33"/>
      <c r="M288" s="33"/>
      <c r="N288" s="33"/>
      <c r="O288" s="33"/>
      <c r="P288" s="33"/>
      <c r="Q288" s="33"/>
      <c r="R288" s="33"/>
      <c r="S288" s="33"/>
      <c r="T288" s="33"/>
      <c r="U288" s="33"/>
      <c r="V288" s="33"/>
      <c r="W288" s="33"/>
      <c r="X288" s="33"/>
      <c r="Y288" s="33"/>
    </row>
    <row r="289" spans="1:25" ht="15">
      <c r="A289" s="25"/>
      <c r="B289" s="25"/>
      <c r="C289" s="25"/>
      <c r="D289" s="25"/>
      <c r="E289" s="25"/>
      <c r="F289" s="25"/>
      <c r="G289" s="33"/>
      <c r="H289" s="33"/>
      <c r="I289" s="35"/>
      <c r="J289" s="35"/>
      <c r="K289" s="35"/>
      <c r="L289" s="33"/>
      <c r="M289" s="33"/>
      <c r="N289" s="33"/>
      <c r="O289" s="33"/>
      <c r="P289" s="33"/>
      <c r="Q289" s="33"/>
      <c r="R289" s="33"/>
      <c r="S289" s="33"/>
      <c r="T289" s="33"/>
      <c r="U289" s="33"/>
      <c r="V289" s="33"/>
      <c r="W289" s="33"/>
      <c r="X289" s="33"/>
      <c r="Y289" s="33"/>
    </row>
    <row r="290" spans="1:25" ht="15">
      <c r="A290" s="25"/>
      <c r="B290" s="25"/>
      <c r="C290" s="25"/>
      <c r="D290" s="25"/>
      <c r="E290" s="25"/>
      <c r="F290" s="25"/>
      <c r="G290" s="33"/>
      <c r="H290" s="33"/>
      <c r="I290" s="35"/>
      <c r="J290" s="35"/>
      <c r="K290" s="35"/>
      <c r="L290" s="33"/>
      <c r="M290" s="33"/>
      <c r="N290" s="33"/>
      <c r="O290" s="33"/>
      <c r="P290" s="33"/>
      <c r="Q290" s="33"/>
      <c r="R290" s="33"/>
      <c r="S290" s="33"/>
      <c r="T290" s="33"/>
      <c r="U290" s="33"/>
      <c r="V290" s="33"/>
      <c r="W290" s="33"/>
      <c r="X290" s="33"/>
      <c r="Y290" s="33"/>
    </row>
    <row r="291" spans="1:25" ht="15">
      <c r="A291" s="25"/>
      <c r="B291" s="25"/>
      <c r="C291" s="25"/>
      <c r="D291" s="25"/>
      <c r="E291" s="25"/>
      <c r="F291" s="25"/>
      <c r="G291" s="33"/>
      <c r="H291" s="33"/>
      <c r="I291" s="35"/>
      <c r="J291" s="35"/>
      <c r="K291" s="35"/>
      <c r="L291" s="33"/>
      <c r="M291" s="33"/>
      <c r="N291" s="33"/>
      <c r="O291" s="33"/>
      <c r="P291" s="33"/>
      <c r="Q291" s="33"/>
      <c r="R291" s="33"/>
      <c r="S291" s="33"/>
      <c r="T291" s="33"/>
      <c r="U291" s="33"/>
      <c r="V291" s="33"/>
      <c r="W291" s="33"/>
      <c r="X291" s="33"/>
      <c r="Y291" s="33"/>
    </row>
    <row r="292" spans="1:25" ht="15">
      <c r="A292" s="25"/>
      <c r="B292" s="25"/>
      <c r="C292" s="25"/>
      <c r="D292" s="25"/>
      <c r="E292" s="25"/>
      <c r="F292" s="25"/>
      <c r="G292" s="33"/>
      <c r="H292" s="33"/>
      <c r="I292" s="35"/>
      <c r="J292" s="35"/>
      <c r="K292" s="35"/>
      <c r="L292" s="33"/>
      <c r="M292" s="33"/>
      <c r="N292" s="33"/>
      <c r="O292" s="33"/>
      <c r="P292" s="33"/>
      <c r="Q292" s="33"/>
      <c r="R292" s="33"/>
      <c r="S292" s="33"/>
      <c r="T292" s="33"/>
      <c r="U292" s="33"/>
      <c r="V292" s="33"/>
      <c r="W292" s="33"/>
      <c r="X292" s="33"/>
      <c r="Y292" s="33"/>
    </row>
    <row r="293" spans="1:25" ht="15">
      <c r="A293" s="25"/>
      <c r="B293" s="25"/>
      <c r="C293" s="25"/>
      <c r="D293" s="25"/>
      <c r="E293" s="25"/>
      <c r="F293" s="25"/>
      <c r="G293" s="33"/>
      <c r="H293" s="33"/>
      <c r="I293" s="35"/>
      <c r="J293" s="35"/>
      <c r="K293" s="35"/>
      <c r="L293" s="33"/>
      <c r="M293" s="33"/>
      <c r="N293" s="33"/>
      <c r="O293" s="33"/>
      <c r="P293" s="33"/>
      <c r="Q293" s="33"/>
      <c r="R293" s="33"/>
      <c r="S293" s="33"/>
      <c r="T293" s="33"/>
      <c r="U293" s="33"/>
      <c r="V293" s="33"/>
      <c r="W293" s="33"/>
      <c r="X293" s="33"/>
      <c r="Y293" s="33"/>
    </row>
    <row r="294" spans="1:25" ht="15">
      <c r="A294" s="25"/>
      <c r="B294" s="25"/>
      <c r="C294" s="25"/>
      <c r="D294" s="25"/>
      <c r="E294" s="25"/>
      <c r="F294" s="25"/>
      <c r="G294" s="33"/>
      <c r="H294" s="33"/>
      <c r="I294" s="35"/>
      <c r="J294" s="35"/>
      <c r="K294" s="35"/>
      <c r="L294" s="33"/>
      <c r="M294" s="33"/>
      <c r="N294" s="33"/>
      <c r="O294" s="33"/>
      <c r="P294" s="33"/>
      <c r="Q294" s="33"/>
      <c r="R294" s="33"/>
      <c r="S294" s="33"/>
      <c r="T294" s="33"/>
      <c r="U294" s="33"/>
      <c r="V294" s="33"/>
      <c r="W294" s="33"/>
      <c r="X294" s="33"/>
      <c r="Y294" s="33"/>
    </row>
    <row r="295" spans="1:25" ht="15">
      <c r="A295" s="25"/>
      <c r="B295" s="25"/>
      <c r="C295" s="25"/>
      <c r="D295" s="25"/>
      <c r="E295" s="25"/>
      <c r="F295" s="25"/>
      <c r="G295" s="33"/>
      <c r="H295" s="33"/>
      <c r="I295" s="35"/>
      <c r="J295" s="35"/>
      <c r="K295" s="35"/>
      <c r="L295" s="33"/>
      <c r="M295" s="33"/>
      <c r="N295" s="33"/>
      <c r="O295" s="33"/>
      <c r="P295" s="33"/>
      <c r="Q295" s="33"/>
      <c r="R295" s="33"/>
      <c r="S295" s="33"/>
      <c r="T295" s="33"/>
      <c r="U295" s="33"/>
      <c r="V295" s="33"/>
      <c r="W295" s="33"/>
      <c r="X295" s="33"/>
      <c r="Y295" s="33"/>
    </row>
    <row r="296" spans="1:25" ht="15">
      <c r="A296" s="25"/>
      <c r="B296" s="25"/>
      <c r="C296" s="25"/>
      <c r="D296" s="25"/>
      <c r="E296" s="25"/>
      <c r="F296" s="25"/>
      <c r="G296" s="33"/>
      <c r="H296" s="33"/>
      <c r="I296" s="35"/>
      <c r="J296" s="35"/>
      <c r="K296" s="35"/>
      <c r="L296" s="33"/>
      <c r="M296" s="33"/>
      <c r="N296" s="33"/>
      <c r="O296" s="33"/>
      <c r="P296" s="33"/>
      <c r="Q296" s="33"/>
      <c r="R296" s="33"/>
      <c r="S296" s="33"/>
      <c r="T296" s="33"/>
      <c r="U296" s="33"/>
      <c r="V296" s="33"/>
      <c r="W296" s="33"/>
      <c r="X296" s="33"/>
      <c r="Y296" s="33"/>
    </row>
    <row r="297" spans="1:25" ht="15">
      <c r="A297" s="25"/>
      <c r="B297" s="25"/>
      <c r="C297" s="25"/>
      <c r="D297" s="25"/>
      <c r="E297" s="25"/>
      <c r="F297" s="25"/>
      <c r="G297" s="33"/>
      <c r="H297" s="33"/>
      <c r="I297" s="35"/>
      <c r="J297" s="35"/>
      <c r="K297" s="35"/>
      <c r="L297" s="33"/>
      <c r="M297" s="33"/>
      <c r="N297" s="33"/>
      <c r="O297" s="33"/>
      <c r="P297" s="33"/>
      <c r="Q297" s="33"/>
      <c r="R297" s="33"/>
      <c r="S297" s="33"/>
      <c r="T297" s="33"/>
      <c r="U297" s="33"/>
      <c r="V297" s="33"/>
      <c r="W297" s="33"/>
      <c r="X297" s="33"/>
      <c r="Y297" s="33"/>
    </row>
    <row r="298" spans="1:25" ht="15">
      <c r="A298" s="25"/>
      <c r="B298" s="25"/>
      <c r="C298" s="25"/>
      <c r="D298" s="25"/>
      <c r="E298" s="25"/>
      <c r="F298" s="25"/>
      <c r="G298" s="33"/>
      <c r="H298" s="33"/>
      <c r="I298" s="35"/>
      <c r="J298" s="35"/>
      <c r="K298" s="35"/>
      <c r="L298" s="33"/>
      <c r="M298" s="33"/>
      <c r="N298" s="33"/>
      <c r="O298" s="33"/>
      <c r="P298" s="33"/>
      <c r="Q298" s="33"/>
      <c r="R298" s="33"/>
      <c r="S298" s="33"/>
      <c r="T298" s="33"/>
      <c r="U298" s="33"/>
      <c r="V298" s="33"/>
      <c r="W298" s="33"/>
      <c r="X298" s="33"/>
      <c r="Y298" s="33"/>
    </row>
    <row r="299" spans="1:25" ht="15">
      <c r="A299" s="25"/>
      <c r="B299" s="25"/>
      <c r="C299" s="25"/>
      <c r="D299" s="25"/>
      <c r="E299" s="25"/>
      <c r="F299" s="25"/>
      <c r="G299" s="33"/>
      <c r="H299" s="33"/>
      <c r="I299" s="35"/>
      <c r="J299" s="35"/>
      <c r="K299" s="35"/>
      <c r="L299" s="33"/>
      <c r="M299" s="33"/>
      <c r="N299" s="33"/>
      <c r="O299" s="33"/>
      <c r="P299" s="33"/>
      <c r="Q299" s="33"/>
      <c r="R299" s="33"/>
      <c r="S299" s="33"/>
      <c r="T299" s="33"/>
      <c r="U299" s="33"/>
      <c r="V299" s="33"/>
      <c r="W299" s="33"/>
      <c r="X299" s="33"/>
      <c r="Y299" s="33"/>
    </row>
    <row r="300" spans="1:25" ht="15">
      <c r="A300" s="25"/>
      <c r="B300" s="25"/>
      <c r="C300" s="25"/>
      <c r="D300" s="25"/>
      <c r="E300" s="25"/>
      <c r="F300" s="25"/>
      <c r="G300" s="33"/>
      <c r="H300" s="33"/>
      <c r="I300" s="35"/>
      <c r="J300" s="35"/>
      <c r="K300" s="35"/>
      <c r="L300" s="33"/>
      <c r="M300" s="33"/>
      <c r="N300" s="33"/>
      <c r="O300" s="33"/>
      <c r="P300" s="33"/>
      <c r="Q300" s="33"/>
      <c r="R300" s="33"/>
      <c r="S300" s="33"/>
      <c r="T300" s="33"/>
      <c r="U300" s="33"/>
      <c r="V300" s="33"/>
      <c r="W300" s="33"/>
      <c r="X300" s="33"/>
      <c r="Y300" s="33"/>
    </row>
    <row r="301" spans="1:25" ht="15">
      <c r="A301" s="25"/>
      <c r="B301" s="25"/>
      <c r="C301" s="25"/>
      <c r="D301" s="25"/>
      <c r="E301" s="25"/>
      <c r="F301" s="25"/>
      <c r="G301" s="33"/>
      <c r="H301" s="33"/>
      <c r="I301" s="35"/>
      <c r="J301" s="35"/>
      <c r="K301" s="35"/>
      <c r="L301" s="33"/>
      <c r="M301" s="33"/>
      <c r="N301" s="33"/>
      <c r="O301" s="33"/>
      <c r="P301" s="33"/>
      <c r="Q301" s="33"/>
      <c r="R301" s="33"/>
      <c r="S301" s="33"/>
      <c r="T301" s="33"/>
      <c r="U301" s="33"/>
      <c r="V301" s="33"/>
      <c r="W301" s="33"/>
      <c r="X301" s="33"/>
      <c r="Y301" s="33"/>
    </row>
    <row r="302" spans="1:25" ht="15">
      <c r="A302" s="25"/>
      <c r="B302" s="25"/>
      <c r="C302" s="25"/>
      <c r="D302" s="25"/>
      <c r="E302" s="25"/>
      <c r="F302" s="25"/>
      <c r="G302" s="33"/>
      <c r="H302" s="33"/>
      <c r="I302" s="35"/>
      <c r="J302" s="35"/>
      <c r="K302" s="35"/>
      <c r="L302" s="33"/>
      <c r="M302" s="33"/>
      <c r="N302" s="33"/>
      <c r="O302" s="33"/>
      <c r="P302" s="33"/>
      <c r="Q302" s="33"/>
      <c r="R302" s="33"/>
      <c r="S302" s="33"/>
      <c r="T302" s="33"/>
      <c r="U302" s="33"/>
      <c r="V302" s="33"/>
      <c r="W302" s="33"/>
      <c r="X302" s="33"/>
      <c r="Y302" s="33"/>
    </row>
    <row r="303" spans="1:25" ht="15">
      <c r="A303" s="25"/>
      <c r="B303" s="25"/>
      <c r="C303" s="25"/>
      <c r="D303" s="25"/>
      <c r="E303" s="25"/>
      <c r="F303" s="25"/>
      <c r="G303" s="33"/>
      <c r="H303" s="33"/>
      <c r="I303" s="35"/>
      <c r="J303" s="35"/>
      <c r="K303" s="35"/>
      <c r="L303" s="33"/>
      <c r="M303" s="33"/>
      <c r="N303" s="33"/>
      <c r="O303" s="33"/>
      <c r="P303" s="33"/>
      <c r="Q303" s="33"/>
      <c r="R303" s="33"/>
      <c r="S303" s="33"/>
      <c r="T303" s="33"/>
      <c r="U303" s="33"/>
      <c r="V303" s="33"/>
      <c r="W303" s="33"/>
      <c r="X303" s="33"/>
      <c r="Y303" s="33"/>
    </row>
    <row r="304" spans="1:25" ht="15">
      <c r="A304" s="25"/>
      <c r="B304" s="25"/>
      <c r="C304" s="25"/>
      <c r="D304" s="25"/>
      <c r="E304" s="25"/>
      <c r="F304" s="25"/>
      <c r="G304" s="33"/>
      <c r="H304" s="33"/>
      <c r="I304" s="35"/>
      <c r="J304" s="35"/>
      <c r="K304" s="35"/>
      <c r="L304" s="33"/>
      <c r="M304" s="33"/>
      <c r="N304" s="33"/>
      <c r="O304" s="33"/>
      <c r="P304" s="33"/>
      <c r="Q304" s="33"/>
      <c r="R304" s="33"/>
      <c r="S304" s="33"/>
      <c r="T304" s="33"/>
      <c r="U304" s="33"/>
      <c r="V304" s="33"/>
      <c r="W304" s="33"/>
      <c r="X304" s="33"/>
      <c r="Y304" s="33"/>
    </row>
    <row r="305" spans="1:25" ht="15">
      <c r="A305" s="25"/>
      <c r="B305" s="25"/>
      <c r="C305" s="25"/>
      <c r="D305" s="25"/>
      <c r="E305" s="25"/>
      <c r="F305" s="25"/>
      <c r="G305" s="33"/>
      <c r="H305" s="33"/>
      <c r="I305" s="35"/>
      <c r="J305" s="35"/>
      <c r="K305" s="35"/>
      <c r="L305" s="33"/>
      <c r="M305" s="33"/>
      <c r="N305" s="33"/>
      <c r="O305" s="33"/>
      <c r="P305" s="33"/>
      <c r="Q305" s="33"/>
      <c r="R305" s="33"/>
      <c r="S305" s="33"/>
      <c r="T305" s="33"/>
      <c r="U305" s="33"/>
      <c r="V305" s="33"/>
      <c r="W305" s="33"/>
      <c r="X305" s="33"/>
      <c r="Y305" s="33"/>
    </row>
    <row r="306" spans="1:25" ht="15">
      <c r="A306" s="25"/>
      <c r="B306" s="25"/>
      <c r="C306" s="25"/>
      <c r="D306" s="25"/>
      <c r="E306" s="25"/>
      <c r="F306" s="25"/>
      <c r="G306" s="33"/>
      <c r="H306" s="33"/>
      <c r="I306" s="35"/>
      <c r="J306" s="35"/>
      <c r="K306" s="35"/>
      <c r="L306" s="33"/>
      <c r="M306" s="33"/>
      <c r="N306" s="33"/>
      <c r="O306" s="33"/>
      <c r="P306" s="33"/>
      <c r="Q306" s="33"/>
      <c r="R306" s="33"/>
      <c r="S306" s="33"/>
      <c r="T306" s="33"/>
      <c r="U306" s="33"/>
      <c r="V306" s="33"/>
      <c r="W306" s="33"/>
      <c r="X306" s="33"/>
      <c r="Y306" s="33"/>
    </row>
    <row r="307" spans="1:25" ht="15">
      <c r="A307" s="25"/>
      <c r="B307" s="25"/>
      <c r="C307" s="25"/>
      <c r="D307" s="25"/>
      <c r="E307" s="25"/>
      <c r="F307" s="25"/>
      <c r="G307" s="33"/>
      <c r="H307" s="33"/>
      <c r="I307" s="35"/>
      <c r="J307" s="35"/>
      <c r="K307" s="35"/>
      <c r="L307" s="33"/>
      <c r="M307" s="33"/>
      <c r="N307" s="33"/>
      <c r="O307" s="33"/>
      <c r="P307" s="33"/>
      <c r="Q307" s="33"/>
      <c r="R307" s="33"/>
      <c r="S307" s="33"/>
      <c r="T307" s="33"/>
      <c r="U307" s="33"/>
      <c r="V307" s="33"/>
      <c r="W307" s="33"/>
      <c r="X307" s="33"/>
      <c r="Y307" s="33"/>
    </row>
    <row r="308" spans="1:25" ht="15">
      <c r="A308" s="25"/>
      <c r="B308" s="25"/>
      <c r="C308" s="25"/>
      <c r="D308" s="25"/>
      <c r="E308" s="25"/>
      <c r="F308" s="25"/>
      <c r="G308" s="33"/>
      <c r="H308" s="33"/>
      <c r="I308" s="35"/>
      <c r="J308" s="35"/>
      <c r="K308" s="35"/>
      <c r="L308" s="33"/>
      <c r="M308" s="33"/>
      <c r="N308" s="33"/>
      <c r="O308" s="33"/>
      <c r="P308" s="33"/>
      <c r="Q308" s="33"/>
      <c r="R308" s="33"/>
      <c r="S308" s="33"/>
      <c r="T308" s="33"/>
      <c r="U308" s="33"/>
      <c r="V308" s="33"/>
      <c r="W308" s="33"/>
      <c r="X308" s="33"/>
      <c r="Y308" s="33"/>
    </row>
    <row r="309" spans="1:25" ht="15">
      <c r="A309" s="25"/>
      <c r="B309" s="25"/>
      <c r="C309" s="25"/>
      <c r="D309" s="25"/>
      <c r="E309" s="25"/>
      <c r="F309" s="25"/>
      <c r="G309" s="33"/>
      <c r="H309" s="33"/>
      <c r="I309" s="35"/>
      <c r="J309" s="35"/>
      <c r="K309" s="35"/>
      <c r="L309" s="33"/>
      <c r="M309" s="33"/>
      <c r="N309" s="33"/>
      <c r="O309" s="33"/>
      <c r="P309" s="33"/>
      <c r="Q309" s="33"/>
      <c r="R309" s="33"/>
      <c r="S309" s="33"/>
      <c r="T309" s="33"/>
      <c r="U309" s="33"/>
      <c r="V309" s="33"/>
      <c r="W309" s="33"/>
      <c r="X309" s="33"/>
      <c r="Y309" s="33"/>
    </row>
    <row r="310" spans="1:25" ht="15">
      <c r="A310" s="25"/>
      <c r="B310" s="25"/>
      <c r="C310" s="25"/>
      <c r="D310" s="25"/>
      <c r="E310" s="25"/>
      <c r="F310" s="25"/>
      <c r="G310" s="33"/>
      <c r="H310" s="33"/>
      <c r="I310" s="35"/>
      <c r="J310" s="35"/>
      <c r="K310" s="35"/>
      <c r="L310" s="33"/>
      <c r="M310" s="33"/>
      <c r="N310" s="33"/>
      <c r="O310" s="33"/>
      <c r="P310" s="33"/>
      <c r="Q310" s="33"/>
      <c r="R310" s="33"/>
      <c r="S310" s="33"/>
      <c r="T310" s="33"/>
      <c r="U310" s="33"/>
      <c r="V310" s="33"/>
      <c r="W310" s="33"/>
      <c r="X310" s="33"/>
      <c r="Y310" s="33"/>
    </row>
    <row r="311" spans="1:25" ht="15">
      <c r="A311" s="25"/>
      <c r="B311" s="25"/>
      <c r="C311" s="25"/>
      <c r="D311" s="25"/>
      <c r="E311" s="25"/>
      <c r="F311" s="25"/>
      <c r="G311" s="33"/>
      <c r="H311" s="33"/>
      <c r="I311" s="35"/>
      <c r="J311" s="35"/>
      <c r="K311" s="35"/>
      <c r="L311" s="33"/>
      <c r="M311" s="33"/>
      <c r="N311" s="33"/>
      <c r="O311" s="33"/>
      <c r="P311" s="33"/>
      <c r="Q311" s="33"/>
      <c r="R311" s="33"/>
      <c r="S311" s="33"/>
      <c r="T311" s="33"/>
      <c r="U311" s="33"/>
      <c r="V311" s="33"/>
      <c r="W311" s="33"/>
      <c r="X311" s="33"/>
      <c r="Y311" s="33"/>
    </row>
    <row r="312" spans="1:25" ht="15">
      <c r="A312" s="25"/>
      <c r="B312" s="25"/>
      <c r="C312" s="25"/>
      <c r="D312" s="25"/>
      <c r="E312" s="25"/>
      <c r="F312" s="25"/>
      <c r="G312" s="33"/>
      <c r="H312" s="33"/>
      <c r="I312" s="35"/>
      <c r="J312" s="35"/>
      <c r="K312" s="35"/>
      <c r="L312" s="33"/>
      <c r="M312" s="33"/>
      <c r="N312" s="33"/>
      <c r="O312" s="33"/>
      <c r="P312" s="33"/>
      <c r="Q312" s="33"/>
      <c r="R312" s="33"/>
      <c r="S312" s="33"/>
      <c r="T312" s="33"/>
      <c r="U312" s="33"/>
      <c r="V312" s="33"/>
      <c r="W312" s="33"/>
      <c r="X312" s="33"/>
      <c r="Y312" s="33"/>
    </row>
    <row r="313" spans="1:25" ht="15">
      <c r="A313" s="25"/>
      <c r="B313" s="25"/>
      <c r="C313" s="25"/>
      <c r="D313" s="25"/>
      <c r="E313" s="25"/>
      <c r="F313" s="25"/>
      <c r="G313" s="33"/>
      <c r="H313" s="33"/>
      <c r="I313" s="35"/>
      <c r="J313" s="35"/>
      <c r="K313" s="35"/>
      <c r="L313" s="33"/>
      <c r="M313" s="33"/>
      <c r="N313" s="33"/>
      <c r="O313" s="33"/>
      <c r="P313" s="33"/>
      <c r="Q313" s="33"/>
      <c r="R313" s="33"/>
      <c r="S313" s="33"/>
      <c r="T313" s="33"/>
      <c r="U313" s="33"/>
      <c r="V313" s="33"/>
      <c r="W313" s="33"/>
      <c r="X313" s="33"/>
      <c r="Y313" s="33"/>
    </row>
    <row r="314" spans="1:25" ht="15">
      <c r="A314" s="25"/>
      <c r="B314" s="25"/>
      <c r="C314" s="25"/>
      <c r="D314" s="25"/>
      <c r="E314" s="25"/>
      <c r="F314" s="25"/>
      <c r="G314" s="33"/>
      <c r="H314" s="33"/>
      <c r="I314" s="35"/>
      <c r="J314" s="35"/>
      <c r="K314" s="35"/>
      <c r="L314" s="33"/>
      <c r="M314" s="33"/>
      <c r="N314" s="33"/>
      <c r="O314" s="33"/>
      <c r="P314" s="33"/>
      <c r="Q314" s="33"/>
      <c r="R314" s="33"/>
      <c r="S314" s="33"/>
      <c r="T314" s="33"/>
      <c r="U314" s="33"/>
      <c r="V314" s="33"/>
      <c r="W314" s="33"/>
      <c r="X314" s="33"/>
      <c r="Y314" s="33"/>
    </row>
    <row r="315" spans="1:25" ht="15">
      <c r="A315" s="25"/>
      <c r="B315" s="25"/>
      <c r="C315" s="25"/>
      <c r="D315" s="25"/>
      <c r="E315" s="25"/>
      <c r="F315" s="25"/>
      <c r="G315" s="33"/>
      <c r="H315" s="33"/>
      <c r="I315" s="35"/>
      <c r="J315" s="35"/>
      <c r="K315" s="35"/>
      <c r="L315" s="33"/>
      <c r="M315" s="33"/>
      <c r="N315" s="33"/>
      <c r="O315" s="33"/>
      <c r="P315" s="33"/>
      <c r="Q315" s="33"/>
      <c r="R315" s="33"/>
      <c r="S315" s="33"/>
      <c r="T315" s="33"/>
      <c r="U315" s="33"/>
      <c r="V315" s="33"/>
      <c r="W315" s="33"/>
      <c r="X315" s="33"/>
      <c r="Y315" s="33"/>
    </row>
    <row r="316" spans="1:25" ht="15">
      <c r="A316" s="25"/>
      <c r="B316" s="25"/>
      <c r="C316" s="25"/>
      <c r="D316" s="25"/>
      <c r="E316" s="25"/>
      <c r="F316" s="25"/>
      <c r="G316" s="33"/>
      <c r="H316" s="33"/>
      <c r="I316" s="35"/>
      <c r="J316" s="35"/>
      <c r="K316" s="35"/>
      <c r="L316" s="33"/>
      <c r="M316" s="33"/>
      <c r="N316" s="33"/>
      <c r="O316" s="33"/>
      <c r="P316" s="33"/>
      <c r="Q316" s="33"/>
      <c r="R316" s="33"/>
      <c r="S316" s="33"/>
      <c r="T316" s="33"/>
      <c r="U316" s="33"/>
      <c r="V316" s="33"/>
      <c r="W316" s="33"/>
      <c r="X316" s="33"/>
      <c r="Y316" s="33"/>
    </row>
    <row r="317" spans="1:25" ht="15">
      <c r="A317" s="25"/>
      <c r="B317" s="25"/>
      <c r="C317" s="25"/>
      <c r="D317" s="25"/>
      <c r="E317" s="25"/>
      <c r="F317" s="25"/>
      <c r="G317" s="33"/>
      <c r="H317" s="33"/>
      <c r="I317" s="35"/>
      <c r="J317" s="35"/>
      <c r="K317" s="35"/>
      <c r="L317" s="33"/>
      <c r="M317" s="33"/>
      <c r="N317" s="33"/>
      <c r="O317" s="33"/>
      <c r="P317" s="33"/>
      <c r="Q317" s="33"/>
      <c r="R317" s="33"/>
      <c r="S317" s="33"/>
      <c r="T317" s="33"/>
      <c r="U317" s="33"/>
      <c r="V317" s="33"/>
      <c r="W317" s="33"/>
      <c r="X317" s="33"/>
      <c r="Y317" s="33"/>
    </row>
    <row r="318" spans="1:25" ht="15">
      <c r="A318" s="25"/>
      <c r="B318" s="25"/>
      <c r="C318" s="25"/>
      <c r="D318" s="25"/>
      <c r="E318" s="25"/>
      <c r="F318" s="25"/>
      <c r="G318" s="33"/>
      <c r="H318" s="33"/>
      <c r="I318" s="35"/>
      <c r="J318" s="35"/>
      <c r="K318" s="35"/>
      <c r="L318" s="33"/>
      <c r="M318" s="33"/>
      <c r="N318" s="33"/>
      <c r="O318" s="33"/>
      <c r="P318" s="33"/>
      <c r="Q318" s="33"/>
      <c r="R318" s="33"/>
      <c r="S318" s="33"/>
      <c r="T318" s="33"/>
      <c r="U318" s="33"/>
      <c r="V318" s="33"/>
      <c r="W318" s="33"/>
      <c r="X318" s="33"/>
      <c r="Y318" s="33"/>
    </row>
    <row r="319" spans="1:25" ht="15">
      <c r="A319" s="25"/>
      <c r="B319" s="25"/>
      <c r="C319" s="25"/>
      <c r="D319" s="25"/>
      <c r="E319" s="25"/>
      <c r="F319" s="25"/>
      <c r="G319" s="33"/>
      <c r="H319" s="33"/>
      <c r="I319" s="35"/>
      <c r="J319" s="35"/>
      <c r="K319" s="35"/>
      <c r="L319" s="33"/>
      <c r="M319" s="33"/>
      <c r="N319" s="33"/>
      <c r="O319" s="33"/>
      <c r="P319" s="33"/>
      <c r="Q319" s="33"/>
      <c r="R319" s="33"/>
      <c r="S319" s="33"/>
      <c r="T319" s="33"/>
      <c r="U319" s="33"/>
      <c r="V319" s="33"/>
      <c r="W319" s="33"/>
      <c r="X319" s="33"/>
      <c r="Y319" s="33"/>
    </row>
    <row r="320" spans="1:25" ht="15">
      <c r="A320" s="25"/>
      <c r="B320" s="25"/>
      <c r="C320" s="25"/>
      <c r="D320" s="25"/>
      <c r="E320" s="25"/>
      <c r="F320" s="25"/>
      <c r="G320" s="33"/>
      <c r="H320" s="33"/>
      <c r="I320" s="35"/>
      <c r="J320" s="35"/>
      <c r="K320" s="35"/>
      <c r="L320" s="33"/>
      <c r="M320" s="33"/>
      <c r="N320" s="33"/>
      <c r="O320" s="33"/>
      <c r="P320" s="33"/>
      <c r="Q320" s="33"/>
      <c r="R320" s="33"/>
      <c r="S320" s="33"/>
      <c r="T320" s="33"/>
      <c r="U320" s="33"/>
      <c r="V320" s="33"/>
      <c r="W320" s="33"/>
      <c r="X320" s="33"/>
      <c r="Y320" s="33"/>
    </row>
    <row r="321" spans="1:25" ht="15">
      <c r="A321" s="25"/>
      <c r="B321" s="25"/>
      <c r="C321" s="25"/>
      <c r="D321" s="25"/>
      <c r="E321" s="25"/>
      <c r="F321" s="25"/>
      <c r="G321" s="33"/>
      <c r="H321" s="33"/>
      <c r="I321" s="35"/>
      <c r="J321" s="35"/>
      <c r="K321" s="35"/>
      <c r="L321" s="33"/>
      <c r="M321" s="33"/>
      <c r="N321" s="33"/>
      <c r="O321" s="33"/>
      <c r="P321" s="33"/>
      <c r="Q321" s="33"/>
      <c r="R321" s="33"/>
      <c r="S321" s="33"/>
      <c r="T321" s="33"/>
      <c r="U321" s="33"/>
      <c r="V321" s="33"/>
      <c r="W321" s="33"/>
      <c r="X321" s="33"/>
      <c r="Y321" s="33"/>
    </row>
    <row r="322" spans="1:25" ht="15">
      <c r="A322" s="25"/>
      <c r="B322" s="25"/>
      <c r="C322" s="25"/>
      <c r="D322" s="25"/>
      <c r="E322" s="25"/>
      <c r="F322" s="25"/>
      <c r="G322" s="33"/>
      <c r="H322" s="33"/>
      <c r="I322" s="35"/>
      <c r="J322" s="35"/>
      <c r="K322" s="35"/>
      <c r="L322" s="33"/>
      <c r="M322" s="33"/>
      <c r="N322" s="33"/>
      <c r="O322" s="33"/>
      <c r="P322" s="33"/>
      <c r="Q322" s="33"/>
      <c r="R322" s="33"/>
      <c r="S322" s="33"/>
      <c r="T322" s="33"/>
      <c r="U322" s="33"/>
      <c r="V322" s="33"/>
      <c r="W322" s="33"/>
      <c r="X322" s="33"/>
      <c r="Y322" s="33"/>
    </row>
    <row r="323" spans="1:25" ht="15">
      <c r="A323" s="25"/>
      <c r="B323" s="25"/>
      <c r="C323" s="25"/>
      <c r="D323" s="25"/>
      <c r="E323" s="25"/>
      <c r="F323" s="25"/>
      <c r="G323" s="33"/>
      <c r="H323" s="33"/>
      <c r="I323" s="35"/>
      <c r="J323" s="35"/>
      <c r="K323" s="35"/>
      <c r="L323" s="33"/>
      <c r="M323" s="33"/>
      <c r="N323" s="33"/>
      <c r="O323" s="33"/>
      <c r="P323" s="33"/>
      <c r="Q323" s="33"/>
      <c r="R323" s="33"/>
      <c r="S323" s="33"/>
      <c r="T323" s="33"/>
      <c r="U323" s="33"/>
      <c r="V323" s="33"/>
      <c r="W323" s="33"/>
      <c r="X323" s="33"/>
      <c r="Y323" s="33"/>
    </row>
    <row r="324" spans="1:25" ht="15">
      <c r="A324" s="25"/>
      <c r="B324" s="25"/>
      <c r="C324" s="25"/>
      <c r="D324" s="25"/>
      <c r="E324" s="25"/>
      <c r="F324" s="25"/>
      <c r="G324" s="33"/>
      <c r="H324" s="33"/>
      <c r="I324" s="35"/>
      <c r="J324" s="35"/>
      <c r="K324" s="35"/>
      <c r="L324" s="33"/>
      <c r="M324" s="33"/>
      <c r="N324" s="33"/>
      <c r="O324" s="33"/>
      <c r="P324" s="33"/>
      <c r="Q324" s="33"/>
      <c r="R324" s="33"/>
      <c r="S324" s="33"/>
      <c r="T324" s="33"/>
      <c r="U324" s="33"/>
      <c r="V324" s="33"/>
      <c r="W324" s="33"/>
      <c r="X324" s="33"/>
      <c r="Y324" s="33"/>
    </row>
    <row r="325" spans="1:25" ht="15">
      <c r="A325" s="25"/>
      <c r="B325" s="25"/>
      <c r="C325" s="25"/>
      <c r="D325" s="25"/>
      <c r="E325" s="25"/>
      <c r="F325" s="25"/>
      <c r="G325" s="33"/>
      <c r="H325" s="33"/>
      <c r="I325" s="35"/>
      <c r="J325" s="35"/>
      <c r="K325" s="35"/>
      <c r="L325" s="33"/>
      <c r="M325" s="33"/>
      <c r="N325" s="33"/>
      <c r="O325" s="33"/>
      <c r="P325" s="33"/>
      <c r="Q325" s="33"/>
      <c r="R325" s="33"/>
      <c r="S325" s="33"/>
      <c r="T325" s="33"/>
      <c r="U325" s="33"/>
      <c r="V325" s="33"/>
      <c r="W325" s="33"/>
      <c r="X325" s="33"/>
      <c r="Y325" s="33"/>
    </row>
    <row r="326" spans="1:25" ht="15">
      <c r="A326" s="25"/>
      <c r="B326" s="25"/>
      <c r="C326" s="25"/>
      <c r="D326" s="25"/>
      <c r="E326" s="25"/>
      <c r="F326" s="25"/>
      <c r="G326" s="33"/>
      <c r="H326" s="33"/>
      <c r="I326" s="35"/>
      <c r="J326" s="35"/>
      <c r="K326" s="35"/>
      <c r="L326" s="33"/>
      <c r="M326" s="33"/>
      <c r="N326" s="33"/>
      <c r="O326" s="33"/>
      <c r="P326" s="33"/>
      <c r="Q326" s="33"/>
      <c r="R326" s="33"/>
      <c r="S326" s="33"/>
      <c r="T326" s="33"/>
      <c r="U326" s="33"/>
      <c r="V326" s="33"/>
      <c r="W326" s="33"/>
      <c r="X326" s="33"/>
      <c r="Y326" s="33"/>
    </row>
    <row r="327" spans="1:25" ht="15">
      <c r="A327" s="25"/>
      <c r="B327" s="25"/>
      <c r="C327" s="25"/>
      <c r="D327" s="25"/>
      <c r="E327" s="25"/>
      <c r="F327" s="25"/>
      <c r="G327" s="33"/>
      <c r="H327" s="33"/>
      <c r="I327" s="35"/>
      <c r="J327" s="35"/>
      <c r="K327" s="35"/>
      <c r="L327" s="33"/>
      <c r="M327" s="33"/>
      <c r="N327" s="33"/>
      <c r="O327" s="33"/>
      <c r="P327" s="33"/>
      <c r="Q327" s="33"/>
      <c r="R327" s="33"/>
      <c r="S327" s="33"/>
      <c r="T327" s="33"/>
      <c r="U327" s="33"/>
      <c r="V327" s="33"/>
      <c r="W327" s="33"/>
      <c r="X327" s="33"/>
      <c r="Y327" s="33"/>
    </row>
    <row r="328" spans="1:25" ht="15">
      <c r="A328" s="25"/>
      <c r="B328" s="25"/>
      <c r="C328" s="25"/>
      <c r="D328" s="25"/>
      <c r="E328" s="25"/>
      <c r="F328" s="25"/>
      <c r="G328" s="33"/>
      <c r="H328" s="33"/>
      <c r="I328" s="35"/>
      <c r="J328" s="35"/>
      <c r="K328" s="35"/>
      <c r="L328" s="33"/>
      <c r="M328" s="33"/>
      <c r="N328" s="33"/>
      <c r="O328" s="33"/>
      <c r="P328" s="33"/>
      <c r="Q328" s="33"/>
      <c r="R328" s="33"/>
      <c r="S328" s="33"/>
      <c r="T328" s="33"/>
      <c r="U328" s="33"/>
      <c r="V328" s="33"/>
      <c r="W328" s="33"/>
      <c r="X328" s="33"/>
      <c r="Y328" s="33"/>
    </row>
    <row r="329" spans="1:25" ht="15">
      <c r="A329" s="25"/>
      <c r="B329" s="25"/>
      <c r="C329" s="25"/>
      <c r="D329" s="25"/>
      <c r="E329" s="25"/>
      <c r="F329" s="25"/>
      <c r="G329" s="33"/>
      <c r="H329" s="33"/>
      <c r="I329" s="35"/>
      <c r="J329" s="35"/>
      <c r="K329" s="35"/>
      <c r="L329" s="33"/>
      <c r="M329" s="33"/>
      <c r="N329" s="33"/>
      <c r="O329" s="33"/>
      <c r="P329" s="33"/>
      <c r="Q329" s="33"/>
      <c r="R329" s="33"/>
      <c r="S329" s="33"/>
      <c r="T329" s="33"/>
      <c r="U329" s="33"/>
      <c r="V329" s="33"/>
      <c r="W329" s="33"/>
      <c r="X329" s="33"/>
      <c r="Y329" s="33"/>
    </row>
    <row r="330" spans="1:25" ht="15">
      <c r="A330" s="25"/>
      <c r="B330" s="25"/>
      <c r="C330" s="25"/>
      <c r="D330" s="25"/>
      <c r="E330" s="25"/>
      <c r="F330" s="25"/>
      <c r="G330" s="33"/>
      <c r="H330" s="33"/>
      <c r="I330" s="35"/>
      <c r="J330" s="35"/>
      <c r="K330" s="35"/>
      <c r="L330" s="33"/>
      <c r="M330" s="33"/>
      <c r="N330" s="33"/>
      <c r="O330" s="33"/>
      <c r="P330" s="33"/>
      <c r="Q330" s="33"/>
      <c r="R330" s="33"/>
      <c r="S330" s="33"/>
      <c r="T330" s="33"/>
      <c r="U330" s="33"/>
      <c r="V330" s="33"/>
      <c r="W330" s="33"/>
      <c r="X330" s="33"/>
      <c r="Y330" s="33"/>
    </row>
    <row r="331" spans="1:25" ht="15">
      <c r="A331" s="25"/>
      <c r="B331" s="25"/>
      <c r="C331" s="25"/>
      <c r="D331" s="25"/>
      <c r="E331" s="25"/>
      <c r="F331" s="25"/>
      <c r="G331" s="33"/>
      <c r="H331" s="33"/>
      <c r="I331" s="35"/>
      <c r="J331" s="35"/>
      <c r="K331" s="35"/>
      <c r="L331" s="33"/>
      <c r="M331" s="33"/>
      <c r="N331" s="33"/>
      <c r="O331" s="33"/>
      <c r="P331" s="33"/>
      <c r="Q331" s="33"/>
      <c r="R331" s="33"/>
      <c r="S331" s="33"/>
      <c r="T331" s="33"/>
      <c r="U331" s="33"/>
      <c r="V331" s="33"/>
      <c r="W331" s="33"/>
      <c r="X331" s="33"/>
      <c r="Y331" s="33"/>
    </row>
    <row r="332" spans="1:25" ht="15">
      <c r="A332" s="25"/>
      <c r="B332" s="25"/>
      <c r="C332" s="25"/>
      <c r="D332" s="25"/>
      <c r="E332" s="25"/>
      <c r="F332" s="25"/>
      <c r="G332" s="33"/>
      <c r="H332" s="33"/>
      <c r="I332" s="35"/>
      <c r="J332" s="35"/>
      <c r="K332" s="35"/>
      <c r="L332" s="33"/>
      <c r="M332" s="33"/>
      <c r="N332" s="33"/>
      <c r="O332" s="33"/>
      <c r="P332" s="33"/>
      <c r="Q332" s="33"/>
      <c r="R332" s="33"/>
      <c r="S332" s="33"/>
      <c r="T332" s="33"/>
      <c r="U332" s="33"/>
      <c r="V332" s="33"/>
      <c r="W332" s="33"/>
      <c r="X332" s="33"/>
      <c r="Y332" s="33"/>
    </row>
    <row r="333" spans="1:25" ht="15">
      <c r="A333" s="25"/>
      <c r="B333" s="25"/>
      <c r="C333" s="25"/>
      <c r="D333" s="25"/>
      <c r="E333" s="25"/>
      <c r="F333" s="25"/>
      <c r="G333" s="33"/>
      <c r="H333" s="33"/>
      <c r="I333" s="35"/>
      <c r="J333" s="35"/>
      <c r="K333" s="35"/>
      <c r="L333" s="33"/>
      <c r="M333" s="33"/>
      <c r="N333" s="33"/>
      <c r="O333" s="33"/>
      <c r="P333" s="33"/>
      <c r="Q333" s="33"/>
      <c r="R333" s="33"/>
      <c r="S333" s="33"/>
      <c r="T333" s="33"/>
      <c r="U333" s="33"/>
      <c r="V333" s="33"/>
      <c r="W333" s="33"/>
      <c r="X333" s="33"/>
      <c r="Y333" s="33"/>
    </row>
    <row r="334" spans="1:25" ht="15">
      <c r="A334" s="25"/>
      <c r="B334" s="25"/>
      <c r="C334" s="25"/>
      <c r="D334" s="25"/>
      <c r="E334" s="25"/>
      <c r="F334" s="25"/>
      <c r="G334" s="33"/>
      <c r="H334" s="33"/>
      <c r="I334" s="35"/>
      <c r="J334" s="35"/>
      <c r="K334" s="35"/>
      <c r="L334" s="33"/>
      <c r="M334" s="33"/>
      <c r="N334" s="33"/>
      <c r="O334" s="33"/>
      <c r="P334" s="33"/>
      <c r="Q334" s="33"/>
      <c r="R334" s="33"/>
      <c r="S334" s="33"/>
      <c r="T334" s="33"/>
      <c r="U334" s="33"/>
      <c r="V334" s="33"/>
      <c r="W334" s="33"/>
      <c r="X334" s="33"/>
      <c r="Y334" s="33"/>
    </row>
    <row r="335" spans="1:25" ht="15">
      <c r="A335" s="25"/>
      <c r="B335" s="25"/>
      <c r="C335" s="25"/>
      <c r="D335" s="25"/>
      <c r="E335" s="25"/>
      <c r="F335" s="25"/>
      <c r="G335" s="33"/>
      <c r="H335" s="33"/>
      <c r="I335" s="35"/>
      <c r="J335" s="35"/>
      <c r="K335" s="35"/>
      <c r="L335" s="33"/>
      <c r="M335" s="33"/>
      <c r="N335" s="33"/>
      <c r="O335" s="33"/>
      <c r="P335" s="33"/>
      <c r="Q335" s="33"/>
      <c r="R335" s="33"/>
      <c r="S335" s="33"/>
      <c r="T335" s="33"/>
      <c r="U335" s="33"/>
      <c r="V335" s="33"/>
      <c r="W335" s="33"/>
      <c r="X335" s="33"/>
      <c r="Y335" s="33"/>
    </row>
    <row r="336" spans="1:25" ht="15">
      <c r="A336" s="25"/>
      <c r="B336" s="25"/>
      <c r="C336" s="25"/>
      <c r="D336" s="25"/>
      <c r="E336" s="25"/>
      <c r="F336" s="25"/>
      <c r="G336" s="33"/>
      <c r="H336" s="33"/>
      <c r="I336" s="35"/>
      <c r="J336" s="35"/>
      <c r="K336" s="35"/>
      <c r="L336" s="33"/>
      <c r="M336" s="33"/>
      <c r="N336" s="33"/>
      <c r="O336" s="33"/>
      <c r="P336" s="33"/>
      <c r="Q336" s="33"/>
      <c r="R336" s="33"/>
      <c r="S336" s="33"/>
      <c r="T336" s="33"/>
      <c r="U336" s="33"/>
      <c r="V336" s="33"/>
      <c r="W336" s="33"/>
      <c r="X336" s="33"/>
      <c r="Y336" s="33"/>
    </row>
  </sheetData>
  <mergeCells count="671">
    <mergeCell ref="B47:B49"/>
    <mergeCell ref="K40:K41"/>
    <mergeCell ref="C46:F46"/>
    <mergeCell ref="H46:K46"/>
    <mergeCell ref="C47:D49"/>
    <mergeCell ref="E47:E49"/>
    <mergeCell ref="F47:F49"/>
    <mergeCell ref="G47:G49"/>
    <mergeCell ref="H47:I49"/>
    <mergeCell ref="J47:J49"/>
    <mergeCell ref="K47:K49"/>
    <mergeCell ref="B7:C7"/>
    <mergeCell ref="H41:I41"/>
    <mergeCell ref="G42:J42"/>
    <mergeCell ref="B43:F43"/>
    <mergeCell ref="G43:K43"/>
    <mergeCell ref="B45:K45"/>
    <mergeCell ref="J5:K5"/>
    <mergeCell ref="J6:K6"/>
    <mergeCell ref="J4:K4"/>
    <mergeCell ref="J7:K7"/>
    <mergeCell ref="B2:K2"/>
    <mergeCell ref="B3:C3"/>
    <mergeCell ref="J3:K3"/>
    <mergeCell ref="B4:C4"/>
    <mergeCell ref="B5:C5"/>
    <mergeCell ref="B6:C6"/>
    <mergeCell ref="B15:B16"/>
    <mergeCell ref="C15:D15"/>
    <mergeCell ref="F15:F16"/>
    <mergeCell ref="G15:G16"/>
    <mergeCell ref="J12:J14"/>
    <mergeCell ref="K12:K14"/>
    <mergeCell ref="K15:K16"/>
    <mergeCell ref="C16:D16"/>
    <mergeCell ref="C17:D17"/>
    <mergeCell ref="G12:G14"/>
    <mergeCell ref="H12:I14"/>
    <mergeCell ref="H15:I15"/>
    <mergeCell ref="H16:I16"/>
    <mergeCell ref="H17:I17"/>
    <mergeCell ref="E12:E14"/>
    <mergeCell ref="F12:F14"/>
    <mergeCell ref="B8:K8"/>
    <mergeCell ref="B9:K9"/>
    <mergeCell ref="B10:K10"/>
    <mergeCell ref="C11:F11"/>
    <mergeCell ref="H11:K11"/>
    <mergeCell ref="B12:B14"/>
    <mergeCell ref="C12:D14"/>
    <mergeCell ref="F23:F24"/>
    <mergeCell ref="G23:G24"/>
    <mergeCell ref="B25:E25"/>
    <mergeCell ref="B26:F26"/>
    <mergeCell ref="C18:D18"/>
    <mergeCell ref="G25:J25"/>
    <mergeCell ref="B17:B18"/>
    <mergeCell ref="F17:F18"/>
    <mergeCell ref="G17:G18"/>
    <mergeCell ref="F19:F20"/>
    <mergeCell ref="G19:G20"/>
    <mergeCell ref="F21:F22"/>
    <mergeCell ref="G21:G22"/>
    <mergeCell ref="C67:D67"/>
    <mergeCell ref="C69:D69"/>
    <mergeCell ref="C70:D70"/>
    <mergeCell ref="C71:D71"/>
    <mergeCell ref="H69:I69"/>
    <mergeCell ref="H70:I70"/>
    <mergeCell ref="H71:I71"/>
    <mergeCell ref="F71:F72"/>
    <mergeCell ref="G71:G72"/>
    <mergeCell ref="B67:B68"/>
    <mergeCell ref="B69:B70"/>
    <mergeCell ref="B71:B72"/>
    <mergeCell ref="H18:I18"/>
    <mergeCell ref="H19:I19"/>
    <mergeCell ref="H50:I50"/>
    <mergeCell ref="H51:I51"/>
    <mergeCell ref="C64:D66"/>
    <mergeCell ref="H59:I59"/>
    <mergeCell ref="H64:I66"/>
    <mergeCell ref="J64:J66"/>
    <mergeCell ref="H67:I67"/>
    <mergeCell ref="H68:I68"/>
    <mergeCell ref="C72:D72"/>
    <mergeCell ref="F67:F68"/>
    <mergeCell ref="G67:G68"/>
    <mergeCell ref="F69:F70"/>
    <mergeCell ref="G69:G70"/>
    <mergeCell ref="C68:D68"/>
    <mergeCell ref="F52:F53"/>
    <mergeCell ref="G52:G53"/>
    <mergeCell ref="F54:F55"/>
    <mergeCell ref="G54:G55"/>
    <mergeCell ref="F56:F57"/>
    <mergeCell ref="G56:G57"/>
    <mergeCell ref="F58:F59"/>
    <mergeCell ref="G58:G59"/>
    <mergeCell ref="B61:F61"/>
    <mergeCell ref="H58:I58"/>
    <mergeCell ref="B56:B57"/>
    <mergeCell ref="B58:B59"/>
    <mergeCell ref="B64:B66"/>
    <mergeCell ref="E64:E66"/>
    <mergeCell ref="F64:F66"/>
    <mergeCell ref="G64:G66"/>
    <mergeCell ref="G61:K61"/>
    <mergeCell ref="C63:F63"/>
    <mergeCell ref="H63:K63"/>
    <mergeCell ref="C57:D57"/>
    <mergeCell ref="H52:I52"/>
    <mergeCell ref="H53:I53"/>
    <mergeCell ref="H54:I54"/>
    <mergeCell ref="H55:I55"/>
    <mergeCell ref="H56:I56"/>
    <mergeCell ref="H57:I57"/>
    <mergeCell ref="C58:D58"/>
    <mergeCell ref="C59:D59"/>
    <mergeCell ref="B60:E60"/>
    <mergeCell ref="G60:J60"/>
    <mergeCell ref="C51:D51"/>
    <mergeCell ref="C52:D52"/>
    <mergeCell ref="B54:B55"/>
    <mergeCell ref="C54:D54"/>
    <mergeCell ref="C55:D55"/>
    <mergeCell ref="C56:D56"/>
    <mergeCell ref="B50:B51"/>
    <mergeCell ref="C50:D50"/>
    <mergeCell ref="F50:F51"/>
    <mergeCell ref="G50:G51"/>
    <mergeCell ref="B52:B53"/>
    <mergeCell ref="C53:D53"/>
    <mergeCell ref="K69:K70"/>
    <mergeCell ref="K71:K72"/>
    <mergeCell ref="K50:K51"/>
    <mergeCell ref="K52:K53"/>
    <mergeCell ref="K54:K55"/>
    <mergeCell ref="K56:K57"/>
    <mergeCell ref="K58:K59"/>
    <mergeCell ref="K64:K66"/>
    <mergeCell ref="K67:K68"/>
    <mergeCell ref="C82:D84"/>
    <mergeCell ref="E82:E84"/>
    <mergeCell ref="B85:B86"/>
    <mergeCell ref="C85:D85"/>
    <mergeCell ref="C86:D86"/>
    <mergeCell ref="C87:D87"/>
    <mergeCell ref="F82:F84"/>
    <mergeCell ref="G82:G84"/>
    <mergeCell ref="F85:F86"/>
    <mergeCell ref="G85:G86"/>
    <mergeCell ref="F87:F88"/>
    <mergeCell ref="G87:G88"/>
    <mergeCell ref="G78:K78"/>
    <mergeCell ref="H72:I72"/>
    <mergeCell ref="B73:B74"/>
    <mergeCell ref="F73:F74"/>
    <mergeCell ref="G73:G74"/>
    <mergeCell ref="H73:I73"/>
    <mergeCell ref="K73:K74"/>
    <mergeCell ref="H74:I74"/>
    <mergeCell ref="C75:D75"/>
    <mergeCell ref="C76:D76"/>
    <mergeCell ref="K89:K90"/>
    <mergeCell ref="H90:I90"/>
    <mergeCell ref="B77:E77"/>
    <mergeCell ref="B78:F78"/>
    <mergeCell ref="C73:D73"/>
    <mergeCell ref="C74:D74"/>
    <mergeCell ref="B75:B76"/>
    <mergeCell ref="F75:F76"/>
    <mergeCell ref="G75:G76"/>
    <mergeCell ref="H75:I75"/>
    <mergeCell ref="H82:I84"/>
    <mergeCell ref="J82:J84"/>
    <mergeCell ref="H85:I85"/>
    <mergeCell ref="K85:K86"/>
    <mergeCell ref="H86:I86"/>
    <mergeCell ref="H87:I87"/>
    <mergeCell ref="K87:K88"/>
    <mergeCell ref="B89:B90"/>
    <mergeCell ref="C89:D89"/>
    <mergeCell ref="F89:F90"/>
    <mergeCell ref="G89:G90"/>
    <mergeCell ref="C90:D90"/>
    <mergeCell ref="H88:I88"/>
    <mergeCell ref="H89:I89"/>
    <mergeCell ref="C88:D88"/>
    <mergeCell ref="C21:D21"/>
    <mergeCell ref="C22:D22"/>
    <mergeCell ref="C23:D23"/>
    <mergeCell ref="C24:D24"/>
    <mergeCell ref="B80:K80"/>
    <mergeCell ref="C81:F81"/>
    <mergeCell ref="H81:K81"/>
    <mergeCell ref="K75:K76"/>
    <mergeCell ref="H76:I76"/>
    <mergeCell ref="G77:J77"/>
    <mergeCell ref="H20:I20"/>
    <mergeCell ref="H21:I21"/>
    <mergeCell ref="H22:I22"/>
    <mergeCell ref="H23:I23"/>
    <mergeCell ref="H24:I24"/>
    <mergeCell ref="B19:B20"/>
    <mergeCell ref="B21:B22"/>
    <mergeCell ref="B23:B24"/>
    <mergeCell ref="C19:D19"/>
    <mergeCell ref="C20:D20"/>
    <mergeCell ref="J29:J31"/>
    <mergeCell ref="K29:K31"/>
    <mergeCell ref="K17:K18"/>
    <mergeCell ref="K19:K20"/>
    <mergeCell ref="K21:K22"/>
    <mergeCell ref="K23:K24"/>
    <mergeCell ref="G26:K26"/>
    <mergeCell ref="G29:G31"/>
    <mergeCell ref="H29:I31"/>
    <mergeCell ref="B27:K27"/>
    <mergeCell ref="C28:F28"/>
    <mergeCell ref="H28:K28"/>
    <mergeCell ref="B29:B31"/>
    <mergeCell ref="C29:D31"/>
    <mergeCell ref="E29:E31"/>
    <mergeCell ref="F29:F31"/>
    <mergeCell ref="B34:B35"/>
    <mergeCell ref="F34:F35"/>
    <mergeCell ref="G34:G35"/>
    <mergeCell ref="H34:I34"/>
    <mergeCell ref="K34:K35"/>
    <mergeCell ref="H35:I35"/>
    <mergeCell ref="C34:D34"/>
    <mergeCell ref="C35:D35"/>
    <mergeCell ref="K38:K39"/>
    <mergeCell ref="H39:I39"/>
    <mergeCell ref="B32:B33"/>
    <mergeCell ref="F32:F33"/>
    <mergeCell ref="G32:G33"/>
    <mergeCell ref="H32:I32"/>
    <mergeCell ref="K32:K33"/>
    <mergeCell ref="H33:I33"/>
    <mergeCell ref="C32:D32"/>
    <mergeCell ref="C33:D33"/>
    <mergeCell ref="B36:B37"/>
    <mergeCell ref="F36:F37"/>
    <mergeCell ref="G36:G37"/>
    <mergeCell ref="H36:I36"/>
    <mergeCell ref="K36:K37"/>
    <mergeCell ref="H37:I37"/>
    <mergeCell ref="C36:D36"/>
    <mergeCell ref="C37:D37"/>
    <mergeCell ref="C38:D38"/>
    <mergeCell ref="C39:D39"/>
    <mergeCell ref="B40:B41"/>
    <mergeCell ref="F40:F41"/>
    <mergeCell ref="G40:G41"/>
    <mergeCell ref="H40:I40"/>
    <mergeCell ref="B38:B39"/>
    <mergeCell ref="F38:F39"/>
    <mergeCell ref="G38:G39"/>
    <mergeCell ref="H38:I38"/>
    <mergeCell ref="H99:I101"/>
    <mergeCell ref="J99:J101"/>
    <mergeCell ref="K99:K101"/>
    <mergeCell ref="B102:B103"/>
    <mergeCell ref="C40:D40"/>
    <mergeCell ref="C41:D41"/>
    <mergeCell ref="B42:E42"/>
    <mergeCell ref="B82:B84"/>
    <mergeCell ref="K82:K84"/>
    <mergeCell ref="B87:B88"/>
    <mergeCell ref="B95:E95"/>
    <mergeCell ref="B96:F96"/>
    <mergeCell ref="B99:B101"/>
    <mergeCell ref="E99:E101"/>
    <mergeCell ref="C103:D103"/>
    <mergeCell ref="B97:K97"/>
    <mergeCell ref="C98:F98"/>
    <mergeCell ref="H98:K98"/>
    <mergeCell ref="F99:F101"/>
    <mergeCell ref="G99:G101"/>
    <mergeCell ref="K117:K119"/>
    <mergeCell ref="C109:D109"/>
    <mergeCell ref="C110:D110"/>
    <mergeCell ref="B117:B119"/>
    <mergeCell ref="C117:D119"/>
    <mergeCell ref="E117:E119"/>
    <mergeCell ref="F117:F119"/>
    <mergeCell ref="G117:G119"/>
    <mergeCell ref="K93:K94"/>
    <mergeCell ref="H111:I111"/>
    <mergeCell ref="G112:J112"/>
    <mergeCell ref="G113:K113"/>
    <mergeCell ref="B115:K115"/>
    <mergeCell ref="C116:F116"/>
    <mergeCell ref="H116:K116"/>
    <mergeCell ref="C99:D101"/>
    <mergeCell ref="C102:D102"/>
    <mergeCell ref="C93:D93"/>
    <mergeCell ref="C91:D91"/>
    <mergeCell ref="C92:D92"/>
    <mergeCell ref="B93:B94"/>
    <mergeCell ref="F93:F94"/>
    <mergeCell ref="G93:G94"/>
    <mergeCell ref="H93:I93"/>
    <mergeCell ref="C94:D94"/>
    <mergeCell ref="J117:J119"/>
    <mergeCell ref="B91:B92"/>
    <mergeCell ref="F91:F92"/>
    <mergeCell ref="G91:G92"/>
    <mergeCell ref="H91:I91"/>
    <mergeCell ref="K91:K92"/>
    <mergeCell ref="H92:I92"/>
    <mergeCell ref="H94:I94"/>
    <mergeCell ref="G95:J95"/>
    <mergeCell ref="G96:K96"/>
    <mergeCell ref="B108:B109"/>
    <mergeCell ref="C108:D108"/>
    <mergeCell ref="F108:F109"/>
    <mergeCell ref="G108:G109"/>
    <mergeCell ref="B110:B111"/>
    <mergeCell ref="H117:I119"/>
    <mergeCell ref="C139:D139"/>
    <mergeCell ref="C140:D140"/>
    <mergeCell ref="H140:I140"/>
    <mergeCell ref="C106:D106"/>
    <mergeCell ref="C107:D107"/>
    <mergeCell ref="F110:F111"/>
    <mergeCell ref="G110:G111"/>
    <mergeCell ref="C111:D111"/>
    <mergeCell ref="B112:E112"/>
    <mergeCell ref="B113:F113"/>
    <mergeCell ref="H105:I105"/>
    <mergeCell ref="H106:I106"/>
    <mergeCell ref="H108:I108"/>
    <mergeCell ref="K108:K109"/>
    <mergeCell ref="H109:I109"/>
    <mergeCell ref="H110:I110"/>
    <mergeCell ref="K110:K111"/>
    <mergeCell ref="K106:K107"/>
    <mergeCell ref="H107:I107"/>
    <mergeCell ref="F102:F103"/>
    <mergeCell ref="G102:G103"/>
    <mergeCell ref="H102:I102"/>
    <mergeCell ref="K102:K103"/>
    <mergeCell ref="H103:I103"/>
    <mergeCell ref="H104:I104"/>
    <mergeCell ref="K104:K105"/>
    <mergeCell ref="F104:F105"/>
    <mergeCell ref="B104:B105"/>
    <mergeCell ref="C104:D104"/>
    <mergeCell ref="G104:G105"/>
    <mergeCell ref="C105:D105"/>
    <mergeCell ref="B106:B107"/>
    <mergeCell ref="G106:G107"/>
    <mergeCell ref="F106:F107"/>
    <mergeCell ref="B122:B123"/>
    <mergeCell ref="F122:F123"/>
    <mergeCell ref="G122:G123"/>
    <mergeCell ref="H122:I122"/>
    <mergeCell ref="K122:K123"/>
    <mergeCell ref="H123:I123"/>
    <mergeCell ref="C122:D122"/>
    <mergeCell ref="C123:D123"/>
    <mergeCell ref="K126:K127"/>
    <mergeCell ref="H127:I127"/>
    <mergeCell ref="B120:B121"/>
    <mergeCell ref="F120:F121"/>
    <mergeCell ref="G120:G121"/>
    <mergeCell ref="H120:I120"/>
    <mergeCell ref="K120:K121"/>
    <mergeCell ref="H121:I121"/>
    <mergeCell ref="C120:D120"/>
    <mergeCell ref="C121:D121"/>
    <mergeCell ref="B124:B125"/>
    <mergeCell ref="F124:F125"/>
    <mergeCell ref="G124:G125"/>
    <mergeCell ref="H124:I124"/>
    <mergeCell ref="K124:K125"/>
    <mergeCell ref="H125:I125"/>
    <mergeCell ref="C124:D124"/>
    <mergeCell ref="C125:D125"/>
    <mergeCell ref="C126:D126"/>
    <mergeCell ref="C127:D127"/>
    <mergeCell ref="B128:B129"/>
    <mergeCell ref="F128:F129"/>
    <mergeCell ref="G128:G129"/>
    <mergeCell ref="H128:I128"/>
    <mergeCell ref="B126:B127"/>
    <mergeCell ref="F126:F127"/>
    <mergeCell ref="G126:G127"/>
    <mergeCell ref="H126:I126"/>
    <mergeCell ref="G131:K131"/>
    <mergeCell ref="C133:F133"/>
    <mergeCell ref="H133:K133"/>
    <mergeCell ref="B134:B136"/>
    <mergeCell ref="K134:K136"/>
    <mergeCell ref="C128:D128"/>
    <mergeCell ref="C129:D129"/>
    <mergeCell ref="B130:E130"/>
    <mergeCell ref="C141:D141"/>
    <mergeCell ref="C142:D142"/>
    <mergeCell ref="K128:K129"/>
    <mergeCell ref="C134:D136"/>
    <mergeCell ref="E134:E136"/>
    <mergeCell ref="H134:I136"/>
    <mergeCell ref="J134:J136"/>
    <mergeCell ref="H129:I129"/>
    <mergeCell ref="G130:J130"/>
    <mergeCell ref="B131:F131"/>
    <mergeCell ref="C143:D143"/>
    <mergeCell ref="F143:F144"/>
    <mergeCell ref="G143:G144"/>
    <mergeCell ref="B145:B146"/>
    <mergeCell ref="C146:D146"/>
    <mergeCell ref="C144:D144"/>
    <mergeCell ref="G194:G195"/>
    <mergeCell ref="B190:B191"/>
    <mergeCell ref="B192:B193"/>
    <mergeCell ref="F145:F146"/>
    <mergeCell ref="G145:G146"/>
    <mergeCell ref="B147:E147"/>
    <mergeCell ref="B148:F148"/>
    <mergeCell ref="E204:E206"/>
    <mergeCell ref="F204:F206"/>
    <mergeCell ref="G204:G206"/>
    <mergeCell ref="H204:I206"/>
    <mergeCell ref="J204:J206"/>
    <mergeCell ref="C190:D190"/>
    <mergeCell ref="C191:D191"/>
    <mergeCell ref="F190:F191"/>
    <mergeCell ref="G190:G191"/>
    <mergeCell ref="F192:F193"/>
    <mergeCell ref="H190:I190"/>
    <mergeCell ref="H191:I191"/>
    <mergeCell ref="G200:J200"/>
    <mergeCell ref="G201:K201"/>
    <mergeCell ref="B202:K202"/>
    <mergeCell ref="C203:F203"/>
    <mergeCell ref="H203:K203"/>
    <mergeCell ref="B198:B199"/>
    <mergeCell ref="G192:G193"/>
    <mergeCell ref="F194:F195"/>
    <mergeCell ref="K211:K212"/>
    <mergeCell ref="H212:I212"/>
    <mergeCell ref="H213:I213"/>
    <mergeCell ref="K213:K214"/>
    <mergeCell ref="H214:I214"/>
    <mergeCell ref="B204:B206"/>
    <mergeCell ref="C207:D207"/>
    <mergeCell ref="G207:G208"/>
    <mergeCell ref="H207:I207"/>
    <mergeCell ref="C208:D208"/>
    <mergeCell ref="B217:E217"/>
    <mergeCell ref="B218:F218"/>
    <mergeCell ref="C209:D209"/>
    <mergeCell ref="C210:D210"/>
    <mergeCell ref="B211:B212"/>
    <mergeCell ref="C211:D211"/>
    <mergeCell ref="C212:D212"/>
    <mergeCell ref="B213:B214"/>
    <mergeCell ref="C213:D213"/>
    <mergeCell ref="C214:D214"/>
    <mergeCell ref="G217:J217"/>
    <mergeCell ref="G218:K218"/>
    <mergeCell ref="F207:F208"/>
    <mergeCell ref="F209:F210"/>
    <mergeCell ref="G209:G210"/>
    <mergeCell ref="F211:F212"/>
    <mergeCell ref="G211:G212"/>
    <mergeCell ref="F213:F214"/>
    <mergeCell ref="G213:G214"/>
    <mergeCell ref="H210:I210"/>
    <mergeCell ref="K180:K181"/>
    <mergeCell ref="B215:B216"/>
    <mergeCell ref="F215:F216"/>
    <mergeCell ref="G215:G216"/>
    <mergeCell ref="H215:I215"/>
    <mergeCell ref="K215:K216"/>
    <mergeCell ref="H216:I216"/>
    <mergeCell ref="C215:D215"/>
    <mergeCell ref="C216:D216"/>
    <mergeCell ref="H211:I211"/>
    <mergeCell ref="H180:I180"/>
    <mergeCell ref="H181:I181"/>
    <mergeCell ref="G182:J182"/>
    <mergeCell ref="G183:K183"/>
    <mergeCell ref="B185:K185"/>
    <mergeCell ref="H187:I189"/>
    <mergeCell ref="J187:J189"/>
    <mergeCell ref="C186:F186"/>
    <mergeCell ref="H186:K186"/>
    <mergeCell ref="C187:D189"/>
    <mergeCell ref="C198:D198"/>
    <mergeCell ref="C199:D199"/>
    <mergeCell ref="F198:F199"/>
    <mergeCell ref="G198:G199"/>
    <mergeCell ref="H198:I198"/>
    <mergeCell ref="H199:I199"/>
    <mergeCell ref="K187:K189"/>
    <mergeCell ref="K190:K191"/>
    <mergeCell ref="K192:K193"/>
    <mergeCell ref="K194:K195"/>
    <mergeCell ref="K196:K197"/>
    <mergeCell ref="K198:K199"/>
    <mergeCell ref="B200:E200"/>
    <mergeCell ref="B201:F201"/>
    <mergeCell ref="B207:B208"/>
    <mergeCell ref="B209:B210"/>
    <mergeCell ref="K207:K208"/>
    <mergeCell ref="K209:K210"/>
    <mergeCell ref="K204:K206"/>
    <mergeCell ref="H208:I208"/>
    <mergeCell ref="H209:I209"/>
    <mergeCell ref="C204:D206"/>
    <mergeCell ref="C152:D154"/>
    <mergeCell ref="C155:D155"/>
    <mergeCell ref="F155:F156"/>
    <mergeCell ref="G155:G156"/>
    <mergeCell ref="B194:B195"/>
    <mergeCell ref="B196:B197"/>
    <mergeCell ref="E187:E189"/>
    <mergeCell ref="G187:G189"/>
    <mergeCell ref="F187:F189"/>
    <mergeCell ref="B187:B189"/>
    <mergeCell ref="H155:I155"/>
    <mergeCell ref="K155:K156"/>
    <mergeCell ref="H156:I156"/>
    <mergeCell ref="C145:D145"/>
    <mergeCell ref="B152:B154"/>
    <mergeCell ref="E152:E154"/>
    <mergeCell ref="F152:F154"/>
    <mergeCell ref="G152:G154"/>
    <mergeCell ref="B155:B156"/>
    <mergeCell ref="C156:D156"/>
    <mergeCell ref="H145:I145"/>
    <mergeCell ref="H146:I146"/>
    <mergeCell ref="G147:J147"/>
    <mergeCell ref="G148:K148"/>
    <mergeCell ref="B150:K150"/>
    <mergeCell ref="C151:F151"/>
    <mergeCell ref="H151:K151"/>
    <mergeCell ref="C162:D162"/>
    <mergeCell ref="C163:D163"/>
    <mergeCell ref="C164:D164"/>
    <mergeCell ref="B159:B160"/>
    <mergeCell ref="B161:B162"/>
    <mergeCell ref="B163:B164"/>
    <mergeCell ref="B157:B158"/>
    <mergeCell ref="C157:D157"/>
    <mergeCell ref="C158:D158"/>
    <mergeCell ref="C159:D159"/>
    <mergeCell ref="C160:D160"/>
    <mergeCell ref="C161:D161"/>
    <mergeCell ref="B178:B179"/>
    <mergeCell ref="B180:B181"/>
    <mergeCell ref="B169:B171"/>
    <mergeCell ref="B172:B173"/>
    <mergeCell ref="B174:B175"/>
    <mergeCell ref="B176:B177"/>
    <mergeCell ref="C181:D181"/>
    <mergeCell ref="B182:E182"/>
    <mergeCell ref="B183:F183"/>
    <mergeCell ref="C169:D171"/>
    <mergeCell ref="C172:D172"/>
    <mergeCell ref="C173:D173"/>
    <mergeCell ref="C174:D174"/>
    <mergeCell ref="C175:D175"/>
    <mergeCell ref="C176:D176"/>
    <mergeCell ref="C177:D177"/>
    <mergeCell ref="E169:E171"/>
    <mergeCell ref="F169:F171"/>
    <mergeCell ref="G169:G171"/>
    <mergeCell ref="C178:D178"/>
    <mergeCell ref="C179:D179"/>
    <mergeCell ref="C180:D180"/>
    <mergeCell ref="F178:F179"/>
    <mergeCell ref="F180:F181"/>
    <mergeCell ref="G159:G160"/>
    <mergeCell ref="H160:I160"/>
    <mergeCell ref="K172:K173"/>
    <mergeCell ref="K174:K175"/>
    <mergeCell ref="K176:K177"/>
    <mergeCell ref="K178:K179"/>
    <mergeCell ref="H178:I178"/>
    <mergeCell ref="H179:I179"/>
    <mergeCell ref="G176:G177"/>
    <mergeCell ref="G178:G179"/>
    <mergeCell ref="G180:G181"/>
    <mergeCell ref="H158:I158"/>
    <mergeCell ref="H159:I159"/>
    <mergeCell ref="F163:F164"/>
    <mergeCell ref="G163:G164"/>
    <mergeCell ref="H163:I163"/>
    <mergeCell ref="H164:I164"/>
    <mergeCell ref="A167:Y167"/>
    <mergeCell ref="H152:I154"/>
    <mergeCell ref="J152:J154"/>
    <mergeCell ref="F159:F160"/>
    <mergeCell ref="F161:F162"/>
    <mergeCell ref="G161:G162"/>
    <mergeCell ref="F172:F173"/>
    <mergeCell ref="G172:G173"/>
    <mergeCell ref="F157:F158"/>
    <mergeCell ref="G157:G158"/>
    <mergeCell ref="H157:I157"/>
    <mergeCell ref="F134:F136"/>
    <mergeCell ref="G134:G136"/>
    <mergeCell ref="F141:F142"/>
    <mergeCell ref="G141:G142"/>
    <mergeCell ref="H141:I141"/>
    <mergeCell ref="K141:K142"/>
    <mergeCell ref="H142:I142"/>
    <mergeCell ref="K145:K146"/>
    <mergeCell ref="K152:K154"/>
    <mergeCell ref="K157:K158"/>
    <mergeCell ref="K159:K160"/>
    <mergeCell ref="K161:K162"/>
    <mergeCell ref="K163:K164"/>
    <mergeCell ref="B139:B140"/>
    <mergeCell ref="F139:F140"/>
    <mergeCell ref="G139:G140"/>
    <mergeCell ref="H139:I139"/>
    <mergeCell ref="K139:K140"/>
    <mergeCell ref="K143:K144"/>
    <mergeCell ref="H143:I143"/>
    <mergeCell ref="H144:I144"/>
    <mergeCell ref="B141:B142"/>
    <mergeCell ref="B143:B144"/>
    <mergeCell ref="B137:B138"/>
    <mergeCell ref="F137:F138"/>
    <mergeCell ref="G137:G138"/>
    <mergeCell ref="H137:I137"/>
    <mergeCell ref="K137:K138"/>
    <mergeCell ref="H138:I138"/>
    <mergeCell ref="C137:D137"/>
    <mergeCell ref="C138:D138"/>
    <mergeCell ref="H161:I161"/>
    <mergeCell ref="H162:I162"/>
    <mergeCell ref="G165:J165"/>
    <mergeCell ref="G166:K166"/>
    <mergeCell ref="H168:K168"/>
    <mergeCell ref="J169:J171"/>
    <mergeCell ref="K169:K171"/>
    <mergeCell ref="H169:I171"/>
    <mergeCell ref="F196:F197"/>
    <mergeCell ref="G196:G197"/>
    <mergeCell ref="C197:D197"/>
    <mergeCell ref="H197:I197"/>
    <mergeCell ref="B165:E165"/>
    <mergeCell ref="B166:F166"/>
    <mergeCell ref="C168:F168"/>
    <mergeCell ref="F174:F175"/>
    <mergeCell ref="G174:G175"/>
    <mergeCell ref="F176:F177"/>
    <mergeCell ref="C195:D195"/>
    <mergeCell ref="C196:D196"/>
    <mergeCell ref="C192:D192"/>
    <mergeCell ref="H192:I192"/>
    <mergeCell ref="C193:D193"/>
    <mergeCell ref="H193:I193"/>
    <mergeCell ref="C194:D194"/>
    <mergeCell ref="H194:I194"/>
    <mergeCell ref="H195:I195"/>
    <mergeCell ref="H196:I196"/>
    <mergeCell ref="H172:I172"/>
    <mergeCell ref="H173:I173"/>
    <mergeCell ref="H174:I174"/>
    <mergeCell ref="H175:I175"/>
    <mergeCell ref="H176:I176"/>
    <mergeCell ref="H177:I177"/>
  </mergeCells>
  <dataValidations count="2">
    <dataValidation type="list" allowBlank="1" showErrorMessage="1" sqref="C11 H11 C28 H28 C46 H46 C63 H63 C81 H81 C98 H98 C116 H116 C133 H133 C151 H151 C168 H168 C186 H186 C203 H203" xr:uid="{00000000-0002-0000-0000-000001000000}">
      <formula1>$B$4:$C$7</formula1>
    </dataValidation>
    <dataValidation type="list" allowBlank="1" showErrorMessage="1" sqref="F15 K15 F17 K17 F19 K19 F21 K21 F23 K23 F32 K32 F34 K34 F36 K36 F38 K38 F40 K40 F50 K50 F52 K52 F54 K54 F56 K56 F58 K58 F67 K67 F69 K69 F71 K71 F73 K73 F75 K75 F85 K85 F87 K87 F89 K89 F91 K91 F93 K93 F102 K102 F104 K104 F106 K106 F108 K108 F110 K110 F120 K120 F122 K122 F124 K124 F126 K126 F128 K128 F137 K137 F139 K139 F141 K141 F143 K143 F145 K145 F155 K155 F157 K157 F159 K159 F161 K161 F163 K163 F172 K172 F174 K174 F176 K176 F178 K178 F180 K180 F190 K190 F192 K192 F194 K194 F196 K196 F198 K198 F207 K207 F209 K209 F211 K211 F213 K213 F215 K215" xr:uid="{00000000-0002-0000-0000-000000000000}">
      <formula1>$C$240:$C$261</formula1>
    </dataValidation>
  </dataValidations>
  <printOptions horizontalCentered="1" gridLines="1"/>
  <pageMargins left="0.7" right="0.7" top="0.75" bottom="0.75" header="0" footer="0"/>
  <pageSetup fitToHeight="0" pageOrder="overThenDown" orientation="portrait" cellComments="atEnd"/>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49D2F-DA38-48E4-96AE-DA05D9F67F30}">
  <sheetPr>
    <outlinePr summaryBelow="0" summaryRight="0"/>
  </sheetPr>
  <dimension ref="A1:Y321"/>
  <sheetViews>
    <sheetView showGridLines="0" workbookViewId="0">
      <pane xSplit="1" topLeftCell="B1" activePane="topRight" state="frozen"/>
      <selection pane="topRight" activeCell="B2" sqref="B2:K2"/>
    </sheetView>
  </sheetViews>
  <sheetFormatPr defaultColWidth="12.5703125" defaultRowHeight="12.75" customHeight="1"/>
  <cols>
    <col min="1" max="1" width="2.42578125" customWidth="1"/>
    <col min="2" max="2" width="7.5703125" customWidth="1"/>
    <col min="3" max="3" width="13.85546875" customWidth="1"/>
    <col min="4" max="4" width="8.85546875" customWidth="1"/>
    <col min="5" max="5" width="5.140625" customWidth="1"/>
    <col min="6" max="6" width="8.85546875" customWidth="1"/>
    <col min="7" max="7" width="7.5703125" customWidth="1"/>
    <col min="8" max="9" width="11.42578125" customWidth="1"/>
    <col min="10" max="10" width="5.140625" customWidth="1"/>
    <col min="11" max="11" width="8.85546875" customWidth="1"/>
    <col min="12" max="12" width="8.42578125" customWidth="1"/>
    <col min="13" max="14" width="18.7109375" hidden="1" customWidth="1"/>
    <col min="15" max="15" width="13.7109375" hidden="1" customWidth="1"/>
    <col min="16" max="16" width="16.5703125" hidden="1" customWidth="1"/>
    <col min="17" max="17" width="10.7109375" hidden="1" customWidth="1"/>
    <col min="18" max="18" width="17.140625" hidden="1" customWidth="1"/>
    <col min="19" max="19" width="19.85546875" hidden="1" customWidth="1"/>
    <col min="20" max="20" width="23" hidden="1" customWidth="1"/>
    <col min="21" max="21" width="12.5703125" hidden="1" customWidth="1"/>
    <col min="22" max="25" width="8.42578125" hidden="1" customWidth="1"/>
  </cols>
  <sheetData>
    <row r="1" spans="1:25" ht="23.25">
      <c r="A1" s="1"/>
      <c r="B1" s="1"/>
      <c r="C1" s="1"/>
      <c r="D1" s="1"/>
      <c r="E1" s="1"/>
      <c r="F1" s="1"/>
      <c r="G1" s="1"/>
      <c r="H1" s="1"/>
      <c r="I1" s="1"/>
      <c r="J1" s="1"/>
      <c r="K1" s="1"/>
      <c r="L1" s="1"/>
      <c r="M1" s="1"/>
      <c r="N1" s="1"/>
      <c r="O1" s="1"/>
      <c r="P1" s="1"/>
      <c r="Q1" s="1"/>
      <c r="R1" s="1"/>
      <c r="S1" s="1"/>
      <c r="T1" s="1"/>
      <c r="U1" s="1"/>
      <c r="V1" s="1"/>
      <c r="W1" s="1"/>
      <c r="X1" s="1"/>
      <c r="Y1" s="1"/>
    </row>
    <row r="2" spans="1:25" ht="23.25">
      <c r="A2" s="1"/>
      <c r="B2" s="78" t="s">
        <v>1503</v>
      </c>
      <c r="C2" s="45"/>
      <c r="D2" s="45"/>
      <c r="E2" s="45"/>
      <c r="F2" s="45"/>
      <c r="G2" s="45"/>
      <c r="H2" s="45"/>
      <c r="I2" s="45"/>
      <c r="J2" s="45"/>
      <c r="K2" s="43"/>
      <c r="L2" s="1"/>
      <c r="M2" s="1"/>
      <c r="N2" s="1"/>
      <c r="O2" s="1"/>
      <c r="P2" s="1"/>
      <c r="Q2" s="1"/>
      <c r="R2" s="1"/>
      <c r="S2" s="1"/>
      <c r="T2" s="1"/>
      <c r="U2" s="1"/>
      <c r="V2" s="1"/>
      <c r="W2" s="1"/>
      <c r="X2" s="1"/>
      <c r="Y2" s="1"/>
    </row>
    <row r="3" spans="1:25" ht="15">
      <c r="A3" s="2"/>
      <c r="B3" s="62" t="s">
        <v>1</v>
      </c>
      <c r="C3" s="43"/>
      <c r="D3" s="3" t="s">
        <v>2</v>
      </c>
      <c r="E3" s="3" t="s">
        <v>3</v>
      </c>
      <c r="F3" s="3" t="s">
        <v>4</v>
      </c>
      <c r="G3" s="3" t="s">
        <v>5</v>
      </c>
      <c r="H3" s="3" t="s">
        <v>6</v>
      </c>
      <c r="I3" s="3" t="s">
        <v>7</v>
      </c>
      <c r="J3" s="62" t="s">
        <v>8</v>
      </c>
      <c r="K3" s="43"/>
      <c r="L3" s="4"/>
      <c r="M3" s="4"/>
      <c r="N3" s="4"/>
      <c r="O3" s="5" t="s">
        <v>9</v>
      </c>
      <c r="P3" s="4" t="s">
        <v>10</v>
      </c>
      <c r="Q3" s="4" t="s">
        <v>11</v>
      </c>
      <c r="R3" s="4" t="s">
        <v>12</v>
      </c>
      <c r="S3" s="4" t="s">
        <v>13</v>
      </c>
      <c r="T3" s="4" t="s">
        <v>14</v>
      </c>
      <c r="U3" s="4" t="s">
        <v>15</v>
      </c>
      <c r="V3" s="4"/>
      <c r="W3" s="4"/>
      <c r="X3" s="4"/>
      <c r="Y3" s="4"/>
    </row>
    <row r="4" spans="1:25" ht="15">
      <c r="A4" s="6">
        <v>1</v>
      </c>
      <c r="B4" s="63" t="str">
        <f>VLOOKUP(A4,$M$4:$X$7,2,FALSE)</f>
        <v>ROYAL PERTH</v>
      </c>
      <c r="C4" s="43"/>
      <c r="D4" s="7">
        <f>VLOOKUP(A4,$M$4:$X$7,3,FALSE)</f>
        <v>4</v>
      </c>
      <c r="E4" s="7">
        <f>VLOOKUP(A4,$M$4:$X$7,4,FALSE)</f>
        <v>4</v>
      </c>
      <c r="F4" s="7">
        <f>VLOOKUP(A4,$M$4:$X$7,5,FALSE)</f>
        <v>0</v>
      </c>
      <c r="G4" s="7">
        <f>VLOOKUP(A4,$M$4:$X$7,6,FALSE)</f>
        <v>0</v>
      </c>
      <c r="H4" s="7">
        <f>VLOOKUP(A4,$M$4:$X$7,7,FALSE)</f>
        <v>12</v>
      </c>
      <c r="I4" s="7">
        <f>VLOOKUP(A4,$M$4:$X$7,8,FALSE)</f>
        <v>8</v>
      </c>
      <c r="J4" s="60">
        <f>VLOOKUP(A4,$M$4:$X$7,9,FALSE)</f>
        <v>8</v>
      </c>
      <c r="K4" s="43"/>
      <c r="L4" s="8"/>
      <c r="M4" s="8">
        <f>RANK(X4,$X$4:$X$7,1)</f>
        <v>3</v>
      </c>
      <c r="N4" s="9" t="s">
        <v>1033</v>
      </c>
      <c r="O4" s="10">
        <f>COUNTIF($N$9:$P$311,N4)</f>
        <v>4</v>
      </c>
      <c r="P4" s="8">
        <f>COUNTIF($R$9:$R$311,N4)</f>
        <v>0</v>
      </c>
      <c r="Q4" s="8">
        <f>COUNTIF($S$9:$T$311,N4)</f>
        <v>0</v>
      </c>
      <c r="R4" s="8">
        <f>O4-P4-Q4</f>
        <v>4</v>
      </c>
      <c r="S4" s="8">
        <f>SUMIF($N$8:$N$203,N4,$O$8:$O$203)+SUMIF($P$8:$P$203,N4,$Q$8:$Q$203)</f>
        <v>7.5</v>
      </c>
      <c r="T4" s="8">
        <f>O4*5-S4</f>
        <v>12.5</v>
      </c>
      <c r="U4" s="8">
        <f>P4*2+Q4</f>
        <v>0</v>
      </c>
      <c r="V4" s="8">
        <f>U4+(S4/100)</f>
        <v>7.4999999999999997E-2</v>
      </c>
      <c r="W4" s="8">
        <f>RANK(V4,$V$4:$V$7)</f>
        <v>3</v>
      </c>
      <c r="X4" s="8">
        <f>W4+0.01</f>
        <v>3.01</v>
      </c>
    </row>
    <row r="5" spans="1:25" ht="15">
      <c r="A5" s="6">
        <v>2</v>
      </c>
      <c r="B5" s="63" t="str">
        <f>VLOOKUP(A5,$M$4:$X$7,2,FALSE)</f>
        <v>MANDURAH</v>
      </c>
      <c r="C5" s="43"/>
      <c r="D5" s="7">
        <f>VLOOKUP(A5,$M$4:$X$7,3,FALSE)</f>
        <v>4</v>
      </c>
      <c r="E5" s="7">
        <f>VLOOKUP(A5,$M$4:$X$7,4,FALSE)</f>
        <v>2</v>
      </c>
      <c r="F5" s="7">
        <f>VLOOKUP(A5,$M$4:$X$7,5,FALSE)</f>
        <v>0</v>
      </c>
      <c r="G5" s="7">
        <f>VLOOKUP(A5,$M$4:$X$7,6,FALSE)</f>
        <v>2</v>
      </c>
      <c r="H5" s="7">
        <f>VLOOKUP(A5,$M$4:$X$7,7,FALSE)</f>
        <v>10.5</v>
      </c>
      <c r="I5" s="7">
        <f>VLOOKUP(A5,$M$4:$X$7,8,FALSE)</f>
        <v>9.5</v>
      </c>
      <c r="J5" s="60">
        <f>VLOOKUP(A5,$M$4:$X$7,9,FALSE)</f>
        <v>4</v>
      </c>
      <c r="K5" s="43"/>
      <c r="L5" s="8"/>
      <c r="M5" s="8">
        <f>RANK(X5,$X$4:$X$7,1)</f>
        <v>2</v>
      </c>
      <c r="N5" s="9" t="s">
        <v>1371</v>
      </c>
      <c r="O5" s="10">
        <f>COUNTIF($N$9:$P$311,N5)</f>
        <v>4</v>
      </c>
      <c r="P5" s="8">
        <f>COUNTIF($R$9:$R$311,N5)</f>
        <v>2</v>
      </c>
      <c r="Q5" s="8">
        <f>COUNTIF($S$9:$T$311,N5)</f>
        <v>0</v>
      </c>
      <c r="R5" s="8">
        <f>O5-P5-Q5</f>
        <v>2</v>
      </c>
      <c r="S5" s="8">
        <f>SUMIF($N$8:$N$203,N5,$O$8:$O$203)+SUMIF($P$8:$P$203,N5,$Q$8:$Q$203)</f>
        <v>10.5</v>
      </c>
      <c r="T5" s="8">
        <f>O5*5-S5</f>
        <v>9.5</v>
      </c>
      <c r="U5" s="8">
        <f>P5*2+Q5</f>
        <v>4</v>
      </c>
      <c r="V5" s="8">
        <f>U5+(S5/100)</f>
        <v>4.1050000000000004</v>
      </c>
      <c r="W5" s="8">
        <f>RANK(V5,$V$4:$V$7)</f>
        <v>2</v>
      </c>
      <c r="X5" s="8">
        <f>W5+0.02</f>
        <v>2.02</v>
      </c>
    </row>
    <row r="6" spans="1:25" ht="15">
      <c r="A6" s="6">
        <v>3</v>
      </c>
      <c r="B6" s="63" t="str">
        <f>VLOOKUP(A6,$M$4:$X$7,2,FALSE)</f>
        <v>ROYAL FREMANTLE</v>
      </c>
      <c r="C6" s="43"/>
      <c r="D6" s="7">
        <f>VLOOKUP(A6,$M$4:$X$7,3,FALSE)</f>
        <v>4</v>
      </c>
      <c r="E6" s="7">
        <f>VLOOKUP(A6,$M$4:$X$7,4,FALSE)</f>
        <v>0</v>
      </c>
      <c r="F6" s="7">
        <f>VLOOKUP(A6,$M$4:$X$7,5,FALSE)</f>
        <v>0</v>
      </c>
      <c r="G6" s="7">
        <f>VLOOKUP(A6,$M$4:$X$7,6,FALSE)</f>
        <v>4</v>
      </c>
      <c r="H6" s="7">
        <f>VLOOKUP(A6,$M$4:$X$7,7,FALSE)</f>
        <v>7.5</v>
      </c>
      <c r="I6" s="7">
        <f>VLOOKUP(A6,$M$4:$X$7,8,FALSE)</f>
        <v>12.5</v>
      </c>
      <c r="J6" s="60">
        <f>VLOOKUP(A6,$M$4:$X$7,9,FALSE)</f>
        <v>0</v>
      </c>
      <c r="K6" s="43"/>
      <c r="L6" s="8"/>
      <c r="M6" s="8">
        <f>RANK(X6,$X$4:$X$7,1)</f>
        <v>1</v>
      </c>
      <c r="N6" s="9" t="s">
        <v>1010</v>
      </c>
      <c r="O6" s="10">
        <f>COUNTIF($N$9:$P$311,N6)</f>
        <v>4</v>
      </c>
      <c r="P6" s="8">
        <f>COUNTIF($R$9:$R$311,N6)</f>
        <v>4</v>
      </c>
      <c r="Q6" s="8">
        <f>COUNTIF($S$9:$T$311,N6)</f>
        <v>0</v>
      </c>
      <c r="R6" s="8">
        <f>O6-P6-Q6</f>
        <v>0</v>
      </c>
      <c r="S6" s="8">
        <f>SUMIF($N$8:$N$203,N6,$O$8:$O$203)+SUMIF($P$8:$P$203,N6,$Q$8:$Q$203)</f>
        <v>12</v>
      </c>
      <c r="T6" s="8">
        <f>O6*5-S6</f>
        <v>8</v>
      </c>
      <c r="U6" s="8">
        <f>P6*2+Q6</f>
        <v>8</v>
      </c>
      <c r="V6" s="8">
        <f>U6+(S6/100)</f>
        <v>8.1199999999999992</v>
      </c>
      <c r="W6" s="8">
        <f>RANK(V6,$V$4:$V$7)</f>
        <v>1</v>
      </c>
      <c r="X6" s="8">
        <f>W6+0.03</f>
        <v>1.03</v>
      </c>
    </row>
    <row r="7" spans="1:25" ht="15" hidden="1">
      <c r="A7" s="6">
        <v>4</v>
      </c>
      <c r="B7" s="63" t="str">
        <f>VLOOKUP(A7,$M$4:$X$7,2,FALSE)</f>
        <v>BYE</v>
      </c>
      <c r="C7" s="43"/>
      <c r="D7" s="7">
        <f>VLOOKUP(A7,$M$4:$X$7,3,FALSE)</f>
        <v>0</v>
      </c>
      <c r="E7" s="7">
        <f>VLOOKUP(A7,$M$4:$X$7,4,FALSE)</f>
        <v>0</v>
      </c>
      <c r="F7" s="7">
        <f>VLOOKUP(A7,$M$4:$X$7,5,FALSE)</f>
        <v>0</v>
      </c>
      <c r="G7" s="7">
        <f>VLOOKUP(A7,$M$4:$X$7,6,FALSE)</f>
        <v>0</v>
      </c>
      <c r="H7" s="7">
        <f>VLOOKUP(A7,$M$4:$X$7,7,FALSE)</f>
        <v>0</v>
      </c>
      <c r="I7" s="7">
        <f>VLOOKUP(A7,$M$4:$X$7,8,FALSE)</f>
        <v>0</v>
      </c>
      <c r="J7" s="60">
        <f>VLOOKUP(A7,$M$4:$X$7,9,FALSE)</f>
        <v>0</v>
      </c>
      <c r="K7" s="43"/>
      <c r="L7" s="8"/>
      <c r="M7" s="8">
        <f>RANK(X7,$X$4:$X$7,1)</f>
        <v>4</v>
      </c>
      <c r="N7" s="9" t="s">
        <v>1452</v>
      </c>
      <c r="O7" s="10">
        <f>COUNTIF($N$9:$P$311,N7)</f>
        <v>0</v>
      </c>
      <c r="P7" s="8">
        <f>COUNTIF($R$9:$R$311,N7)</f>
        <v>0</v>
      </c>
      <c r="Q7" s="8">
        <f>COUNTIF($S$9:$T$311,N7)</f>
        <v>0</v>
      </c>
      <c r="R7" s="8">
        <f>O7-P7-Q7</f>
        <v>0</v>
      </c>
      <c r="S7" s="8">
        <f>SUMIF($N$8:$N$203,N7,$O$8:$O$203)+SUMIF($P$8:$P$203,N7,$Q$8:$Q$203)</f>
        <v>0</v>
      </c>
      <c r="T7" s="8">
        <f>O7*5-S7</f>
        <v>0</v>
      </c>
      <c r="U7" s="8">
        <f>P7*2+Q7</f>
        <v>0</v>
      </c>
      <c r="V7" s="8">
        <f>U7+(S7/100)</f>
        <v>0</v>
      </c>
      <c r="W7" s="8">
        <f>RANK(V7,$V$4:$V$7)</f>
        <v>4</v>
      </c>
      <c r="X7" s="8">
        <f>W7+0.04</f>
        <v>4.04</v>
      </c>
    </row>
    <row r="8" spans="1:25" ht="15">
      <c r="A8" s="11"/>
      <c r="B8" s="64"/>
      <c r="C8" s="45"/>
      <c r="D8" s="45"/>
      <c r="E8" s="45"/>
      <c r="F8" s="45"/>
      <c r="G8" s="45"/>
      <c r="H8" s="45"/>
      <c r="I8" s="45"/>
      <c r="J8" s="45"/>
      <c r="K8" s="43"/>
      <c r="L8" s="11"/>
      <c r="M8" s="11"/>
      <c r="N8" s="11"/>
      <c r="O8" s="11"/>
      <c r="P8" s="11"/>
      <c r="Q8" s="11"/>
      <c r="R8" s="11"/>
      <c r="S8" s="11"/>
      <c r="T8" s="11"/>
      <c r="U8" s="11"/>
      <c r="V8" s="11"/>
      <c r="W8" s="11"/>
      <c r="X8" s="11"/>
      <c r="Y8" s="11"/>
    </row>
    <row r="9" spans="1:25" ht="23.25">
      <c r="A9" s="12"/>
      <c r="B9" s="65" t="s">
        <v>20</v>
      </c>
      <c r="C9" s="45"/>
      <c r="D9" s="45"/>
      <c r="E9" s="45"/>
      <c r="F9" s="45"/>
      <c r="G9" s="45"/>
      <c r="H9" s="45"/>
      <c r="I9" s="45"/>
      <c r="J9" s="45"/>
      <c r="K9" s="43"/>
      <c r="L9" s="12"/>
      <c r="M9" s="12"/>
      <c r="N9" s="12"/>
      <c r="O9" s="12"/>
      <c r="P9" s="12"/>
      <c r="Q9" s="12"/>
      <c r="R9" s="12"/>
      <c r="S9" s="12"/>
      <c r="T9" s="12"/>
      <c r="U9" s="12"/>
      <c r="V9" s="12"/>
      <c r="W9" s="12"/>
      <c r="X9" s="12"/>
      <c r="Y9" s="12"/>
    </row>
    <row r="10" spans="1:25" ht="15">
      <c r="A10" s="25"/>
      <c r="B10" s="57" t="s">
        <v>1448</v>
      </c>
      <c r="C10" s="45"/>
      <c r="D10" s="45"/>
      <c r="E10" s="45"/>
      <c r="F10" s="45"/>
      <c r="G10" s="45"/>
      <c r="H10" s="45"/>
      <c r="I10" s="45"/>
      <c r="J10" s="45"/>
      <c r="K10" s="43"/>
      <c r="L10" s="69"/>
      <c r="M10" s="69"/>
      <c r="N10" s="69"/>
      <c r="O10" s="69"/>
      <c r="P10" s="69"/>
      <c r="Q10" s="69"/>
      <c r="R10" s="69"/>
      <c r="S10" s="69"/>
      <c r="T10" s="69"/>
      <c r="U10" s="69"/>
      <c r="V10" s="69"/>
      <c r="W10" s="69"/>
      <c r="X10" s="69"/>
      <c r="Y10" s="69"/>
    </row>
    <row r="11" spans="1:25" ht="15">
      <c r="A11" s="15"/>
      <c r="B11" s="16" t="s">
        <v>22</v>
      </c>
      <c r="C11" s="58" t="s">
        <v>1371</v>
      </c>
      <c r="D11" s="45"/>
      <c r="E11" s="45"/>
      <c r="F11" s="43"/>
      <c r="G11" s="17" t="s">
        <v>22</v>
      </c>
      <c r="H11" s="48" t="s">
        <v>1033</v>
      </c>
      <c r="I11" s="45"/>
      <c r="J11" s="45"/>
      <c r="K11" s="43"/>
      <c r="L11" s="69"/>
      <c r="M11" s="69"/>
      <c r="N11" s="69"/>
      <c r="O11" s="69"/>
      <c r="P11" s="69"/>
      <c r="Q11" s="69"/>
      <c r="R11" s="69"/>
      <c r="S11" s="69"/>
      <c r="T11" s="69"/>
      <c r="U11" s="69"/>
      <c r="V11" s="69"/>
      <c r="W11" s="69"/>
      <c r="X11" s="69"/>
      <c r="Y11" s="69"/>
    </row>
    <row r="12" spans="1:25" ht="15">
      <c r="A12" s="15"/>
      <c r="B12" s="41" t="s">
        <v>23</v>
      </c>
      <c r="C12" s="59" t="s">
        <v>24</v>
      </c>
      <c r="D12" s="50"/>
      <c r="E12" s="41" t="s">
        <v>25</v>
      </c>
      <c r="F12" s="41" t="s">
        <v>26</v>
      </c>
      <c r="G12" s="40" t="s">
        <v>23</v>
      </c>
      <c r="H12" s="49" t="s">
        <v>24</v>
      </c>
      <c r="I12" s="50"/>
      <c r="J12" s="40" t="s">
        <v>25</v>
      </c>
      <c r="K12" s="40" t="s">
        <v>26</v>
      </c>
      <c r="L12" s="69"/>
      <c r="M12" s="69"/>
      <c r="N12" s="69"/>
      <c r="O12" s="69"/>
      <c r="P12" s="69"/>
      <c r="Q12" s="69"/>
      <c r="R12" s="69"/>
      <c r="S12" s="69"/>
      <c r="T12" s="69"/>
      <c r="U12" s="69"/>
      <c r="V12" s="69"/>
      <c r="W12" s="69"/>
      <c r="X12" s="69"/>
      <c r="Y12" s="69"/>
    </row>
    <row r="13" spans="1:25" ht="15">
      <c r="A13" s="15"/>
      <c r="B13" s="47"/>
      <c r="C13" s="51"/>
      <c r="D13" s="52"/>
      <c r="E13" s="47"/>
      <c r="F13" s="47"/>
      <c r="G13" s="47"/>
      <c r="H13" s="51"/>
      <c r="I13" s="52"/>
      <c r="J13" s="47"/>
      <c r="K13" s="47"/>
      <c r="L13" s="69"/>
      <c r="M13" s="69"/>
      <c r="N13" s="69"/>
      <c r="O13" s="69"/>
      <c r="P13" s="69"/>
      <c r="Q13" s="69"/>
      <c r="R13" s="69"/>
      <c r="S13" s="69"/>
      <c r="T13" s="69"/>
      <c r="U13" s="69"/>
      <c r="V13" s="69"/>
      <c r="W13" s="69"/>
      <c r="X13" s="69"/>
      <c r="Y13" s="69"/>
    </row>
    <row r="14" spans="1:25" ht="15">
      <c r="A14" s="15"/>
      <c r="B14" s="39"/>
      <c r="C14" s="53"/>
      <c r="D14" s="54"/>
      <c r="E14" s="39"/>
      <c r="F14" s="39"/>
      <c r="G14" s="39"/>
      <c r="H14" s="53"/>
      <c r="I14" s="54"/>
      <c r="J14" s="39"/>
      <c r="K14" s="39"/>
      <c r="L14" s="69"/>
      <c r="M14" s="69"/>
      <c r="N14" s="69"/>
      <c r="O14" s="69"/>
      <c r="P14" s="69"/>
      <c r="Q14" s="69"/>
      <c r="R14" s="69"/>
      <c r="S14" s="69"/>
      <c r="T14" s="69"/>
      <c r="U14" s="69"/>
      <c r="V14" s="69"/>
      <c r="W14" s="69"/>
      <c r="X14" s="69"/>
      <c r="Y14" s="69"/>
    </row>
    <row r="15" spans="1:25" ht="15">
      <c r="A15" s="15"/>
      <c r="B15" s="41">
        <v>1</v>
      </c>
      <c r="C15" s="42" t="s">
        <v>1468</v>
      </c>
      <c r="D15" s="43"/>
      <c r="E15" s="19">
        <v>6</v>
      </c>
      <c r="F15" s="38"/>
      <c r="G15" s="40">
        <v>1</v>
      </c>
      <c r="H15" s="42" t="s">
        <v>1485</v>
      </c>
      <c r="I15" s="43"/>
      <c r="J15" s="19">
        <v>9</v>
      </c>
      <c r="K15" s="38" t="s">
        <v>38</v>
      </c>
      <c r="L15" s="71"/>
      <c r="M15" s="71"/>
      <c r="N15" s="71"/>
      <c r="O15" s="71"/>
      <c r="P15" s="71"/>
      <c r="Q15" s="71"/>
      <c r="R15" s="71"/>
      <c r="S15" s="71"/>
      <c r="T15" s="71"/>
      <c r="U15" s="71"/>
      <c r="V15" s="71"/>
      <c r="W15" s="71"/>
      <c r="X15" s="71"/>
      <c r="Y15" s="71"/>
    </row>
    <row r="16" spans="1:25" ht="15">
      <c r="A16" s="15"/>
      <c r="B16" s="39"/>
      <c r="C16" s="42" t="s">
        <v>1462</v>
      </c>
      <c r="D16" s="43"/>
      <c r="E16" s="19">
        <v>15</v>
      </c>
      <c r="F16" s="39"/>
      <c r="G16" s="39"/>
      <c r="H16" s="66" t="s">
        <v>1486</v>
      </c>
      <c r="I16" s="43"/>
      <c r="J16" s="19">
        <v>15</v>
      </c>
      <c r="K16" s="39"/>
      <c r="L16" s="71"/>
      <c r="M16" s="71"/>
      <c r="N16" s="71"/>
      <c r="O16" s="71"/>
      <c r="P16" s="71"/>
      <c r="Q16" s="71"/>
      <c r="R16" s="71"/>
      <c r="S16" s="71"/>
      <c r="T16" s="71"/>
      <c r="U16" s="71"/>
      <c r="V16" s="71"/>
      <c r="W16" s="71"/>
      <c r="X16" s="71"/>
      <c r="Y16" s="71"/>
    </row>
    <row r="17" spans="1:25" ht="15">
      <c r="A17" s="15"/>
      <c r="B17" s="41">
        <v>2</v>
      </c>
      <c r="C17" s="42" t="s">
        <v>1456</v>
      </c>
      <c r="D17" s="43"/>
      <c r="E17" s="19">
        <v>9</v>
      </c>
      <c r="F17" s="38" t="s">
        <v>64</v>
      </c>
      <c r="G17" s="40">
        <v>2</v>
      </c>
      <c r="H17" s="42" t="s">
        <v>1492</v>
      </c>
      <c r="I17" s="43"/>
      <c r="J17" s="19">
        <v>10</v>
      </c>
      <c r="K17" s="38"/>
      <c r="L17" s="71"/>
      <c r="M17" s="71"/>
      <c r="N17" s="71"/>
      <c r="O17" s="71"/>
      <c r="P17" s="71"/>
      <c r="Q17" s="71"/>
      <c r="R17" s="71"/>
      <c r="S17" s="71"/>
      <c r="T17" s="71"/>
      <c r="U17" s="71"/>
      <c r="V17" s="71"/>
      <c r="W17" s="71"/>
      <c r="X17" s="71"/>
      <c r="Y17" s="71"/>
    </row>
    <row r="18" spans="1:25" ht="15">
      <c r="A18" s="15"/>
      <c r="B18" s="39"/>
      <c r="C18" s="42" t="s">
        <v>1502</v>
      </c>
      <c r="D18" s="43"/>
      <c r="E18" s="19">
        <v>16</v>
      </c>
      <c r="F18" s="39"/>
      <c r="G18" s="39"/>
      <c r="H18" s="66" t="s">
        <v>1496</v>
      </c>
      <c r="I18" s="43"/>
      <c r="J18" s="19">
        <v>24</v>
      </c>
      <c r="K18" s="39"/>
      <c r="L18" s="71"/>
      <c r="M18" s="71"/>
      <c r="N18" s="71"/>
      <c r="O18" s="71"/>
      <c r="P18" s="71"/>
      <c r="Q18" s="71"/>
      <c r="R18" s="71"/>
      <c r="S18" s="71"/>
      <c r="T18" s="71"/>
      <c r="U18" s="71"/>
      <c r="V18" s="71"/>
      <c r="W18" s="71"/>
      <c r="X18" s="71"/>
      <c r="Y18" s="71"/>
    </row>
    <row r="19" spans="1:25" ht="15">
      <c r="A19" s="15"/>
      <c r="B19" s="41">
        <v>3</v>
      </c>
      <c r="C19" s="42" t="s">
        <v>1475</v>
      </c>
      <c r="D19" s="43"/>
      <c r="E19" s="19">
        <v>16</v>
      </c>
      <c r="F19" s="38"/>
      <c r="G19" s="40">
        <v>3</v>
      </c>
      <c r="H19" s="42" t="s">
        <v>1480</v>
      </c>
      <c r="I19" s="43"/>
      <c r="J19" s="19">
        <v>19</v>
      </c>
      <c r="K19" s="38" t="s">
        <v>33</v>
      </c>
      <c r="L19" s="71"/>
      <c r="M19" s="71"/>
      <c r="N19" s="71"/>
      <c r="O19" s="71"/>
      <c r="P19" s="71"/>
      <c r="Q19" s="71"/>
      <c r="R19" s="71"/>
      <c r="S19" s="71"/>
      <c r="T19" s="71"/>
      <c r="U19" s="71"/>
      <c r="V19" s="71"/>
      <c r="W19" s="71"/>
      <c r="X19" s="71"/>
      <c r="Y19" s="71"/>
    </row>
    <row r="20" spans="1:25" ht="15">
      <c r="A20" s="15"/>
      <c r="B20" s="39"/>
      <c r="C20" s="42" t="s">
        <v>1218</v>
      </c>
      <c r="D20" s="43"/>
      <c r="E20" s="19">
        <v>11</v>
      </c>
      <c r="F20" s="39"/>
      <c r="G20" s="39"/>
      <c r="H20" s="66" t="s">
        <v>1501</v>
      </c>
      <c r="I20" s="43"/>
      <c r="J20" s="19">
        <v>20</v>
      </c>
      <c r="K20" s="39"/>
      <c r="L20" s="71"/>
      <c r="M20" s="71"/>
      <c r="N20" s="71"/>
      <c r="O20" s="71"/>
      <c r="P20" s="71"/>
      <c r="Q20" s="71"/>
      <c r="R20" s="71"/>
      <c r="S20" s="71"/>
      <c r="T20" s="71"/>
      <c r="U20" s="71"/>
      <c r="V20" s="71"/>
      <c r="W20" s="71"/>
      <c r="X20" s="71"/>
      <c r="Y20" s="71"/>
    </row>
    <row r="21" spans="1:25" ht="15">
      <c r="A21" s="15"/>
      <c r="B21" s="41">
        <v>4</v>
      </c>
      <c r="C21" s="42" t="s">
        <v>1458</v>
      </c>
      <c r="D21" s="43"/>
      <c r="E21" s="19">
        <v>20</v>
      </c>
      <c r="F21" s="38" t="s">
        <v>38</v>
      </c>
      <c r="G21" s="40">
        <v>4</v>
      </c>
      <c r="H21" s="66" t="s">
        <v>1481</v>
      </c>
      <c r="I21" s="43"/>
      <c r="J21" s="19">
        <v>8</v>
      </c>
      <c r="K21" s="38"/>
      <c r="L21" s="71"/>
      <c r="M21" s="71"/>
      <c r="N21" s="71"/>
      <c r="O21" s="71"/>
      <c r="P21" s="71"/>
      <c r="Q21" s="71"/>
      <c r="R21" s="71"/>
      <c r="S21" s="71"/>
      <c r="T21" s="71"/>
      <c r="U21" s="71"/>
      <c r="V21" s="71"/>
      <c r="W21" s="71"/>
      <c r="X21" s="71"/>
      <c r="Y21" s="71"/>
    </row>
    <row r="22" spans="1:25" ht="15">
      <c r="A22" s="15"/>
      <c r="B22" s="39"/>
      <c r="C22" s="42" t="s">
        <v>1466</v>
      </c>
      <c r="D22" s="43"/>
      <c r="E22" s="19">
        <v>14</v>
      </c>
      <c r="F22" s="39"/>
      <c r="G22" s="39"/>
      <c r="H22" s="42" t="s">
        <v>1484</v>
      </c>
      <c r="I22" s="43"/>
      <c r="J22" s="19">
        <v>14</v>
      </c>
      <c r="K22" s="39"/>
      <c r="L22" s="71"/>
      <c r="M22" s="71"/>
      <c r="N22" s="71"/>
      <c r="O22" s="71"/>
      <c r="P22" s="71"/>
      <c r="Q22" s="71"/>
      <c r="R22" s="71"/>
      <c r="S22" s="71"/>
      <c r="T22" s="71"/>
      <c r="U22" s="71"/>
      <c r="V22" s="71"/>
      <c r="W22" s="71"/>
      <c r="X22" s="71"/>
      <c r="Y22" s="71"/>
    </row>
    <row r="23" spans="1:25" ht="15">
      <c r="A23" s="15"/>
      <c r="B23" s="41">
        <v>5</v>
      </c>
      <c r="C23" s="42" t="s">
        <v>1454</v>
      </c>
      <c r="D23" s="43"/>
      <c r="E23" s="19">
        <v>19</v>
      </c>
      <c r="F23" s="38" t="s">
        <v>55</v>
      </c>
      <c r="G23" s="40">
        <v>5</v>
      </c>
      <c r="H23" s="66" t="s">
        <v>1495</v>
      </c>
      <c r="I23" s="43"/>
      <c r="J23" s="19">
        <v>9</v>
      </c>
      <c r="K23" s="38"/>
      <c r="L23" s="71"/>
      <c r="M23" s="71"/>
      <c r="N23" s="71"/>
      <c r="O23" s="71"/>
      <c r="P23" s="71"/>
      <c r="Q23" s="71"/>
      <c r="R23" s="71"/>
      <c r="S23" s="71"/>
      <c r="T23" s="71"/>
      <c r="U23" s="71"/>
      <c r="V23" s="71"/>
      <c r="W23" s="71"/>
      <c r="X23" s="71"/>
      <c r="Y23" s="71"/>
    </row>
    <row r="24" spans="1:25" ht="15">
      <c r="A24" s="15"/>
      <c r="B24" s="39"/>
      <c r="C24" s="42" t="s">
        <v>1460</v>
      </c>
      <c r="D24" s="43"/>
      <c r="E24" s="19">
        <v>13</v>
      </c>
      <c r="F24" s="39"/>
      <c r="G24" s="39"/>
      <c r="H24" s="66" t="s">
        <v>1488</v>
      </c>
      <c r="I24" s="43"/>
      <c r="J24" s="19">
        <v>20</v>
      </c>
      <c r="K24" s="39"/>
      <c r="L24" s="71"/>
      <c r="M24" s="71"/>
      <c r="N24" s="71"/>
      <c r="O24" s="71"/>
      <c r="P24" s="71"/>
      <c r="Q24" s="71"/>
      <c r="R24" s="71"/>
      <c r="S24" s="71"/>
      <c r="T24" s="71"/>
      <c r="U24" s="71"/>
      <c r="V24" s="71"/>
      <c r="W24" s="71"/>
      <c r="X24" s="71"/>
      <c r="Y24" s="71"/>
    </row>
    <row r="25" spans="1:25" ht="27.75">
      <c r="A25" s="22"/>
      <c r="B25" s="44" t="str">
        <f>"TOTAL MATCHES WON BY : "&amp;C11</f>
        <v>TOTAL MATCHES WON BY : MANDURAH</v>
      </c>
      <c r="C25" s="45"/>
      <c r="D25" s="45"/>
      <c r="E25" s="43"/>
      <c r="F25" s="19">
        <f>COUNTA(F15:F24)-0.5*COUNTIF(F15:F24,"Sq*")-COUNTIF(F15:F24,"TBA")</f>
        <v>3</v>
      </c>
      <c r="G25" s="55" t="str">
        <f>"TOTAL MATCHES WON BY : "&amp;H11</f>
        <v>TOTAL MATCHES WON BY : ROYAL FREMANTLE</v>
      </c>
      <c r="H25" s="45"/>
      <c r="I25" s="45"/>
      <c r="J25" s="43"/>
      <c r="K25" s="19">
        <f>COUNTA(K15:K24)-0.5*COUNTIF(K15:K24,"Sq*")-COUNTIF(K15:K24,"TBA")</f>
        <v>2</v>
      </c>
      <c r="L25" s="70"/>
      <c r="M25" s="70"/>
      <c r="N25" s="70" t="str">
        <f>IF(F25+K25=0,"",C11)</f>
        <v>MANDURAH</v>
      </c>
      <c r="O25" s="24">
        <f>F25</f>
        <v>3</v>
      </c>
      <c r="P25" s="70" t="str">
        <f>IF(F25+K25=0,"",H11)</f>
        <v>ROYAL FREMANTLE</v>
      </c>
      <c r="Q25" s="24">
        <f>K25</f>
        <v>2</v>
      </c>
      <c r="R25" s="70" t="str">
        <f>G26</f>
        <v>MANDURAH</v>
      </c>
      <c r="S25" s="70" t="str">
        <f>IF(R25="HALVED",C11,"")</f>
        <v/>
      </c>
      <c r="T25" s="70" t="str">
        <f>IF(R25="HALVED",H11,"")</f>
        <v/>
      </c>
      <c r="U25" s="70"/>
      <c r="V25" s="70"/>
      <c r="W25" s="70"/>
      <c r="X25" s="70"/>
      <c r="Y25" s="70"/>
    </row>
    <row r="26" spans="1:25" ht="15">
      <c r="A26" s="25"/>
      <c r="B26" s="46" t="s">
        <v>52</v>
      </c>
      <c r="C26" s="45"/>
      <c r="D26" s="45"/>
      <c r="E26" s="45"/>
      <c r="F26" s="43"/>
      <c r="G26" s="56" t="str">
        <f>IF(F25+K25&lt;4,"",IF(F25=K25,"HALVED",IF(F25&gt;K25,C11,H11)))</f>
        <v>MANDURAH</v>
      </c>
      <c r="H26" s="45"/>
      <c r="I26" s="45"/>
      <c r="J26" s="45"/>
      <c r="K26" s="43"/>
      <c r="L26" s="69"/>
      <c r="M26" s="69"/>
      <c r="N26" s="69"/>
      <c r="O26" s="69"/>
      <c r="P26" s="69"/>
      <c r="Q26" s="69"/>
      <c r="R26" s="69"/>
      <c r="S26" s="69"/>
      <c r="T26" s="69"/>
      <c r="U26" s="69"/>
      <c r="V26" s="69"/>
      <c r="W26" s="69"/>
      <c r="X26" s="69"/>
      <c r="Y26" s="69"/>
    </row>
    <row r="27" spans="1:25" ht="15" hidden="1">
      <c r="A27" s="25"/>
      <c r="B27" s="28"/>
      <c r="C27" s="28"/>
      <c r="D27" s="28"/>
      <c r="E27" s="28"/>
      <c r="F27" s="28"/>
      <c r="G27" s="29"/>
      <c r="H27" s="29"/>
      <c r="I27" s="29"/>
      <c r="J27" s="29"/>
      <c r="K27" s="29"/>
      <c r="L27" s="69"/>
      <c r="M27" s="69"/>
      <c r="N27" s="69"/>
      <c r="O27" s="69"/>
      <c r="P27" s="69"/>
      <c r="Q27" s="69"/>
      <c r="R27" s="69"/>
      <c r="S27" s="69"/>
      <c r="T27" s="69"/>
      <c r="U27" s="69"/>
      <c r="V27" s="69"/>
      <c r="W27" s="69"/>
      <c r="X27" s="69"/>
      <c r="Y27" s="69"/>
    </row>
    <row r="28" spans="1:25" ht="22.5" hidden="1" customHeight="1">
      <c r="A28" s="25"/>
      <c r="B28" s="57" t="s">
        <v>76</v>
      </c>
      <c r="C28" s="45"/>
      <c r="D28" s="45"/>
      <c r="E28" s="45"/>
      <c r="F28" s="45"/>
      <c r="G28" s="45"/>
      <c r="H28" s="45"/>
      <c r="I28" s="45"/>
      <c r="J28" s="45"/>
      <c r="K28" s="43"/>
      <c r="L28" s="69"/>
      <c r="M28" s="69"/>
      <c r="N28" s="69"/>
      <c r="O28" s="69"/>
      <c r="P28" s="69"/>
      <c r="Q28" s="69"/>
      <c r="R28" s="69"/>
      <c r="S28" s="69"/>
      <c r="T28" s="69"/>
      <c r="U28" s="69"/>
      <c r="V28" s="69"/>
      <c r="W28" s="69"/>
      <c r="X28" s="69"/>
      <c r="Y28" s="69"/>
    </row>
    <row r="29" spans="1:25" ht="15" hidden="1">
      <c r="A29" s="25"/>
      <c r="B29" s="16" t="s">
        <v>22</v>
      </c>
      <c r="C29" s="58" t="s">
        <v>1452</v>
      </c>
      <c r="D29" s="45"/>
      <c r="E29" s="45"/>
      <c r="F29" s="43"/>
      <c r="G29" s="17" t="s">
        <v>22</v>
      </c>
      <c r="H29" s="48" t="s">
        <v>1371</v>
      </c>
      <c r="I29" s="45"/>
      <c r="J29" s="45"/>
      <c r="K29" s="43"/>
      <c r="L29" s="69"/>
      <c r="M29" s="69"/>
      <c r="N29" s="69"/>
      <c r="O29" s="69"/>
      <c r="P29" s="69"/>
      <c r="Q29" s="69"/>
      <c r="R29" s="69"/>
      <c r="S29" s="69"/>
      <c r="T29" s="69"/>
      <c r="U29" s="69"/>
      <c r="V29" s="69"/>
      <c r="W29" s="69"/>
      <c r="X29" s="69"/>
      <c r="Y29" s="69"/>
    </row>
    <row r="30" spans="1:25" ht="15" hidden="1">
      <c r="A30" s="15"/>
      <c r="B30" s="41" t="s">
        <v>23</v>
      </c>
      <c r="C30" s="59" t="s">
        <v>24</v>
      </c>
      <c r="D30" s="50"/>
      <c r="E30" s="41" t="s">
        <v>25</v>
      </c>
      <c r="F30" s="41" t="s">
        <v>26</v>
      </c>
      <c r="G30" s="40" t="s">
        <v>23</v>
      </c>
      <c r="H30" s="49" t="s">
        <v>24</v>
      </c>
      <c r="I30" s="50"/>
      <c r="J30" s="40" t="s">
        <v>25</v>
      </c>
      <c r="K30" s="40" t="s">
        <v>26</v>
      </c>
      <c r="L30" s="69"/>
      <c r="M30" s="69"/>
      <c r="N30" s="69"/>
      <c r="O30" s="69"/>
      <c r="P30" s="69"/>
      <c r="Q30" s="69"/>
      <c r="R30" s="69"/>
      <c r="S30" s="69"/>
      <c r="T30" s="69"/>
      <c r="U30" s="69"/>
      <c r="V30" s="69"/>
      <c r="W30" s="69"/>
      <c r="X30" s="69"/>
      <c r="Y30" s="69"/>
    </row>
    <row r="31" spans="1:25" ht="15" hidden="1">
      <c r="A31" s="15"/>
      <c r="B31" s="47"/>
      <c r="C31" s="51"/>
      <c r="D31" s="52"/>
      <c r="E31" s="47"/>
      <c r="F31" s="47"/>
      <c r="G31" s="47"/>
      <c r="H31" s="51"/>
      <c r="I31" s="52"/>
      <c r="J31" s="47"/>
      <c r="K31" s="47"/>
      <c r="L31" s="69"/>
      <c r="M31" s="69"/>
      <c r="N31" s="69"/>
      <c r="O31" s="69"/>
      <c r="P31" s="69"/>
      <c r="Q31" s="69"/>
      <c r="R31" s="69"/>
      <c r="S31" s="69"/>
      <c r="T31" s="69"/>
      <c r="U31" s="69"/>
      <c r="V31" s="69"/>
      <c r="W31" s="69"/>
      <c r="X31" s="69"/>
      <c r="Y31" s="69"/>
    </row>
    <row r="32" spans="1:25" ht="15" hidden="1">
      <c r="A32" s="15"/>
      <c r="B32" s="39"/>
      <c r="C32" s="53"/>
      <c r="D32" s="54"/>
      <c r="E32" s="39"/>
      <c r="F32" s="39"/>
      <c r="G32" s="39"/>
      <c r="H32" s="53"/>
      <c r="I32" s="54"/>
      <c r="J32" s="39"/>
      <c r="K32" s="39"/>
      <c r="L32" s="69"/>
      <c r="M32" s="69"/>
      <c r="N32" s="69"/>
      <c r="O32" s="69"/>
      <c r="P32" s="69"/>
      <c r="Q32" s="69"/>
      <c r="R32" s="69"/>
      <c r="S32" s="69"/>
      <c r="T32" s="69"/>
      <c r="U32" s="69"/>
      <c r="V32" s="69"/>
      <c r="W32" s="69"/>
      <c r="X32" s="69"/>
      <c r="Y32" s="69"/>
    </row>
    <row r="33" spans="1:25" ht="15" hidden="1">
      <c r="A33" s="15"/>
      <c r="B33" s="41">
        <v>1</v>
      </c>
      <c r="C33" s="66"/>
      <c r="D33" s="43"/>
      <c r="E33" s="30"/>
      <c r="F33" s="38"/>
      <c r="G33" s="40">
        <v>1</v>
      </c>
      <c r="H33" s="66"/>
      <c r="I33" s="43"/>
      <c r="J33" s="30"/>
      <c r="K33" s="38"/>
      <c r="L33" s="71"/>
      <c r="M33" s="71"/>
      <c r="N33" s="71"/>
      <c r="O33" s="71"/>
      <c r="P33" s="71"/>
      <c r="Q33" s="71"/>
      <c r="R33" s="71"/>
      <c r="S33" s="71"/>
      <c r="T33" s="71"/>
      <c r="U33" s="71"/>
      <c r="V33" s="71"/>
      <c r="W33" s="71"/>
      <c r="X33" s="71"/>
      <c r="Y33" s="71"/>
    </row>
    <row r="34" spans="1:25" ht="15" hidden="1">
      <c r="A34" s="15"/>
      <c r="B34" s="39"/>
      <c r="C34" s="66"/>
      <c r="D34" s="43"/>
      <c r="E34" s="31"/>
      <c r="F34" s="39"/>
      <c r="G34" s="39"/>
      <c r="H34" s="66"/>
      <c r="I34" s="43"/>
      <c r="J34" s="31"/>
      <c r="K34" s="39"/>
      <c r="L34" s="71"/>
      <c r="M34" s="71"/>
      <c r="N34" s="71"/>
      <c r="O34" s="71"/>
      <c r="P34" s="71"/>
      <c r="Q34" s="71"/>
      <c r="R34" s="71"/>
      <c r="S34" s="71"/>
      <c r="T34" s="71"/>
      <c r="U34" s="71"/>
      <c r="V34" s="71"/>
      <c r="W34" s="71"/>
      <c r="X34" s="71"/>
      <c r="Y34" s="71"/>
    </row>
    <row r="35" spans="1:25" ht="15" hidden="1">
      <c r="A35" s="15"/>
      <c r="B35" s="41">
        <v>2</v>
      </c>
      <c r="C35" s="66"/>
      <c r="D35" s="43"/>
      <c r="E35" s="30"/>
      <c r="F35" s="38"/>
      <c r="G35" s="40">
        <v>2</v>
      </c>
      <c r="H35" s="66"/>
      <c r="I35" s="43"/>
      <c r="J35" s="30"/>
      <c r="K35" s="38"/>
      <c r="L35" s="71"/>
      <c r="M35" s="71"/>
      <c r="N35" s="71"/>
      <c r="O35" s="71"/>
      <c r="P35" s="71"/>
      <c r="Q35" s="71"/>
      <c r="R35" s="71"/>
      <c r="S35" s="71"/>
      <c r="T35" s="71"/>
      <c r="U35" s="71"/>
      <c r="V35" s="71"/>
      <c r="W35" s="71"/>
      <c r="X35" s="71"/>
      <c r="Y35" s="71"/>
    </row>
    <row r="36" spans="1:25" ht="15" hidden="1">
      <c r="A36" s="15"/>
      <c r="B36" s="39"/>
      <c r="C36" s="66"/>
      <c r="D36" s="43"/>
      <c r="E36" s="31"/>
      <c r="F36" s="39"/>
      <c r="G36" s="39"/>
      <c r="H36" s="66"/>
      <c r="I36" s="43"/>
      <c r="J36" s="32"/>
      <c r="K36" s="39"/>
      <c r="L36" s="71"/>
      <c r="M36" s="71"/>
      <c r="N36" s="71"/>
      <c r="O36" s="71"/>
      <c r="P36" s="71"/>
      <c r="Q36" s="71"/>
      <c r="R36" s="71"/>
      <c r="S36" s="71"/>
      <c r="T36" s="71"/>
      <c r="U36" s="71"/>
      <c r="V36" s="71"/>
      <c r="W36" s="71"/>
      <c r="X36" s="71"/>
      <c r="Y36" s="71"/>
    </row>
    <row r="37" spans="1:25" ht="15" hidden="1">
      <c r="A37" s="15"/>
      <c r="B37" s="41">
        <v>3</v>
      </c>
      <c r="C37" s="66"/>
      <c r="D37" s="43"/>
      <c r="E37" s="30"/>
      <c r="F37" s="38"/>
      <c r="G37" s="40">
        <v>3</v>
      </c>
      <c r="H37" s="66"/>
      <c r="I37" s="43"/>
      <c r="J37" s="30"/>
      <c r="K37" s="38"/>
      <c r="L37" s="71"/>
      <c r="M37" s="71"/>
      <c r="N37" s="71"/>
      <c r="O37" s="71"/>
      <c r="P37" s="71"/>
      <c r="Q37" s="71"/>
      <c r="R37" s="71"/>
      <c r="S37" s="71"/>
      <c r="T37" s="71"/>
      <c r="U37" s="71"/>
      <c r="V37" s="71"/>
      <c r="W37" s="71"/>
      <c r="X37" s="71"/>
      <c r="Y37" s="71"/>
    </row>
    <row r="38" spans="1:25" ht="15" hidden="1">
      <c r="A38" s="15"/>
      <c r="B38" s="39"/>
      <c r="C38" s="66"/>
      <c r="D38" s="43"/>
      <c r="E38" s="31"/>
      <c r="F38" s="39"/>
      <c r="G38" s="39"/>
      <c r="H38" s="66"/>
      <c r="I38" s="43"/>
      <c r="J38" s="31"/>
      <c r="K38" s="39"/>
      <c r="L38" s="71"/>
      <c r="M38" s="71"/>
      <c r="N38" s="71"/>
      <c r="O38" s="71"/>
      <c r="P38" s="71"/>
      <c r="Q38" s="71"/>
      <c r="R38" s="71"/>
      <c r="S38" s="71"/>
      <c r="T38" s="71"/>
      <c r="U38" s="71"/>
      <c r="V38" s="71"/>
      <c r="W38" s="71"/>
      <c r="X38" s="71"/>
      <c r="Y38" s="71"/>
    </row>
    <row r="39" spans="1:25" ht="15" hidden="1">
      <c r="A39" s="15"/>
      <c r="B39" s="41">
        <v>4</v>
      </c>
      <c r="C39" s="66"/>
      <c r="D39" s="43"/>
      <c r="E39" s="30"/>
      <c r="F39" s="38"/>
      <c r="G39" s="40">
        <v>4</v>
      </c>
      <c r="H39" s="66"/>
      <c r="I39" s="43"/>
      <c r="J39" s="30"/>
      <c r="K39" s="38"/>
      <c r="L39" s="71"/>
      <c r="M39" s="71"/>
      <c r="N39" s="71"/>
      <c r="O39" s="71"/>
      <c r="P39" s="71"/>
      <c r="Q39" s="71"/>
      <c r="R39" s="71"/>
      <c r="S39" s="71"/>
      <c r="T39" s="71"/>
      <c r="U39" s="71"/>
      <c r="V39" s="71"/>
      <c r="W39" s="71"/>
      <c r="X39" s="71"/>
      <c r="Y39" s="71"/>
    </row>
    <row r="40" spans="1:25" ht="15" hidden="1">
      <c r="A40" s="15"/>
      <c r="B40" s="39"/>
      <c r="C40" s="66"/>
      <c r="D40" s="43"/>
      <c r="E40" s="31"/>
      <c r="F40" s="39"/>
      <c r="G40" s="39"/>
      <c r="H40" s="66"/>
      <c r="I40" s="43"/>
      <c r="J40" s="31"/>
      <c r="K40" s="39"/>
      <c r="L40" s="71"/>
      <c r="M40" s="71"/>
      <c r="N40" s="71"/>
      <c r="O40" s="71"/>
      <c r="P40" s="71"/>
      <c r="Q40" s="71"/>
      <c r="R40" s="71"/>
      <c r="S40" s="71"/>
      <c r="T40" s="71"/>
      <c r="U40" s="71"/>
      <c r="V40" s="71"/>
      <c r="W40" s="71"/>
      <c r="X40" s="71"/>
      <c r="Y40" s="71"/>
    </row>
    <row r="41" spans="1:25" ht="15" hidden="1">
      <c r="A41" s="15"/>
      <c r="B41" s="41">
        <v>5</v>
      </c>
      <c r="C41" s="66"/>
      <c r="D41" s="43"/>
      <c r="E41" s="30"/>
      <c r="F41" s="38"/>
      <c r="G41" s="40">
        <v>5</v>
      </c>
      <c r="H41" s="66"/>
      <c r="I41" s="43"/>
      <c r="J41" s="30"/>
      <c r="K41" s="38"/>
      <c r="L41" s="71"/>
      <c r="M41" s="71"/>
      <c r="N41" s="71"/>
      <c r="O41" s="71"/>
      <c r="P41" s="71"/>
      <c r="Q41" s="71"/>
      <c r="R41" s="71"/>
      <c r="S41" s="71"/>
      <c r="T41" s="71"/>
      <c r="U41" s="71"/>
      <c r="V41" s="71"/>
      <c r="W41" s="71"/>
      <c r="X41" s="71"/>
      <c r="Y41" s="71"/>
    </row>
    <row r="42" spans="1:25" ht="15" hidden="1">
      <c r="A42" s="15"/>
      <c r="B42" s="39"/>
      <c r="C42" s="66"/>
      <c r="D42" s="43"/>
      <c r="E42" s="31"/>
      <c r="F42" s="39"/>
      <c r="G42" s="39"/>
      <c r="H42" s="66"/>
      <c r="I42" s="43"/>
      <c r="J42" s="31"/>
      <c r="K42" s="39"/>
      <c r="L42" s="71"/>
      <c r="M42" s="71"/>
      <c r="N42" s="71"/>
      <c r="O42" s="71"/>
      <c r="P42" s="71"/>
      <c r="Q42" s="71"/>
      <c r="R42" s="71"/>
      <c r="S42" s="71"/>
      <c r="T42" s="71"/>
      <c r="U42" s="71"/>
      <c r="V42" s="71"/>
      <c r="W42" s="71"/>
      <c r="X42" s="71"/>
      <c r="Y42" s="71"/>
    </row>
    <row r="43" spans="1:25" ht="15" hidden="1">
      <c r="A43" s="15"/>
      <c r="B43" s="44" t="str">
        <f>"TOTAL MATCHES WON BY : "&amp;C29</f>
        <v>TOTAL MATCHES WON BY : BYE</v>
      </c>
      <c r="C43" s="45"/>
      <c r="D43" s="45"/>
      <c r="E43" s="43"/>
      <c r="F43" s="19">
        <f>COUNTA(F33:F42)-0.5*COUNTIF(F33:F42,"Sq*")-COUNTIF(F33:F42,"TBA")</f>
        <v>0</v>
      </c>
      <c r="G43" s="55" t="str">
        <f>"TOTAL MATCHES WON BY : "&amp;H29</f>
        <v>TOTAL MATCHES WON BY : MANDURAH</v>
      </c>
      <c r="H43" s="45"/>
      <c r="I43" s="45"/>
      <c r="J43" s="43"/>
      <c r="K43" s="19">
        <f>COUNTA(K33:K42)-0.5*COUNTIF(K33:K42,"Sq*")-COUNTIF(K33:K42,"TBA")</f>
        <v>0</v>
      </c>
      <c r="L43" s="70"/>
      <c r="M43" s="70"/>
      <c r="N43" s="70" t="str">
        <f>IF(F43+K43=0,"",C29)</f>
        <v/>
      </c>
      <c r="O43" s="24">
        <f>F43</f>
        <v>0</v>
      </c>
      <c r="P43" s="70" t="str">
        <f>IF(F43+K43=0,"",H29)</f>
        <v/>
      </c>
      <c r="Q43" s="24">
        <f>K43</f>
        <v>0</v>
      </c>
      <c r="R43" s="70" t="str">
        <f>G44</f>
        <v/>
      </c>
      <c r="S43" s="70" t="str">
        <f>IF(R43="HALVED",C29,"")</f>
        <v/>
      </c>
      <c r="T43" s="70" t="str">
        <f>IF(R43="HALVED",H29,"")</f>
        <v/>
      </c>
      <c r="U43" s="70"/>
      <c r="V43" s="70"/>
      <c r="W43" s="70"/>
      <c r="X43" s="70"/>
      <c r="Y43" s="70"/>
    </row>
    <row r="44" spans="1:25" ht="15" hidden="1">
      <c r="A44" s="22"/>
      <c r="B44" s="46" t="s">
        <v>52</v>
      </c>
      <c r="C44" s="45"/>
      <c r="D44" s="45"/>
      <c r="E44" s="45"/>
      <c r="F44" s="43"/>
      <c r="G44" s="56" t="str">
        <f>IF(F43+K43&lt;4,"",IF(F43=K43,"HALVED",IF(F43&gt;K43,C29,H29)))</f>
        <v/>
      </c>
      <c r="H44" s="45"/>
      <c r="I44" s="45"/>
      <c r="J44" s="45"/>
      <c r="K44" s="43"/>
      <c r="L44" s="69"/>
      <c r="M44" s="69"/>
      <c r="N44" s="69"/>
      <c r="O44" s="69"/>
      <c r="P44" s="69"/>
      <c r="Q44" s="69"/>
      <c r="R44" s="69"/>
      <c r="S44" s="69"/>
      <c r="T44" s="69"/>
      <c r="U44" s="69"/>
      <c r="V44" s="69"/>
      <c r="W44" s="69"/>
      <c r="X44" s="69"/>
      <c r="Y44" s="69"/>
    </row>
    <row r="45" spans="1:25" ht="15.75" hidden="1" customHeight="1">
      <c r="A45" s="25"/>
      <c r="B45" s="26"/>
      <c r="C45" s="26"/>
      <c r="D45" s="26"/>
      <c r="E45" s="26"/>
      <c r="F45" s="26"/>
      <c r="G45" s="27"/>
      <c r="H45" s="27"/>
      <c r="I45" s="27"/>
      <c r="J45" s="27"/>
      <c r="K45" s="27"/>
      <c r="L45" s="69"/>
      <c r="M45" s="69"/>
      <c r="N45" s="69"/>
      <c r="O45" s="69"/>
      <c r="P45" s="69"/>
      <c r="Q45" s="69"/>
      <c r="R45" s="69"/>
      <c r="S45" s="69"/>
      <c r="T45" s="69"/>
      <c r="U45" s="69"/>
      <c r="V45" s="69"/>
      <c r="W45" s="69"/>
      <c r="X45" s="69"/>
      <c r="Y45" s="69"/>
    </row>
    <row r="46" spans="1:25" ht="15">
      <c r="A46" s="25"/>
      <c r="B46" s="16" t="s">
        <v>22</v>
      </c>
      <c r="C46" s="58" t="s">
        <v>1010</v>
      </c>
      <c r="D46" s="45"/>
      <c r="E46" s="45"/>
      <c r="F46" s="43"/>
      <c r="G46" s="17" t="s">
        <v>22</v>
      </c>
      <c r="H46" s="48" t="s">
        <v>1033</v>
      </c>
      <c r="I46" s="45"/>
      <c r="J46" s="45"/>
      <c r="K46" s="43"/>
      <c r="L46" s="69"/>
      <c r="M46" s="69"/>
      <c r="N46" s="69"/>
      <c r="O46" s="69"/>
      <c r="P46" s="69"/>
      <c r="Q46" s="69"/>
      <c r="R46" s="69"/>
      <c r="S46" s="69"/>
      <c r="T46" s="69"/>
      <c r="U46" s="69"/>
      <c r="V46" s="69"/>
      <c r="W46" s="69"/>
      <c r="X46" s="69"/>
      <c r="Y46" s="69"/>
    </row>
    <row r="47" spans="1:25" ht="18">
      <c r="A47" s="13"/>
      <c r="B47" s="41" t="s">
        <v>23</v>
      </c>
      <c r="C47" s="59" t="s">
        <v>24</v>
      </c>
      <c r="D47" s="50"/>
      <c r="E47" s="41" t="s">
        <v>25</v>
      </c>
      <c r="F47" s="41" t="s">
        <v>26</v>
      </c>
      <c r="G47" s="40" t="s">
        <v>23</v>
      </c>
      <c r="H47" s="49" t="s">
        <v>24</v>
      </c>
      <c r="I47" s="50"/>
      <c r="J47" s="40" t="s">
        <v>25</v>
      </c>
      <c r="K47" s="40" t="s">
        <v>26</v>
      </c>
      <c r="L47" s="69"/>
      <c r="M47" s="69"/>
      <c r="N47" s="69"/>
      <c r="O47" s="69"/>
      <c r="P47" s="69"/>
      <c r="Q47" s="69"/>
      <c r="R47" s="69"/>
      <c r="S47" s="69"/>
      <c r="T47" s="69"/>
      <c r="U47" s="69"/>
      <c r="V47" s="69"/>
      <c r="W47" s="69"/>
      <c r="X47" s="69"/>
      <c r="Y47" s="69"/>
    </row>
    <row r="48" spans="1:25" ht="15">
      <c r="A48" s="15"/>
      <c r="B48" s="47"/>
      <c r="C48" s="51"/>
      <c r="D48" s="52"/>
      <c r="E48" s="47"/>
      <c r="F48" s="47"/>
      <c r="G48" s="47"/>
      <c r="H48" s="51"/>
      <c r="I48" s="52"/>
      <c r="J48" s="47"/>
      <c r="K48" s="47"/>
      <c r="L48" s="69"/>
      <c r="M48" s="69"/>
      <c r="N48" s="69"/>
      <c r="O48" s="69"/>
      <c r="P48" s="69"/>
      <c r="Q48" s="69"/>
      <c r="R48" s="69"/>
      <c r="S48" s="69"/>
      <c r="T48" s="69"/>
      <c r="U48" s="69"/>
      <c r="V48" s="69"/>
      <c r="W48" s="69"/>
      <c r="X48" s="69"/>
      <c r="Y48" s="69"/>
    </row>
    <row r="49" spans="1:25" ht="15">
      <c r="A49" s="15"/>
      <c r="B49" s="39"/>
      <c r="C49" s="53"/>
      <c r="D49" s="54"/>
      <c r="E49" s="39"/>
      <c r="F49" s="39"/>
      <c r="G49" s="39"/>
      <c r="H49" s="53"/>
      <c r="I49" s="54"/>
      <c r="J49" s="39"/>
      <c r="K49" s="39"/>
      <c r="L49" s="69"/>
      <c r="M49" s="69"/>
      <c r="N49" s="69"/>
      <c r="O49" s="69"/>
      <c r="P49" s="69"/>
      <c r="Q49" s="69"/>
      <c r="R49" s="69"/>
      <c r="S49" s="69"/>
      <c r="T49" s="69"/>
      <c r="U49" s="69"/>
      <c r="V49" s="69"/>
      <c r="W49" s="69"/>
      <c r="X49" s="69"/>
      <c r="Y49" s="69"/>
    </row>
    <row r="50" spans="1:25" ht="15">
      <c r="A50" s="15"/>
      <c r="B50" s="41">
        <v>1</v>
      </c>
      <c r="C50" s="42" t="s">
        <v>1455</v>
      </c>
      <c r="D50" s="43"/>
      <c r="E50" s="19"/>
      <c r="F50" s="38"/>
      <c r="G50" s="40">
        <v>1</v>
      </c>
      <c r="H50" s="42" t="s">
        <v>1495</v>
      </c>
      <c r="I50" s="43"/>
      <c r="J50" s="19"/>
      <c r="K50" s="38" t="s">
        <v>43</v>
      </c>
      <c r="L50" s="71"/>
      <c r="M50" s="71"/>
      <c r="N50" s="71"/>
      <c r="O50" s="71"/>
      <c r="P50" s="71"/>
      <c r="Q50" s="71"/>
      <c r="R50" s="71"/>
      <c r="S50" s="71"/>
      <c r="T50" s="71"/>
      <c r="U50" s="71"/>
      <c r="V50" s="71"/>
      <c r="W50" s="71"/>
      <c r="X50" s="71"/>
      <c r="Y50" s="71"/>
    </row>
    <row r="51" spans="1:25" ht="15">
      <c r="A51" s="15"/>
      <c r="B51" s="39"/>
      <c r="C51" s="42" t="s">
        <v>1469</v>
      </c>
      <c r="D51" s="43"/>
      <c r="E51" s="19"/>
      <c r="F51" s="39"/>
      <c r="G51" s="39"/>
      <c r="H51" s="42" t="s">
        <v>1488</v>
      </c>
      <c r="I51" s="43"/>
      <c r="J51" s="19"/>
      <c r="K51" s="39"/>
      <c r="L51" s="71"/>
      <c r="M51" s="71"/>
      <c r="N51" s="71"/>
      <c r="O51" s="71"/>
      <c r="P51" s="71"/>
      <c r="Q51" s="71"/>
      <c r="R51" s="71"/>
      <c r="S51" s="71"/>
      <c r="T51" s="71"/>
      <c r="U51" s="71"/>
      <c r="V51" s="71"/>
      <c r="W51" s="71"/>
      <c r="X51" s="71"/>
      <c r="Y51" s="71"/>
    </row>
    <row r="52" spans="1:25" ht="15">
      <c r="A52" s="15"/>
      <c r="B52" s="41">
        <v>2</v>
      </c>
      <c r="C52" s="42" t="s">
        <v>1457</v>
      </c>
      <c r="D52" s="43"/>
      <c r="E52" s="19"/>
      <c r="F52" s="38" t="s">
        <v>28</v>
      </c>
      <c r="G52" s="40">
        <v>2</v>
      </c>
      <c r="H52" s="42" t="s">
        <v>1492</v>
      </c>
      <c r="I52" s="43"/>
      <c r="J52" s="19"/>
      <c r="K52" s="38"/>
      <c r="L52" s="71"/>
      <c r="M52" s="71"/>
      <c r="N52" s="71"/>
      <c r="O52" s="71"/>
      <c r="P52" s="71"/>
      <c r="Q52" s="71"/>
      <c r="R52" s="71"/>
      <c r="S52" s="71"/>
      <c r="T52" s="71"/>
      <c r="U52" s="71"/>
      <c r="V52" s="71"/>
      <c r="W52" s="71"/>
      <c r="X52" s="71"/>
      <c r="Y52" s="71"/>
    </row>
    <row r="53" spans="1:25" ht="15">
      <c r="A53" s="15"/>
      <c r="B53" s="39"/>
      <c r="C53" s="42" t="s">
        <v>1500</v>
      </c>
      <c r="D53" s="43"/>
      <c r="E53" s="19"/>
      <c r="F53" s="39"/>
      <c r="G53" s="39"/>
      <c r="H53" s="42" t="s">
        <v>1480</v>
      </c>
      <c r="I53" s="43"/>
      <c r="J53" s="19"/>
      <c r="K53" s="39"/>
      <c r="L53" s="71"/>
      <c r="M53" s="71"/>
      <c r="N53" s="71"/>
      <c r="O53" s="71"/>
      <c r="P53" s="71"/>
      <c r="Q53" s="71"/>
      <c r="R53" s="71"/>
      <c r="S53" s="71"/>
      <c r="T53" s="71"/>
      <c r="U53" s="71"/>
      <c r="V53" s="71"/>
      <c r="W53" s="71"/>
      <c r="X53" s="71"/>
      <c r="Y53" s="71"/>
    </row>
    <row r="54" spans="1:25" ht="15">
      <c r="A54" s="15"/>
      <c r="B54" s="41">
        <v>3</v>
      </c>
      <c r="C54" s="42" t="s">
        <v>1474</v>
      </c>
      <c r="D54" s="43"/>
      <c r="E54" s="19"/>
      <c r="F54" s="38" t="s">
        <v>84</v>
      </c>
      <c r="G54" s="40">
        <v>3</v>
      </c>
      <c r="H54" s="42" t="s">
        <v>1496</v>
      </c>
      <c r="I54" s="43"/>
      <c r="J54" s="19"/>
      <c r="K54" s="38"/>
      <c r="L54" s="71"/>
      <c r="M54" s="71"/>
      <c r="N54" s="71"/>
      <c r="O54" s="71"/>
      <c r="P54" s="71"/>
      <c r="Q54" s="71"/>
      <c r="R54" s="71"/>
      <c r="S54" s="71"/>
      <c r="T54" s="71"/>
      <c r="U54" s="71"/>
      <c r="V54" s="71"/>
      <c r="W54" s="71"/>
      <c r="X54" s="71"/>
      <c r="Y54" s="71"/>
    </row>
    <row r="55" spans="1:25" ht="15">
      <c r="A55" s="15"/>
      <c r="B55" s="39"/>
      <c r="C55" s="42" t="s">
        <v>1499</v>
      </c>
      <c r="D55" s="43"/>
      <c r="E55" s="19"/>
      <c r="F55" s="39"/>
      <c r="G55" s="39"/>
      <c r="H55" s="42" t="s">
        <v>1486</v>
      </c>
      <c r="I55" s="43"/>
      <c r="J55" s="19"/>
      <c r="K55" s="39"/>
      <c r="L55" s="71"/>
      <c r="M55" s="71"/>
      <c r="N55" s="71"/>
      <c r="O55" s="71"/>
      <c r="P55" s="71"/>
      <c r="Q55" s="71"/>
      <c r="R55" s="71"/>
      <c r="S55" s="71"/>
      <c r="T55" s="71"/>
      <c r="U55" s="71"/>
      <c r="V55" s="71"/>
      <c r="W55" s="71"/>
      <c r="X55" s="71"/>
      <c r="Y55" s="71"/>
    </row>
    <row r="56" spans="1:25" ht="15">
      <c r="A56" s="15"/>
      <c r="B56" s="41">
        <v>4</v>
      </c>
      <c r="C56" s="42" t="s">
        <v>1467</v>
      </c>
      <c r="D56" s="43"/>
      <c r="E56" s="19"/>
      <c r="F56" s="38" t="s">
        <v>87</v>
      </c>
      <c r="G56" s="40">
        <v>4</v>
      </c>
      <c r="H56" s="42" t="s">
        <v>1485</v>
      </c>
      <c r="I56" s="43"/>
      <c r="J56" s="19"/>
      <c r="K56" s="38"/>
      <c r="L56" s="71"/>
      <c r="M56" s="71"/>
      <c r="N56" s="71"/>
      <c r="O56" s="71"/>
      <c r="P56" s="71"/>
      <c r="Q56" s="71"/>
      <c r="R56" s="71"/>
      <c r="S56" s="71"/>
      <c r="T56" s="71"/>
      <c r="U56" s="71"/>
      <c r="V56" s="71"/>
      <c r="W56" s="71"/>
      <c r="X56" s="71"/>
      <c r="Y56" s="71"/>
    </row>
    <row r="57" spans="1:25" ht="15">
      <c r="A57" s="15"/>
      <c r="B57" s="39"/>
      <c r="C57" s="42" t="s">
        <v>1498</v>
      </c>
      <c r="D57" s="43"/>
      <c r="E57" s="19"/>
      <c r="F57" s="39"/>
      <c r="G57" s="39"/>
      <c r="H57" s="42" t="s">
        <v>1497</v>
      </c>
      <c r="I57" s="43"/>
      <c r="J57" s="19"/>
      <c r="K57" s="39"/>
      <c r="L57" s="71"/>
      <c r="M57" s="71"/>
      <c r="N57" s="71"/>
      <c r="O57" s="71"/>
      <c r="P57" s="71"/>
      <c r="Q57" s="71"/>
      <c r="R57" s="71"/>
      <c r="S57" s="71"/>
      <c r="T57" s="71"/>
      <c r="U57" s="71"/>
      <c r="V57" s="71"/>
      <c r="W57" s="71"/>
      <c r="X57" s="71"/>
      <c r="Y57" s="71"/>
    </row>
    <row r="58" spans="1:25" ht="15">
      <c r="A58" s="15"/>
      <c r="B58" s="41">
        <v>5</v>
      </c>
      <c r="C58" s="42" t="s">
        <v>1471</v>
      </c>
      <c r="D58" s="43"/>
      <c r="E58" s="19"/>
      <c r="F58" s="38"/>
      <c r="G58" s="40">
        <v>5</v>
      </c>
      <c r="H58" s="42" t="s">
        <v>1484</v>
      </c>
      <c r="I58" s="43"/>
      <c r="J58" s="19"/>
      <c r="K58" s="38" t="s">
        <v>68</v>
      </c>
      <c r="L58" s="71"/>
      <c r="M58" s="71"/>
      <c r="N58" s="71"/>
      <c r="O58" s="71"/>
      <c r="P58" s="71"/>
      <c r="Q58" s="71"/>
      <c r="R58" s="71"/>
      <c r="S58" s="71"/>
      <c r="T58" s="71"/>
      <c r="U58" s="71"/>
      <c r="V58" s="71"/>
      <c r="W58" s="71"/>
      <c r="X58" s="71"/>
      <c r="Y58" s="71"/>
    </row>
    <row r="59" spans="1:25" ht="15">
      <c r="A59" s="15"/>
      <c r="B59" s="39"/>
      <c r="C59" s="42" t="s">
        <v>1459</v>
      </c>
      <c r="D59" s="43"/>
      <c r="E59" s="19"/>
      <c r="F59" s="39"/>
      <c r="G59" s="39"/>
      <c r="H59" s="42" t="s">
        <v>1481</v>
      </c>
      <c r="I59" s="43"/>
      <c r="J59" s="19"/>
      <c r="K59" s="39"/>
      <c r="L59" s="71"/>
      <c r="M59" s="71"/>
      <c r="N59" s="71"/>
      <c r="O59" s="71"/>
      <c r="P59" s="71"/>
      <c r="Q59" s="71"/>
      <c r="R59" s="71"/>
      <c r="S59" s="71"/>
      <c r="T59" s="71"/>
      <c r="U59" s="71"/>
      <c r="V59" s="71"/>
      <c r="W59" s="71"/>
      <c r="X59" s="71"/>
      <c r="Y59" s="71"/>
    </row>
    <row r="60" spans="1:25" ht="27.75">
      <c r="A60" s="15"/>
      <c r="B60" s="44" t="str">
        <f>"TOTAL MATCHES WON BY : "&amp;C46</f>
        <v>TOTAL MATCHES WON BY : ROYAL PERTH</v>
      </c>
      <c r="C60" s="45"/>
      <c r="D60" s="45"/>
      <c r="E60" s="43"/>
      <c r="F60" s="19">
        <f>COUNTA(F50:F59)-0.5*COUNTIF(F50:F59,"Sq*")-COUNTIF(F50:F59,"TBA")</f>
        <v>3</v>
      </c>
      <c r="G60" s="55" t="str">
        <f>"TOTAL MATCHES WON BY : "&amp;H46</f>
        <v>TOTAL MATCHES WON BY : ROYAL FREMANTLE</v>
      </c>
      <c r="H60" s="45"/>
      <c r="I60" s="45"/>
      <c r="J60" s="43"/>
      <c r="K60" s="19">
        <f>COUNTA(K50:K59)-0.5*COUNTIF(K50:K59,"Sq*")-COUNTIF(K50:K59,"TBA")</f>
        <v>2</v>
      </c>
      <c r="L60" s="70"/>
      <c r="M60" s="70"/>
      <c r="N60" s="70" t="str">
        <f>IF(F60+K60=0,"",C46)</f>
        <v>ROYAL PERTH</v>
      </c>
      <c r="O60" s="24">
        <f>F60</f>
        <v>3</v>
      </c>
      <c r="P60" s="70" t="str">
        <f>IF(F60+K60=0,"",H46)</f>
        <v>ROYAL FREMANTLE</v>
      </c>
      <c r="Q60" s="24">
        <f>K60</f>
        <v>2</v>
      </c>
      <c r="R60" s="70" t="str">
        <f>G61</f>
        <v>ROYAL PERTH</v>
      </c>
      <c r="S60" s="70" t="str">
        <f>IF(R60="HALVED",C46,"")</f>
        <v/>
      </c>
      <c r="T60" s="70" t="str">
        <f>IF(R60="HALVED",H46,"")</f>
        <v/>
      </c>
      <c r="U60" s="70"/>
      <c r="V60" s="70"/>
      <c r="W60" s="70"/>
      <c r="X60" s="70"/>
      <c r="Y60" s="70"/>
    </row>
    <row r="61" spans="1:25" ht="15">
      <c r="A61" s="15"/>
      <c r="B61" s="46" t="s">
        <v>52</v>
      </c>
      <c r="C61" s="45"/>
      <c r="D61" s="45"/>
      <c r="E61" s="45"/>
      <c r="F61" s="43"/>
      <c r="G61" s="56" t="str">
        <f>IF(F60+K60&lt;4,"",IF(F60=K60,"HALVED",IF(F60&gt;K60,C46,H46)))</f>
        <v>ROYAL PERTH</v>
      </c>
      <c r="H61" s="45"/>
      <c r="I61" s="45"/>
      <c r="J61" s="45"/>
      <c r="K61" s="43"/>
      <c r="L61" s="69"/>
      <c r="M61" s="69"/>
      <c r="N61" s="69"/>
      <c r="O61" s="69"/>
      <c r="P61" s="69"/>
      <c r="Q61" s="69"/>
      <c r="R61" s="69"/>
      <c r="S61" s="69"/>
      <c r="T61" s="69"/>
      <c r="U61" s="69"/>
      <c r="V61" s="69"/>
      <c r="W61" s="69"/>
      <c r="X61" s="69"/>
      <c r="Y61" s="69"/>
    </row>
    <row r="62" spans="1:25" ht="15">
      <c r="A62" s="22"/>
      <c r="B62" s="69"/>
      <c r="C62" s="69"/>
      <c r="D62" s="69"/>
      <c r="E62" s="69"/>
      <c r="F62" s="70"/>
      <c r="G62" s="69"/>
      <c r="H62" s="69"/>
      <c r="I62" s="69"/>
      <c r="J62" s="69"/>
      <c r="K62" s="70"/>
      <c r="L62" s="70"/>
      <c r="M62" s="70"/>
      <c r="N62" s="70"/>
      <c r="O62" s="70"/>
      <c r="P62" s="70"/>
      <c r="Q62" s="70"/>
      <c r="R62" s="70"/>
      <c r="S62" s="70"/>
      <c r="T62" s="70"/>
      <c r="U62" s="70"/>
      <c r="V62" s="70"/>
      <c r="W62" s="70"/>
      <c r="X62" s="70"/>
      <c r="Y62" s="70"/>
    </row>
    <row r="63" spans="1:25" ht="13.5" customHeight="1">
      <c r="A63" s="25"/>
      <c r="B63" s="57" t="s">
        <v>110</v>
      </c>
      <c r="C63" s="45"/>
      <c r="D63" s="45"/>
      <c r="E63" s="45"/>
      <c r="F63" s="45"/>
      <c r="G63" s="45"/>
      <c r="H63" s="45"/>
      <c r="I63" s="45"/>
      <c r="J63" s="45"/>
      <c r="K63" s="43"/>
      <c r="L63" s="69"/>
      <c r="M63" s="69"/>
      <c r="N63" s="69"/>
      <c r="O63" s="69"/>
      <c r="P63" s="69"/>
      <c r="Q63" s="69"/>
      <c r="R63" s="69"/>
      <c r="S63" s="69"/>
      <c r="T63" s="69"/>
      <c r="U63" s="69"/>
      <c r="V63" s="69"/>
      <c r="W63" s="69"/>
      <c r="X63" s="69"/>
      <c r="Y63" s="69"/>
    </row>
    <row r="64" spans="1:25" ht="13.5" customHeight="1">
      <c r="A64" s="13"/>
      <c r="B64" s="16" t="s">
        <v>22</v>
      </c>
      <c r="C64" s="58" t="s">
        <v>1033</v>
      </c>
      <c r="D64" s="45"/>
      <c r="E64" s="45"/>
      <c r="F64" s="43"/>
      <c r="G64" s="17" t="s">
        <v>22</v>
      </c>
      <c r="H64" s="48" t="s">
        <v>1010</v>
      </c>
      <c r="I64" s="45"/>
      <c r="J64" s="45"/>
      <c r="K64" s="43"/>
      <c r="L64" s="69"/>
      <c r="M64" s="69"/>
      <c r="N64" s="69"/>
      <c r="O64" s="69"/>
      <c r="P64" s="69"/>
      <c r="Q64" s="69"/>
      <c r="R64" s="69"/>
      <c r="S64" s="69"/>
      <c r="T64" s="69"/>
      <c r="U64" s="69"/>
      <c r="V64" s="69"/>
      <c r="W64" s="69"/>
      <c r="X64" s="69"/>
      <c r="Y64" s="69"/>
    </row>
    <row r="65" spans="1:25" ht="13.5" customHeight="1">
      <c r="A65" s="15"/>
      <c r="B65" s="41" t="s">
        <v>23</v>
      </c>
      <c r="C65" s="59" t="s">
        <v>24</v>
      </c>
      <c r="D65" s="50"/>
      <c r="E65" s="41" t="s">
        <v>25</v>
      </c>
      <c r="F65" s="41" t="s">
        <v>26</v>
      </c>
      <c r="G65" s="40" t="s">
        <v>23</v>
      </c>
      <c r="H65" s="49" t="s">
        <v>24</v>
      </c>
      <c r="I65" s="50"/>
      <c r="J65" s="40" t="s">
        <v>25</v>
      </c>
      <c r="K65" s="40" t="s">
        <v>26</v>
      </c>
      <c r="L65" s="69"/>
      <c r="M65" s="69"/>
      <c r="N65" s="69"/>
      <c r="O65" s="69"/>
      <c r="P65" s="69"/>
      <c r="Q65" s="69"/>
      <c r="R65" s="69"/>
      <c r="S65" s="69"/>
      <c r="T65" s="69"/>
      <c r="U65" s="69"/>
      <c r="V65" s="69"/>
      <c r="W65" s="69"/>
      <c r="X65" s="69"/>
      <c r="Y65" s="69"/>
    </row>
    <row r="66" spans="1:25" ht="13.5" customHeight="1">
      <c r="A66" s="15"/>
      <c r="B66" s="47"/>
      <c r="C66" s="51"/>
      <c r="D66" s="52"/>
      <c r="E66" s="47"/>
      <c r="F66" s="47"/>
      <c r="G66" s="47"/>
      <c r="H66" s="51"/>
      <c r="I66" s="52"/>
      <c r="J66" s="47"/>
      <c r="K66" s="47"/>
      <c r="L66" s="69"/>
      <c r="M66" s="69"/>
      <c r="N66" s="69"/>
      <c r="O66" s="69"/>
      <c r="P66" s="69"/>
      <c r="Q66" s="69"/>
      <c r="R66" s="69"/>
      <c r="S66" s="69"/>
      <c r="T66" s="69"/>
      <c r="U66" s="69"/>
      <c r="V66" s="69"/>
      <c r="W66" s="69"/>
      <c r="X66" s="69"/>
      <c r="Y66" s="69"/>
    </row>
    <row r="67" spans="1:25" ht="13.5" customHeight="1">
      <c r="A67" s="15"/>
      <c r="B67" s="39"/>
      <c r="C67" s="53"/>
      <c r="D67" s="54"/>
      <c r="E67" s="39"/>
      <c r="F67" s="39"/>
      <c r="G67" s="39"/>
      <c r="H67" s="53"/>
      <c r="I67" s="54"/>
      <c r="J67" s="39"/>
      <c r="K67" s="39"/>
      <c r="L67" s="69"/>
      <c r="M67" s="69"/>
      <c r="N67" s="69"/>
      <c r="O67" s="69"/>
      <c r="P67" s="69"/>
      <c r="Q67" s="69"/>
      <c r="R67" s="69"/>
      <c r="S67" s="69"/>
      <c r="T67" s="69"/>
      <c r="U67" s="69"/>
      <c r="V67" s="69"/>
      <c r="W67" s="69"/>
      <c r="X67" s="69"/>
      <c r="Y67" s="69"/>
    </row>
    <row r="68" spans="1:25" ht="15">
      <c r="A68" s="15"/>
      <c r="B68" s="41">
        <v>1</v>
      </c>
      <c r="C68" s="42" t="s">
        <v>1484</v>
      </c>
      <c r="D68" s="43"/>
      <c r="E68" s="19"/>
      <c r="F68" s="38"/>
      <c r="G68" s="40">
        <v>1</v>
      </c>
      <c r="H68" s="42" t="s">
        <v>1474</v>
      </c>
      <c r="I68" s="43"/>
      <c r="J68" s="19"/>
      <c r="K68" s="38" t="s">
        <v>68</v>
      </c>
      <c r="L68" s="71"/>
      <c r="M68" s="71"/>
      <c r="N68" s="71"/>
      <c r="O68" s="71"/>
      <c r="P68" s="71"/>
      <c r="Q68" s="71"/>
      <c r="R68" s="71"/>
      <c r="S68" s="71"/>
      <c r="T68" s="71"/>
      <c r="U68" s="71"/>
      <c r="V68" s="71"/>
      <c r="W68" s="71"/>
      <c r="X68" s="71"/>
      <c r="Y68" s="71"/>
    </row>
    <row r="69" spans="1:25" ht="15">
      <c r="A69" s="15"/>
      <c r="B69" s="39"/>
      <c r="C69" s="42" t="s">
        <v>1486</v>
      </c>
      <c r="D69" s="43"/>
      <c r="E69" s="19"/>
      <c r="F69" s="39"/>
      <c r="G69" s="39"/>
      <c r="H69" s="42" t="s">
        <v>1459</v>
      </c>
      <c r="I69" s="43"/>
      <c r="J69" s="19"/>
      <c r="K69" s="39"/>
      <c r="L69" s="71"/>
      <c r="M69" s="71"/>
      <c r="N69" s="71"/>
      <c r="O69" s="71"/>
      <c r="P69" s="71"/>
      <c r="Q69" s="71"/>
      <c r="R69" s="71"/>
      <c r="S69" s="71"/>
      <c r="T69" s="71"/>
      <c r="U69" s="71"/>
      <c r="V69" s="71"/>
      <c r="W69" s="71"/>
      <c r="X69" s="71"/>
      <c r="Y69" s="71"/>
    </row>
    <row r="70" spans="1:25" ht="15">
      <c r="A70" s="15"/>
      <c r="B70" s="41">
        <v>2</v>
      </c>
      <c r="C70" s="42" t="s">
        <v>1485</v>
      </c>
      <c r="D70" s="43"/>
      <c r="E70" s="19"/>
      <c r="F70" s="38"/>
      <c r="G70" s="40">
        <v>2</v>
      </c>
      <c r="H70" s="42" t="s">
        <v>1471</v>
      </c>
      <c r="I70" s="43"/>
      <c r="J70" s="19"/>
      <c r="K70" s="38" t="s">
        <v>68</v>
      </c>
      <c r="L70" s="71"/>
      <c r="M70" s="71"/>
      <c r="N70" s="71"/>
      <c r="O70" s="71"/>
      <c r="P70" s="71"/>
      <c r="Q70" s="71"/>
      <c r="R70" s="71"/>
      <c r="S70" s="71"/>
      <c r="T70" s="71"/>
      <c r="U70" s="71"/>
      <c r="V70" s="71"/>
      <c r="W70" s="71"/>
      <c r="X70" s="71"/>
      <c r="Y70" s="71"/>
    </row>
    <row r="71" spans="1:25" ht="15">
      <c r="A71" s="15"/>
      <c r="B71" s="39"/>
      <c r="C71" s="42" t="s">
        <v>1480</v>
      </c>
      <c r="D71" s="43"/>
      <c r="E71" s="19"/>
      <c r="F71" s="39"/>
      <c r="G71" s="39"/>
      <c r="H71" s="42" t="s">
        <v>1465</v>
      </c>
      <c r="I71" s="43"/>
      <c r="J71" s="19"/>
      <c r="K71" s="39"/>
      <c r="L71" s="71"/>
      <c r="M71" s="71"/>
      <c r="N71" s="71"/>
      <c r="O71" s="71"/>
      <c r="P71" s="71"/>
      <c r="Q71" s="71"/>
      <c r="R71" s="71"/>
      <c r="S71" s="71"/>
      <c r="T71" s="71"/>
      <c r="U71" s="71"/>
      <c r="V71" s="71"/>
      <c r="W71" s="71"/>
      <c r="X71" s="71"/>
      <c r="Y71" s="71"/>
    </row>
    <row r="72" spans="1:25" ht="15">
      <c r="A72" s="15"/>
      <c r="B72" s="41">
        <v>3</v>
      </c>
      <c r="C72" s="42" t="s">
        <v>1496</v>
      </c>
      <c r="D72" s="43"/>
      <c r="E72" s="19"/>
      <c r="F72" s="38"/>
      <c r="G72" s="40">
        <v>3</v>
      </c>
      <c r="H72" s="42" t="s">
        <v>1467</v>
      </c>
      <c r="I72" s="43"/>
      <c r="J72" s="19"/>
      <c r="K72" s="38" t="s">
        <v>38</v>
      </c>
      <c r="L72" s="71"/>
      <c r="M72" s="71"/>
      <c r="N72" s="71"/>
      <c r="O72" s="71"/>
      <c r="P72" s="71"/>
      <c r="Q72" s="71"/>
      <c r="R72" s="71"/>
      <c r="S72" s="71"/>
      <c r="T72" s="71"/>
      <c r="U72" s="71"/>
      <c r="V72" s="71"/>
      <c r="W72" s="71"/>
      <c r="X72" s="71"/>
      <c r="Y72" s="71"/>
    </row>
    <row r="73" spans="1:25" ht="15">
      <c r="A73" s="15"/>
      <c r="B73" s="39"/>
      <c r="C73" s="42" t="s">
        <v>1495</v>
      </c>
      <c r="D73" s="43"/>
      <c r="E73" s="19"/>
      <c r="F73" s="39"/>
      <c r="G73" s="39"/>
      <c r="H73" s="42" t="s">
        <v>1494</v>
      </c>
      <c r="I73" s="43"/>
      <c r="J73" s="19"/>
      <c r="K73" s="39"/>
      <c r="L73" s="71"/>
      <c r="M73" s="71"/>
      <c r="N73" s="71"/>
      <c r="O73" s="71"/>
      <c r="P73" s="71"/>
      <c r="Q73" s="71"/>
      <c r="R73" s="71"/>
      <c r="S73" s="71"/>
      <c r="T73" s="71"/>
      <c r="U73" s="71"/>
      <c r="V73" s="71"/>
      <c r="W73" s="71"/>
      <c r="X73" s="71"/>
      <c r="Y73" s="71"/>
    </row>
    <row r="74" spans="1:25" ht="15">
      <c r="A74" s="15"/>
      <c r="B74" s="41">
        <v>4</v>
      </c>
      <c r="C74" s="42" t="s">
        <v>1493</v>
      </c>
      <c r="D74" s="43"/>
      <c r="E74" s="19"/>
      <c r="F74" s="38" t="s">
        <v>102</v>
      </c>
      <c r="G74" s="40">
        <v>4</v>
      </c>
      <c r="H74" s="42" t="s">
        <v>1463</v>
      </c>
      <c r="I74" s="43"/>
      <c r="J74" s="19"/>
      <c r="K74" s="38"/>
      <c r="L74" s="71"/>
      <c r="M74" s="71"/>
      <c r="N74" s="71"/>
      <c r="O74" s="71"/>
      <c r="P74" s="71"/>
      <c r="Q74" s="71"/>
      <c r="R74" s="71"/>
      <c r="S74" s="71"/>
      <c r="T74" s="71"/>
      <c r="U74" s="71"/>
      <c r="V74" s="71"/>
      <c r="W74" s="71"/>
      <c r="X74" s="71"/>
      <c r="Y74" s="71"/>
    </row>
    <row r="75" spans="1:25" ht="15">
      <c r="A75" s="15"/>
      <c r="B75" s="39"/>
      <c r="C75" s="42" t="s">
        <v>1489</v>
      </c>
      <c r="D75" s="43"/>
      <c r="E75" s="19"/>
      <c r="F75" s="39"/>
      <c r="G75" s="39"/>
      <c r="H75" s="42" t="s">
        <v>1455</v>
      </c>
      <c r="I75" s="43"/>
      <c r="J75" s="19"/>
      <c r="K75" s="39"/>
      <c r="L75" s="71"/>
      <c r="M75" s="71"/>
      <c r="N75" s="71"/>
      <c r="O75" s="71"/>
      <c r="P75" s="71"/>
      <c r="Q75" s="71"/>
      <c r="R75" s="71"/>
      <c r="S75" s="71"/>
      <c r="T75" s="71"/>
      <c r="U75" s="71"/>
      <c r="V75" s="71"/>
      <c r="W75" s="71"/>
      <c r="X75" s="71"/>
      <c r="Y75" s="71"/>
    </row>
    <row r="76" spans="1:25" ht="13.5" customHeight="1">
      <c r="A76" s="15"/>
      <c r="B76" s="41">
        <v>5</v>
      </c>
      <c r="C76" s="42" t="s">
        <v>1492</v>
      </c>
      <c r="D76" s="43"/>
      <c r="E76" s="19"/>
      <c r="F76" s="38" t="s">
        <v>68</v>
      </c>
      <c r="G76" s="40">
        <v>5</v>
      </c>
      <c r="H76" s="42" t="s">
        <v>1491</v>
      </c>
      <c r="I76" s="43"/>
      <c r="J76" s="19"/>
      <c r="K76" s="38"/>
      <c r="L76" s="71"/>
      <c r="M76" s="71"/>
      <c r="N76" s="71"/>
      <c r="O76" s="71"/>
      <c r="P76" s="71"/>
      <c r="Q76" s="71"/>
      <c r="R76" s="71"/>
      <c r="S76" s="71"/>
      <c r="T76" s="71"/>
      <c r="U76" s="71"/>
      <c r="V76" s="71"/>
      <c r="W76" s="71"/>
      <c r="X76" s="71"/>
      <c r="Y76" s="71"/>
    </row>
    <row r="77" spans="1:25" ht="15">
      <c r="A77" s="15"/>
      <c r="B77" s="39"/>
      <c r="C77" s="42" t="s">
        <v>1488</v>
      </c>
      <c r="D77" s="43"/>
      <c r="E77" s="19"/>
      <c r="F77" s="39"/>
      <c r="G77" s="39"/>
      <c r="H77" s="42" t="s">
        <v>1490</v>
      </c>
      <c r="I77" s="43"/>
      <c r="J77" s="19"/>
      <c r="K77" s="39"/>
      <c r="L77" s="71"/>
      <c r="M77" s="71"/>
      <c r="N77" s="71"/>
      <c r="O77" s="71"/>
      <c r="P77" s="71"/>
      <c r="Q77" s="71"/>
      <c r="R77" s="71"/>
      <c r="S77" s="71"/>
      <c r="T77" s="71"/>
      <c r="U77" s="71"/>
      <c r="V77" s="71"/>
      <c r="W77" s="71"/>
      <c r="X77" s="71"/>
      <c r="Y77" s="71"/>
    </row>
    <row r="78" spans="1:25" ht="15">
      <c r="A78" s="15"/>
      <c r="B78" s="44" t="str">
        <f>"TOTAL MATCHES WON BY : "&amp;C64</f>
        <v>TOTAL MATCHES WON BY : ROYAL FREMANTLE</v>
      </c>
      <c r="C78" s="45"/>
      <c r="D78" s="45"/>
      <c r="E78" s="43"/>
      <c r="F78" s="19">
        <f>COUNTA(F68:F77)-0.5*COUNTIF(F68:F77,"Sq*")-COUNTIF(F68:F77,"TBA")</f>
        <v>2</v>
      </c>
      <c r="G78" s="55" t="str">
        <f>"TOTAL MATCHES WON BY : "&amp;H64</f>
        <v>TOTAL MATCHES WON BY : ROYAL PERTH</v>
      </c>
      <c r="H78" s="45"/>
      <c r="I78" s="45"/>
      <c r="J78" s="43"/>
      <c r="K78" s="19">
        <f>COUNTA(K68:K77)-0.5*COUNTIF(K68:K77,"Sq*")-COUNTIF(K68:K77,"TBA")</f>
        <v>3</v>
      </c>
      <c r="L78" s="70"/>
      <c r="M78" s="70"/>
      <c r="N78" s="70" t="str">
        <f>IF(F78+K78=0,"",C64)</f>
        <v>ROYAL FREMANTLE</v>
      </c>
      <c r="O78" s="24">
        <f>F78</f>
        <v>2</v>
      </c>
      <c r="P78" s="70" t="str">
        <f>IF(F78+K78=0,"",H64)</f>
        <v>ROYAL PERTH</v>
      </c>
      <c r="Q78" s="24">
        <f>K78</f>
        <v>3</v>
      </c>
      <c r="R78" s="70" t="str">
        <f>G79</f>
        <v>ROYAL PERTH</v>
      </c>
      <c r="S78" s="70" t="str">
        <f>IF(R78="HALVED",C64,"")</f>
        <v/>
      </c>
      <c r="T78" s="70" t="str">
        <f>IF(R78="HALVED",H64,"")</f>
        <v/>
      </c>
      <c r="U78" s="70"/>
      <c r="V78" s="70"/>
      <c r="W78" s="70"/>
      <c r="X78" s="70"/>
      <c r="Y78" s="70"/>
    </row>
    <row r="79" spans="1:25" ht="15">
      <c r="A79" s="22"/>
      <c r="B79" s="46" t="s">
        <v>52</v>
      </c>
      <c r="C79" s="45"/>
      <c r="D79" s="45"/>
      <c r="E79" s="45"/>
      <c r="F79" s="43"/>
      <c r="G79" s="56" t="str">
        <f>IF(F78+K78&lt;4,"",IF(F78=K78,"HALVED",IF(F78&gt;K78,C64,H64)))</f>
        <v>ROYAL PERTH</v>
      </c>
      <c r="H79" s="45"/>
      <c r="I79" s="45"/>
      <c r="J79" s="45"/>
      <c r="K79" s="43"/>
      <c r="L79" s="69"/>
      <c r="M79" s="69"/>
      <c r="N79" s="69"/>
      <c r="O79" s="69"/>
      <c r="P79" s="69"/>
      <c r="Q79" s="69"/>
      <c r="R79" s="69"/>
      <c r="S79" s="69"/>
      <c r="T79" s="69"/>
      <c r="U79" s="69"/>
      <c r="V79" s="69"/>
      <c r="W79" s="69"/>
      <c r="X79" s="69"/>
      <c r="Y79" s="69"/>
    </row>
    <row r="80" spans="1:25" ht="18" hidden="1">
      <c r="A80" s="25"/>
      <c r="B80" s="67"/>
      <c r="C80" s="45"/>
      <c r="D80" s="45"/>
      <c r="E80" s="45"/>
      <c r="F80" s="45"/>
      <c r="G80" s="45"/>
      <c r="H80" s="45"/>
      <c r="I80" s="45"/>
      <c r="J80" s="45"/>
      <c r="K80" s="43"/>
      <c r="L80" s="69"/>
      <c r="M80" s="69"/>
      <c r="N80" s="69"/>
      <c r="O80" s="69"/>
      <c r="P80" s="69"/>
      <c r="Q80" s="69"/>
      <c r="R80" s="69"/>
      <c r="S80" s="69"/>
      <c r="T80" s="69"/>
      <c r="U80" s="69"/>
      <c r="V80" s="69"/>
      <c r="W80" s="69"/>
      <c r="X80" s="69"/>
      <c r="Y80" s="69"/>
    </row>
    <row r="81" spans="1:25" ht="15" hidden="1">
      <c r="A81" s="25"/>
      <c r="B81" s="57" t="s">
        <v>251</v>
      </c>
      <c r="C81" s="45"/>
      <c r="D81" s="45"/>
      <c r="E81" s="45"/>
      <c r="F81" s="45"/>
      <c r="G81" s="45"/>
      <c r="H81" s="45"/>
      <c r="I81" s="45"/>
      <c r="J81" s="45"/>
      <c r="K81" s="43"/>
      <c r="L81" s="69"/>
      <c r="M81" s="69"/>
      <c r="N81" s="69"/>
      <c r="O81" s="69"/>
      <c r="P81" s="69"/>
      <c r="Q81" s="69"/>
      <c r="R81" s="69"/>
      <c r="S81" s="69"/>
      <c r="T81" s="69"/>
      <c r="U81" s="69"/>
      <c r="V81" s="69"/>
      <c r="W81" s="69"/>
      <c r="X81" s="69"/>
      <c r="Y81" s="69"/>
    </row>
    <row r="82" spans="1:25" ht="15" hidden="1">
      <c r="A82" s="25"/>
      <c r="B82" s="16" t="s">
        <v>22</v>
      </c>
      <c r="C82" s="58" t="s">
        <v>1371</v>
      </c>
      <c r="D82" s="45"/>
      <c r="E82" s="45"/>
      <c r="F82" s="43"/>
      <c r="G82" s="17" t="s">
        <v>22</v>
      </c>
      <c r="H82" s="48" t="s">
        <v>1452</v>
      </c>
      <c r="I82" s="45"/>
      <c r="J82" s="45"/>
      <c r="K82" s="43"/>
      <c r="L82" s="69"/>
      <c r="M82" s="69"/>
      <c r="N82" s="69"/>
      <c r="O82" s="69"/>
      <c r="P82" s="69"/>
      <c r="Q82" s="69"/>
      <c r="R82" s="69"/>
      <c r="S82" s="69"/>
      <c r="T82" s="69"/>
      <c r="U82" s="69"/>
      <c r="V82" s="69"/>
      <c r="W82" s="69"/>
      <c r="X82" s="69"/>
      <c r="Y82" s="69"/>
    </row>
    <row r="83" spans="1:25" ht="13.5" hidden="1" customHeight="1">
      <c r="A83" s="15"/>
      <c r="B83" s="41" t="s">
        <v>23</v>
      </c>
      <c r="C83" s="59" t="s">
        <v>24</v>
      </c>
      <c r="D83" s="50"/>
      <c r="E83" s="41" t="s">
        <v>25</v>
      </c>
      <c r="F83" s="41" t="s">
        <v>26</v>
      </c>
      <c r="G83" s="40" t="s">
        <v>23</v>
      </c>
      <c r="H83" s="49" t="s">
        <v>24</v>
      </c>
      <c r="I83" s="50"/>
      <c r="J83" s="40" t="s">
        <v>25</v>
      </c>
      <c r="K83" s="40" t="s">
        <v>26</v>
      </c>
      <c r="L83" s="69"/>
      <c r="M83" s="69"/>
      <c r="N83" s="69"/>
      <c r="O83" s="69"/>
      <c r="P83" s="69"/>
      <c r="Q83" s="69"/>
      <c r="R83" s="69"/>
      <c r="S83" s="69"/>
      <c r="T83" s="69"/>
      <c r="U83" s="69"/>
      <c r="V83" s="69"/>
      <c r="W83" s="69"/>
      <c r="X83" s="69"/>
      <c r="Y83" s="69"/>
    </row>
    <row r="84" spans="1:25" ht="15" hidden="1">
      <c r="A84" s="15"/>
      <c r="B84" s="47"/>
      <c r="C84" s="51"/>
      <c r="D84" s="52"/>
      <c r="E84" s="47"/>
      <c r="F84" s="47"/>
      <c r="G84" s="47"/>
      <c r="H84" s="51"/>
      <c r="I84" s="52"/>
      <c r="J84" s="47"/>
      <c r="K84" s="47"/>
      <c r="L84" s="69"/>
      <c r="M84" s="69"/>
      <c r="N84" s="69"/>
      <c r="O84" s="69"/>
      <c r="P84" s="69"/>
      <c r="Q84" s="69"/>
      <c r="R84" s="69"/>
      <c r="S84" s="69"/>
      <c r="T84" s="69"/>
      <c r="U84" s="69"/>
      <c r="V84" s="69"/>
      <c r="W84" s="69"/>
      <c r="X84" s="69"/>
      <c r="Y84" s="69"/>
    </row>
    <row r="85" spans="1:25" ht="13.5" hidden="1" customHeight="1">
      <c r="A85" s="15"/>
      <c r="B85" s="39"/>
      <c r="C85" s="53"/>
      <c r="D85" s="54"/>
      <c r="E85" s="39"/>
      <c r="F85" s="39"/>
      <c r="G85" s="39"/>
      <c r="H85" s="53"/>
      <c r="I85" s="54"/>
      <c r="J85" s="39"/>
      <c r="K85" s="39"/>
      <c r="L85" s="69"/>
      <c r="M85" s="69"/>
      <c r="N85" s="69"/>
      <c r="O85" s="69"/>
      <c r="P85" s="69"/>
      <c r="Q85" s="69"/>
      <c r="R85" s="69"/>
      <c r="S85" s="69"/>
      <c r="T85" s="69"/>
      <c r="U85" s="69"/>
      <c r="V85" s="69"/>
      <c r="W85" s="69"/>
      <c r="X85" s="69"/>
      <c r="Y85" s="69"/>
    </row>
    <row r="86" spans="1:25" ht="15" hidden="1">
      <c r="A86" s="15"/>
      <c r="B86" s="41">
        <v>1</v>
      </c>
      <c r="C86" s="42"/>
      <c r="D86" s="43"/>
      <c r="E86" s="19"/>
      <c r="F86" s="38"/>
      <c r="G86" s="40">
        <v>1</v>
      </c>
      <c r="H86" s="42"/>
      <c r="I86" s="43"/>
      <c r="J86" s="19"/>
      <c r="K86" s="38"/>
      <c r="L86" s="71"/>
      <c r="M86" s="71"/>
      <c r="N86" s="71"/>
      <c r="O86" s="71"/>
      <c r="P86" s="71"/>
      <c r="Q86" s="71"/>
      <c r="R86" s="71"/>
      <c r="S86" s="71"/>
      <c r="T86" s="71"/>
      <c r="U86" s="71"/>
      <c r="V86" s="71"/>
      <c r="W86" s="71"/>
      <c r="X86" s="71"/>
      <c r="Y86" s="71"/>
    </row>
    <row r="87" spans="1:25" ht="15" hidden="1">
      <c r="A87" s="15"/>
      <c r="B87" s="39"/>
      <c r="C87" s="42"/>
      <c r="D87" s="43"/>
      <c r="E87" s="19"/>
      <c r="F87" s="39"/>
      <c r="G87" s="39"/>
      <c r="H87" s="42"/>
      <c r="I87" s="43"/>
      <c r="J87" s="19"/>
      <c r="K87" s="39"/>
      <c r="L87" s="71"/>
      <c r="M87" s="71"/>
      <c r="N87" s="71"/>
      <c r="O87" s="71"/>
      <c r="P87" s="71"/>
      <c r="Q87" s="71"/>
      <c r="R87" s="71"/>
      <c r="S87" s="71"/>
      <c r="T87" s="71"/>
      <c r="U87" s="71"/>
      <c r="V87" s="71"/>
      <c r="W87" s="71"/>
      <c r="X87" s="71"/>
      <c r="Y87" s="71"/>
    </row>
    <row r="88" spans="1:25" ht="15" hidden="1">
      <c r="A88" s="15"/>
      <c r="B88" s="41">
        <v>2</v>
      </c>
      <c r="C88" s="42"/>
      <c r="D88" s="43"/>
      <c r="E88" s="19"/>
      <c r="F88" s="38"/>
      <c r="G88" s="40">
        <v>2</v>
      </c>
      <c r="H88" s="42"/>
      <c r="I88" s="43"/>
      <c r="J88" s="19"/>
      <c r="K88" s="38"/>
      <c r="L88" s="71"/>
      <c r="M88" s="71"/>
      <c r="N88" s="71"/>
      <c r="O88" s="71"/>
      <c r="P88" s="71"/>
      <c r="Q88" s="71"/>
      <c r="R88" s="71"/>
      <c r="S88" s="71"/>
      <c r="T88" s="71"/>
      <c r="U88" s="71"/>
      <c r="V88" s="71"/>
      <c r="W88" s="71"/>
      <c r="X88" s="71"/>
      <c r="Y88" s="71"/>
    </row>
    <row r="89" spans="1:25" ht="15" hidden="1">
      <c r="A89" s="15"/>
      <c r="B89" s="39"/>
      <c r="C89" s="42"/>
      <c r="D89" s="43"/>
      <c r="E89" s="19"/>
      <c r="F89" s="39"/>
      <c r="G89" s="39"/>
      <c r="H89" s="42"/>
      <c r="I89" s="43"/>
      <c r="J89" s="19"/>
      <c r="K89" s="39"/>
      <c r="L89" s="71"/>
      <c r="M89" s="71"/>
      <c r="N89" s="71"/>
      <c r="O89" s="71"/>
      <c r="P89" s="71"/>
      <c r="Q89" s="71"/>
      <c r="R89" s="71"/>
      <c r="S89" s="71"/>
      <c r="T89" s="71"/>
      <c r="U89" s="71"/>
      <c r="V89" s="71"/>
      <c r="W89" s="71"/>
      <c r="X89" s="71"/>
      <c r="Y89" s="71"/>
    </row>
    <row r="90" spans="1:25" ht="15" hidden="1">
      <c r="A90" s="15"/>
      <c r="B90" s="41">
        <v>3</v>
      </c>
      <c r="C90" s="42"/>
      <c r="D90" s="43"/>
      <c r="E90" s="19"/>
      <c r="F90" s="38"/>
      <c r="G90" s="40">
        <v>3</v>
      </c>
      <c r="H90" s="42"/>
      <c r="I90" s="43"/>
      <c r="J90" s="19"/>
      <c r="K90" s="38"/>
      <c r="L90" s="71"/>
      <c r="M90" s="71"/>
      <c r="N90" s="71"/>
      <c r="O90" s="71"/>
      <c r="P90" s="71"/>
      <c r="Q90" s="71"/>
      <c r="R90" s="71"/>
      <c r="S90" s="71"/>
      <c r="T90" s="71"/>
      <c r="U90" s="71"/>
      <c r="V90" s="71"/>
      <c r="W90" s="71"/>
      <c r="X90" s="71"/>
      <c r="Y90" s="71"/>
    </row>
    <row r="91" spans="1:25" ht="15" hidden="1">
      <c r="A91" s="15"/>
      <c r="B91" s="39"/>
      <c r="C91" s="42"/>
      <c r="D91" s="43"/>
      <c r="E91" s="19"/>
      <c r="F91" s="39"/>
      <c r="G91" s="39"/>
      <c r="H91" s="42"/>
      <c r="I91" s="43"/>
      <c r="J91" s="19"/>
      <c r="K91" s="39"/>
      <c r="L91" s="71"/>
      <c r="M91" s="71"/>
      <c r="N91" s="71"/>
      <c r="O91" s="71"/>
      <c r="P91" s="71"/>
      <c r="Q91" s="71"/>
      <c r="R91" s="71"/>
      <c r="S91" s="71"/>
      <c r="T91" s="71"/>
      <c r="U91" s="71"/>
      <c r="V91" s="71"/>
      <c r="W91" s="71"/>
      <c r="X91" s="71"/>
      <c r="Y91" s="71"/>
    </row>
    <row r="92" spans="1:25" ht="15" hidden="1">
      <c r="A92" s="15"/>
      <c r="B92" s="41">
        <v>4</v>
      </c>
      <c r="C92" s="42"/>
      <c r="D92" s="43"/>
      <c r="E92" s="19"/>
      <c r="F92" s="38"/>
      <c r="G92" s="40">
        <v>4</v>
      </c>
      <c r="H92" s="42"/>
      <c r="I92" s="43"/>
      <c r="J92" s="19"/>
      <c r="K92" s="38"/>
      <c r="L92" s="71"/>
      <c r="M92" s="71"/>
      <c r="N92" s="71"/>
      <c r="O92" s="71"/>
      <c r="P92" s="71"/>
      <c r="Q92" s="71"/>
      <c r="R92" s="71"/>
      <c r="S92" s="71"/>
      <c r="T92" s="71"/>
      <c r="U92" s="71"/>
      <c r="V92" s="71"/>
      <c r="W92" s="71"/>
      <c r="X92" s="71"/>
      <c r="Y92" s="71"/>
    </row>
    <row r="93" spans="1:25" ht="15" hidden="1">
      <c r="A93" s="15"/>
      <c r="B93" s="39"/>
      <c r="C93" s="42"/>
      <c r="D93" s="43"/>
      <c r="E93" s="19"/>
      <c r="F93" s="39"/>
      <c r="G93" s="39"/>
      <c r="H93" s="42"/>
      <c r="I93" s="43"/>
      <c r="J93" s="19"/>
      <c r="K93" s="39"/>
      <c r="L93" s="71"/>
      <c r="M93" s="71"/>
      <c r="N93" s="71"/>
      <c r="O93" s="71"/>
      <c r="P93" s="71"/>
      <c r="Q93" s="71"/>
      <c r="R93" s="71"/>
      <c r="S93" s="71"/>
      <c r="T93" s="71"/>
      <c r="U93" s="71"/>
      <c r="V93" s="71"/>
      <c r="W93" s="71"/>
      <c r="X93" s="71"/>
      <c r="Y93" s="71"/>
    </row>
    <row r="94" spans="1:25" ht="15" hidden="1">
      <c r="A94" s="15"/>
      <c r="B94" s="41">
        <v>5</v>
      </c>
      <c r="C94" s="42"/>
      <c r="D94" s="43"/>
      <c r="E94" s="19"/>
      <c r="F94" s="38"/>
      <c r="G94" s="40">
        <v>5</v>
      </c>
      <c r="H94" s="42"/>
      <c r="I94" s="43"/>
      <c r="J94" s="19"/>
      <c r="K94" s="38"/>
      <c r="L94" s="71"/>
      <c r="M94" s="71"/>
      <c r="N94" s="71"/>
      <c r="O94" s="71"/>
      <c r="P94" s="71"/>
      <c r="Q94" s="71"/>
      <c r="R94" s="71"/>
      <c r="S94" s="71"/>
      <c r="T94" s="71"/>
      <c r="U94" s="71"/>
      <c r="V94" s="71"/>
      <c r="W94" s="71"/>
      <c r="X94" s="71"/>
      <c r="Y94" s="71"/>
    </row>
    <row r="95" spans="1:25" ht="15" hidden="1">
      <c r="A95" s="15"/>
      <c r="B95" s="39"/>
      <c r="C95" s="42"/>
      <c r="D95" s="43"/>
      <c r="E95" s="19"/>
      <c r="F95" s="39"/>
      <c r="G95" s="39"/>
      <c r="H95" s="42"/>
      <c r="I95" s="43"/>
      <c r="J95" s="19"/>
      <c r="K95" s="39"/>
      <c r="L95" s="71"/>
      <c r="M95" s="71"/>
      <c r="N95" s="71"/>
      <c r="O95" s="71"/>
      <c r="P95" s="71"/>
      <c r="Q95" s="71"/>
      <c r="R95" s="71"/>
      <c r="S95" s="71"/>
      <c r="T95" s="71"/>
      <c r="U95" s="71"/>
      <c r="V95" s="71"/>
      <c r="W95" s="71"/>
      <c r="X95" s="71"/>
      <c r="Y95" s="71"/>
    </row>
    <row r="96" spans="1:25" ht="15" hidden="1">
      <c r="A96" s="15"/>
      <c r="B96" s="44" t="str">
        <f>"TOTAL MATCHES WON BY : "&amp;C82</f>
        <v>TOTAL MATCHES WON BY : MANDURAH</v>
      </c>
      <c r="C96" s="45"/>
      <c r="D96" s="45"/>
      <c r="E96" s="43"/>
      <c r="F96" s="19">
        <f>COUNTA(F86:F95)-0.5*COUNTIF(F86:F95,"Sq*")-COUNTIF(F86:F95,"TBA")</f>
        <v>0</v>
      </c>
      <c r="G96" s="55" t="str">
        <f>"TOTAL MATCHES WON BY : "&amp;H82</f>
        <v>TOTAL MATCHES WON BY : BYE</v>
      </c>
      <c r="H96" s="45"/>
      <c r="I96" s="45"/>
      <c r="J96" s="43"/>
      <c r="K96" s="19">
        <f>COUNTA(K86:K95)-0.5*COUNTIF(K86:K95,"Sq*")-COUNTIF(K86:K95,"TBA")</f>
        <v>0</v>
      </c>
      <c r="L96" s="70"/>
      <c r="M96" s="70"/>
      <c r="N96" s="70" t="str">
        <f>IF(F96+K96=0,"",C82)</f>
        <v/>
      </c>
      <c r="O96" s="24">
        <f>F96</f>
        <v>0</v>
      </c>
      <c r="P96" s="70" t="str">
        <f>IF(F96+K96=0,"",H82)</f>
        <v/>
      </c>
      <c r="Q96" s="24">
        <f>K96</f>
        <v>0</v>
      </c>
      <c r="R96" s="70" t="str">
        <f>G97</f>
        <v/>
      </c>
      <c r="S96" s="70" t="str">
        <f>IF(R96="HALVED",C82,"")</f>
        <v/>
      </c>
      <c r="T96" s="70" t="str">
        <f>IF(R96="HALVED",H82,"")</f>
        <v/>
      </c>
      <c r="U96" s="70"/>
      <c r="V96" s="70"/>
      <c r="W96" s="70"/>
      <c r="X96" s="70"/>
      <c r="Y96" s="70"/>
    </row>
    <row r="97" spans="1:25" ht="15" hidden="1">
      <c r="A97" s="22"/>
      <c r="B97" s="46" t="s">
        <v>52</v>
      </c>
      <c r="C97" s="45"/>
      <c r="D97" s="45"/>
      <c r="E97" s="45"/>
      <c r="F97" s="43"/>
      <c r="G97" s="56" t="str">
        <f>IF(F96+K96&lt;4,"",IF(F96=K96,"HALVED",IF(F96&gt;K96,C82,H82)))</f>
        <v/>
      </c>
      <c r="H97" s="45"/>
      <c r="I97" s="45"/>
      <c r="J97" s="45"/>
      <c r="K97" s="43"/>
      <c r="L97" s="69"/>
      <c r="M97" s="69"/>
      <c r="N97" s="69"/>
      <c r="O97" s="69"/>
      <c r="P97" s="69"/>
      <c r="Q97" s="69"/>
      <c r="R97" s="69"/>
      <c r="S97" s="69"/>
      <c r="T97" s="69"/>
      <c r="U97" s="69"/>
      <c r="V97" s="69"/>
      <c r="W97" s="69"/>
      <c r="X97" s="69"/>
      <c r="Y97" s="69"/>
    </row>
    <row r="98" spans="1:25" ht="15" hidden="1">
      <c r="A98" s="22"/>
      <c r="B98" s="69"/>
      <c r="C98" s="69"/>
      <c r="D98" s="69"/>
      <c r="E98" s="69"/>
      <c r="F98" s="70"/>
      <c r="G98" s="69"/>
      <c r="H98" s="69"/>
      <c r="I98" s="69"/>
      <c r="J98" s="69"/>
      <c r="K98" s="70"/>
      <c r="L98" s="70"/>
      <c r="M98" s="70"/>
      <c r="N98" s="70"/>
      <c r="O98" s="70"/>
      <c r="P98" s="70"/>
      <c r="Q98" s="70"/>
      <c r="R98" s="70"/>
      <c r="S98" s="70"/>
      <c r="T98" s="70"/>
      <c r="U98" s="70"/>
      <c r="V98" s="70"/>
      <c r="W98" s="70"/>
      <c r="X98" s="70"/>
      <c r="Y98" s="70"/>
    </row>
    <row r="99" spans="1:25" ht="14.25" hidden="1" customHeight="1">
      <c r="A99" s="25"/>
      <c r="B99" s="57" t="s">
        <v>128</v>
      </c>
      <c r="C99" s="45"/>
      <c r="D99" s="45"/>
      <c r="E99" s="45"/>
      <c r="F99" s="45"/>
      <c r="G99" s="45"/>
      <c r="H99" s="45"/>
      <c r="I99" s="45"/>
      <c r="J99" s="45"/>
      <c r="K99" s="43"/>
      <c r="L99" s="69"/>
      <c r="M99" s="69"/>
      <c r="N99" s="69"/>
      <c r="O99" s="69"/>
      <c r="P99" s="69"/>
      <c r="Q99" s="69"/>
      <c r="R99" s="69"/>
      <c r="S99" s="69"/>
      <c r="T99" s="69"/>
      <c r="U99" s="69"/>
      <c r="V99" s="69"/>
      <c r="W99" s="69"/>
      <c r="X99" s="69"/>
      <c r="Y99" s="69"/>
    </row>
    <row r="100" spans="1:25" ht="14.25" hidden="1" customHeight="1">
      <c r="A100" s="15"/>
      <c r="B100" s="16" t="s">
        <v>22</v>
      </c>
      <c r="C100" s="58" t="s">
        <v>1452</v>
      </c>
      <c r="D100" s="45"/>
      <c r="E100" s="45"/>
      <c r="F100" s="43"/>
      <c r="G100" s="17" t="s">
        <v>22</v>
      </c>
      <c r="H100" s="48" t="s">
        <v>1010</v>
      </c>
      <c r="I100" s="45"/>
      <c r="J100" s="45"/>
      <c r="K100" s="43"/>
      <c r="L100" s="69"/>
      <c r="M100" s="69"/>
      <c r="N100" s="69"/>
      <c r="O100" s="69"/>
      <c r="P100" s="69"/>
      <c r="Q100" s="69"/>
      <c r="R100" s="69"/>
      <c r="S100" s="69"/>
      <c r="T100" s="69"/>
      <c r="U100" s="69"/>
      <c r="V100" s="69"/>
      <c r="W100" s="69"/>
      <c r="X100" s="69"/>
      <c r="Y100" s="69"/>
    </row>
    <row r="101" spans="1:25" ht="14.25" hidden="1" customHeight="1">
      <c r="A101" s="15"/>
      <c r="B101" s="41" t="s">
        <v>23</v>
      </c>
      <c r="C101" s="59" t="s">
        <v>24</v>
      </c>
      <c r="D101" s="50"/>
      <c r="E101" s="41" t="s">
        <v>25</v>
      </c>
      <c r="F101" s="41" t="s">
        <v>26</v>
      </c>
      <c r="G101" s="40" t="s">
        <v>23</v>
      </c>
      <c r="H101" s="49" t="s">
        <v>24</v>
      </c>
      <c r="I101" s="50"/>
      <c r="J101" s="40" t="s">
        <v>25</v>
      </c>
      <c r="K101" s="40" t="s">
        <v>26</v>
      </c>
      <c r="L101" s="69"/>
      <c r="M101" s="69"/>
      <c r="N101" s="69"/>
      <c r="O101" s="69"/>
      <c r="P101" s="69"/>
      <c r="Q101" s="69"/>
      <c r="R101" s="69"/>
      <c r="S101" s="69"/>
      <c r="T101" s="69"/>
      <c r="U101" s="69"/>
      <c r="V101" s="69"/>
      <c r="W101" s="69"/>
      <c r="X101" s="69"/>
      <c r="Y101" s="69"/>
    </row>
    <row r="102" spans="1:25" ht="14.25" hidden="1" customHeight="1">
      <c r="A102" s="15"/>
      <c r="B102" s="47"/>
      <c r="C102" s="51"/>
      <c r="D102" s="52"/>
      <c r="E102" s="47"/>
      <c r="F102" s="47"/>
      <c r="G102" s="47"/>
      <c r="H102" s="51"/>
      <c r="I102" s="52"/>
      <c r="J102" s="47"/>
      <c r="K102" s="47"/>
      <c r="L102" s="69"/>
      <c r="M102" s="69"/>
      <c r="N102" s="69"/>
      <c r="O102" s="69"/>
      <c r="P102" s="69"/>
      <c r="Q102" s="69"/>
      <c r="R102" s="69"/>
      <c r="S102" s="69"/>
      <c r="T102" s="69"/>
      <c r="U102" s="69"/>
      <c r="V102" s="69"/>
      <c r="W102" s="69"/>
      <c r="X102" s="69"/>
      <c r="Y102" s="69"/>
    </row>
    <row r="103" spans="1:25" ht="14.25" hidden="1" customHeight="1">
      <c r="A103" s="15"/>
      <c r="B103" s="39"/>
      <c r="C103" s="53"/>
      <c r="D103" s="54"/>
      <c r="E103" s="39"/>
      <c r="F103" s="39"/>
      <c r="G103" s="39"/>
      <c r="H103" s="53"/>
      <c r="I103" s="54"/>
      <c r="J103" s="39"/>
      <c r="K103" s="39"/>
      <c r="L103" s="69"/>
      <c r="M103" s="69"/>
      <c r="N103" s="69"/>
      <c r="O103" s="69"/>
      <c r="P103" s="69"/>
      <c r="Q103" s="69"/>
      <c r="R103" s="69"/>
      <c r="S103" s="69"/>
      <c r="T103" s="69"/>
      <c r="U103" s="69"/>
      <c r="V103" s="69"/>
      <c r="W103" s="69"/>
      <c r="X103" s="69"/>
      <c r="Y103" s="69"/>
    </row>
    <row r="104" spans="1:25" ht="14.25" hidden="1" customHeight="1">
      <c r="A104" s="15"/>
      <c r="B104" s="41">
        <v>1</v>
      </c>
      <c r="C104" s="42"/>
      <c r="D104" s="43"/>
      <c r="E104" s="19"/>
      <c r="F104" s="38"/>
      <c r="G104" s="40">
        <v>1</v>
      </c>
      <c r="H104" s="42"/>
      <c r="I104" s="43"/>
      <c r="J104" s="19"/>
      <c r="K104" s="38"/>
      <c r="L104" s="71"/>
      <c r="M104" s="71"/>
      <c r="N104" s="71"/>
      <c r="O104" s="71"/>
      <c r="P104" s="71"/>
      <c r="Q104" s="71"/>
      <c r="R104" s="71"/>
      <c r="S104" s="71"/>
      <c r="T104" s="71"/>
      <c r="U104" s="71"/>
      <c r="V104" s="71"/>
      <c r="W104" s="71"/>
      <c r="X104" s="71"/>
      <c r="Y104" s="71"/>
    </row>
    <row r="105" spans="1:25" ht="14.25" hidden="1" customHeight="1">
      <c r="A105" s="15"/>
      <c r="B105" s="39"/>
      <c r="C105" s="42"/>
      <c r="D105" s="43"/>
      <c r="E105" s="19"/>
      <c r="F105" s="39"/>
      <c r="G105" s="39"/>
      <c r="H105" s="42"/>
      <c r="I105" s="43"/>
      <c r="J105" s="19"/>
      <c r="K105" s="39"/>
      <c r="L105" s="71"/>
      <c r="M105" s="71"/>
      <c r="N105" s="71"/>
      <c r="O105" s="71"/>
      <c r="P105" s="71"/>
      <c r="Q105" s="71"/>
      <c r="R105" s="71"/>
      <c r="S105" s="71"/>
      <c r="T105" s="71"/>
      <c r="U105" s="71"/>
      <c r="V105" s="71"/>
      <c r="W105" s="71"/>
      <c r="X105" s="71"/>
      <c r="Y105" s="71"/>
    </row>
    <row r="106" spans="1:25" ht="14.25" hidden="1" customHeight="1">
      <c r="A106" s="15"/>
      <c r="B106" s="41">
        <v>2</v>
      </c>
      <c r="C106" s="42"/>
      <c r="D106" s="43"/>
      <c r="E106" s="19"/>
      <c r="F106" s="38"/>
      <c r="G106" s="40">
        <v>2</v>
      </c>
      <c r="H106" s="42"/>
      <c r="I106" s="43"/>
      <c r="J106" s="19"/>
      <c r="K106" s="38"/>
      <c r="L106" s="71"/>
      <c r="M106" s="71"/>
      <c r="N106" s="71"/>
      <c r="O106" s="71"/>
      <c r="P106" s="71"/>
      <c r="Q106" s="71"/>
      <c r="R106" s="71"/>
      <c r="S106" s="71"/>
      <c r="T106" s="71"/>
      <c r="U106" s="71"/>
      <c r="V106" s="71"/>
      <c r="W106" s="71"/>
      <c r="X106" s="71"/>
      <c r="Y106" s="71"/>
    </row>
    <row r="107" spans="1:25" ht="14.25" hidden="1" customHeight="1">
      <c r="A107" s="15"/>
      <c r="B107" s="39"/>
      <c r="C107" s="42"/>
      <c r="D107" s="43"/>
      <c r="E107" s="19"/>
      <c r="F107" s="39"/>
      <c r="G107" s="39"/>
      <c r="H107" s="42"/>
      <c r="I107" s="43"/>
      <c r="J107" s="19"/>
      <c r="K107" s="39"/>
      <c r="L107" s="71"/>
      <c r="M107" s="71"/>
      <c r="N107" s="71"/>
      <c r="O107" s="71"/>
      <c r="P107" s="71"/>
      <c r="Q107" s="71"/>
      <c r="R107" s="71"/>
      <c r="S107" s="71"/>
      <c r="T107" s="71"/>
      <c r="U107" s="71"/>
      <c r="V107" s="71"/>
      <c r="W107" s="71"/>
      <c r="X107" s="71"/>
      <c r="Y107" s="71"/>
    </row>
    <row r="108" spans="1:25" ht="14.25" hidden="1" customHeight="1">
      <c r="A108" s="15"/>
      <c r="B108" s="41">
        <v>3</v>
      </c>
      <c r="C108" s="42"/>
      <c r="D108" s="43"/>
      <c r="E108" s="19"/>
      <c r="F108" s="38"/>
      <c r="G108" s="40">
        <v>3</v>
      </c>
      <c r="H108" s="42"/>
      <c r="I108" s="43"/>
      <c r="J108" s="19"/>
      <c r="K108" s="38"/>
      <c r="L108" s="71"/>
      <c r="M108" s="71"/>
      <c r="N108" s="71"/>
      <c r="O108" s="71"/>
      <c r="P108" s="71"/>
      <c r="Q108" s="71"/>
      <c r="R108" s="71"/>
      <c r="S108" s="71"/>
      <c r="T108" s="71"/>
      <c r="U108" s="71"/>
      <c r="V108" s="71"/>
      <c r="W108" s="71"/>
      <c r="X108" s="71"/>
      <c r="Y108" s="71"/>
    </row>
    <row r="109" spans="1:25" ht="14.25" hidden="1" customHeight="1">
      <c r="A109" s="15"/>
      <c r="B109" s="39"/>
      <c r="C109" s="42"/>
      <c r="D109" s="43"/>
      <c r="E109" s="19"/>
      <c r="F109" s="39"/>
      <c r="G109" s="39"/>
      <c r="H109" s="42"/>
      <c r="I109" s="43"/>
      <c r="J109" s="19"/>
      <c r="K109" s="39"/>
      <c r="L109" s="71"/>
      <c r="M109" s="71"/>
      <c r="N109" s="71"/>
      <c r="O109" s="71"/>
      <c r="P109" s="71"/>
      <c r="Q109" s="71"/>
      <c r="R109" s="71"/>
      <c r="S109" s="71"/>
      <c r="T109" s="71"/>
      <c r="U109" s="71"/>
      <c r="V109" s="71"/>
      <c r="W109" s="71"/>
      <c r="X109" s="71"/>
      <c r="Y109" s="71"/>
    </row>
    <row r="110" spans="1:25" ht="14.25" hidden="1" customHeight="1">
      <c r="A110" s="15"/>
      <c r="B110" s="41">
        <v>4</v>
      </c>
      <c r="C110" s="42"/>
      <c r="D110" s="43"/>
      <c r="E110" s="19"/>
      <c r="F110" s="38"/>
      <c r="G110" s="40">
        <v>4</v>
      </c>
      <c r="H110" s="42"/>
      <c r="I110" s="43"/>
      <c r="J110" s="19"/>
      <c r="K110" s="38"/>
      <c r="L110" s="71"/>
      <c r="M110" s="71"/>
      <c r="N110" s="71"/>
      <c r="O110" s="71"/>
      <c r="P110" s="71"/>
      <c r="Q110" s="71"/>
      <c r="R110" s="71"/>
      <c r="S110" s="71"/>
      <c r="T110" s="71"/>
      <c r="U110" s="71"/>
      <c r="V110" s="71"/>
      <c r="W110" s="71"/>
      <c r="X110" s="71"/>
      <c r="Y110" s="71"/>
    </row>
    <row r="111" spans="1:25" ht="14.25" hidden="1" customHeight="1">
      <c r="A111" s="15"/>
      <c r="B111" s="39"/>
      <c r="C111" s="42"/>
      <c r="D111" s="43"/>
      <c r="E111" s="19"/>
      <c r="F111" s="39"/>
      <c r="G111" s="39"/>
      <c r="H111" s="42"/>
      <c r="I111" s="43"/>
      <c r="J111" s="19"/>
      <c r="K111" s="39"/>
      <c r="L111" s="71"/>
      <c r="M111" s="71"/>
      <c r="N111" s="71"/>
      <c r="O111" s="71"/>
      <c r="P111" s="71"/>
      <c r="Q111" s="71"/>
      <c r="R111" s="71"/>
      <c r="S111" s="71"/>
      <c r="T111" s="71"/>
      <c r="U111" s="71"/>
      <c r="V111" s="71"/>
      <c r="W111" s="71"/>
      <c r="X111" s="71"/>
      <c r="Y111" s="71"/>
    </row>
    <row r="112" spans="1:25" ht="14.25" hidden="1" customHeight="1">
      <c r="A112" s="15"/>
      <c r="B112" s="41">
        <v>5</v>
      </c>
      <c r="C112" s="42"/>
      <c r="D112" s="43"/>
      <c r="E112" s="19"/>
      <c r="F112" s="38"/>
      <c r="G112" s="40">
        <v>5</v>
      </c>
      <c r="H112" s="42"/>
      <c r="I112" s="43"/>
      <c r="J112" s="19"/>
      <c r="K112" s="38"/>
      <c r="L112" s="71"/>
      <c r="M112" s="71"/>
      <c r="N112" s="71"/>
      <c r="O112" s="71"/>
      <c r="P112" s="71"/>
      <c r="Q112" s="71"/>
      <c r="R112" s="71"/>
      <c r="S112" s="71"/>
      <c r="T112" s="71"/>
      <c r="U112" s="71"/>
      <c r="V112" s="71"/>
      <c r="W112" s="71"/>
      <c r="X112" s="71"/>
      <c r="Y112" s="71"/>
    </row>
    <row r="113" spans="1:25" ht="14.25" hidden="1" customHeight="1">
      <c r="A113" s="15"/>
      <c r="B113" s="39"/>
      <c r="C113" s="42"/>
      <c r="D113" s="43"/>
      <c r="E113" s="19"/>
      <c r="F113" s="39"/>
      <c r="G113" s="39"/>
      <c r="H113" s="42"/>
      <c r="I113" s="43"/>
      <c r="J113" s="19"/>
      <c r="K113" s="39"/>
      <c r="L113" s="71"/>
      <c r="M113" s="71"/>
      <c r="N113" s="71"/>
      <c r="O113" s="71"/>
      <c r="P113" s="71"/>
      <c r="Q113" s="71"/>
      <c r="R113" s="71"/>
      <c r="S113" s="71"/>
      <c r="T113" s="71"/>
      <c r="U113" s="71"/>
      <c r="V113" s="71"/>
      <c r="W113" s="71"/>
      <c r="X113" s="71"/>
      <c r="Y113" s="71"/>
    </row>
    <row r="114" spans="1:25" ht="14.25" hidden="1" customHeight="1">
      <c r="A114" s="22"/>
      <c r="B114" s="44" t="str">
        <f>"TOTAL MATCHES WON BY : "&amp;C100</f>
        <v>TOTAL MATCHES WON BY : BYE</v>
      </c>
      <c r="C114" s="45"/>
      <c r="D114" s="45"/>
      <c r="E114" s="43"/>
      <c r="F114" s="19">
        <f>COUNTA(F104:F113)-0.5*COUNTIF(F104:F113,"Sq*")-COUNTIF(F104:F113,"TBA")</f>
        <v>0</v>
      </c>
      <c r="G114" s="55" t="str">
        <f>"TOTAL MATCHES WON BY : "&amp;H100</f>
        <v>TOTAL MATCHES WON BY : ROYAL PERTH</v>
      </c>
      <c r="H114" s="45"/>
      <c r="I114" s="45"/>
      <c r="J114" s="43"/>
      <c r="K114" s="19">
        <f>COUNTA(K104:K113)-0.5*COUNTIF(K104:K113,"Sq*")-COUNTIF(K104:K113,"TBA")</f>
        <v>0</v>
      </c>
      <c r="L114" s="70"/>
      <c r="M114" s="70"/>
      <c r="N114" s="70" t="str">
        <f>IF(F114+K114=0,"",C100)</f>
        <v/>
      </c>
      <c r="O114" s="24">
        <f>F114</f>
        <v>0</v>
      </c>
      <c r="P114" s="70" t="str">
        <f>IF(F114+K114=0,"",H100)</f>
        <v/>
      </c>
      <c r="Q114" s="24">
        <f>K114</f>
        <v>0</v>
      </c>
      <c r="R114" s="70" t="str">
        <f>G115</f>
        <v/>
      </c>
      <c r="S114" s="70" t="str">
        <f>IF(R114="HALVED",C100,"")</f>
        <v/>
      </c>
      <c r="T114" s="70" t="str">
        <f>IF(R114="HALVED",H100,"")</f>
        <v/>
      </c>
      <c r="U114" s="70"/>
      <c r="V114" s="70"/>
      <c r="W114" s="70"/>
      <c r="X114" s="70"/>
      <c r="Y114" s="70"/>
    </row>
    <row r="115" spans="1:25" ht="14.25" hidden="1" customHeight="1">
      <c r="A115" s="25"/>
      <c r="B115" s="46" t="s">
        <v>52</v>
      </c>
      <c r="C115" s="45"/>
      <c r="D115" s="45"/>
      <c r="E115" s="45"/>
      <c r="F115" s="43"/>
      <c r="G115" s="56" t="str">
        <f>IF(F114+K114&lt;4,"",IF(F114=K114,"HALVED",IF(F114&gt;K114,C100,H100)))</f>
        <v/>
      </c>
      <c r="H115" s="45"/>
      <c r="I115" s="45"/>
      <c r="J115" s="45"/>
      <c r="K115" s="43"/>
      <c r="L115" s="69"/>
      <c r="M115" s="69"/>
      <c r="N115" s="69"/>
      <c r="O115" s="69"/>
      <c r="P115" s="69"/>
      <c r="Q115" s="69"/>
      <c r="R115" s="69"/>
      <c r="S115" s="69"/>
      <c r="T115" s="69"/>
      <c r="U115" s="69"/>
      <c r="V115" s="69"/>
      <c r="W115" s="69"/>
      <c r="X115" s="69"/>
      <c r="Y115" s="69"/>
    </row>
    <row r="116" spans="1:25" ht="14.25" hidden="1" customHeight="1">
      <c r="A116" s="25"/>
      <c r="B116" s="67"/>
      <c r="C116" s="45"/>
      <c r="D116" s="45"/>
      <c r="E116" s="45"/>
      <c r="F116" s="45"/>
      <c r="G116" s="45"/>
      <c r="H116" s="45"/>
      <c r="I116" s="45"/>
      <c r="J116" s="45"/>
      <c r="K116" s="43"/>
      <c r="L116" s="69"/>
      <c r="M116" s="69"/>
      <c r="N116" s="69"/>
      <c r="O116" s="69"/>
      <c r="P116" s="69"/>
      <c r="Q116" s="69"/>
      <c r="R116" s="69"/>
      <c r="S116" s="69"/>
      <c r="T116" s="69"/>
      <c r="U116" s="69"/>
      <c r="V116" s="69"/>
      <c r="W116" s="69"/>
      <c r="X116" s="69"/>
      <c r="Y116" s="69"/>
    </row>
    <row r="117" spans="1:25" ht="14.25" customHeight="1">
      <c r="A117" s="15"/>
      <c r="B117" s="16" t="s">
        <v>22</v>
      </c>
      <c r="C117" s="58" t="s">
        <v>1033</v>
      </c>
      <c r="D117" s="45"/>
      <c r="E117" s="45"/>
      <c r="F117" s="43"/>
      <c r="G117" s="17" t="s">
        <v>22</v>
      </c>
      <c r="H117" s="48" t="s">
        <v>1371</v>
      </c>
      <c r="I117" s="45"/>
      <c r="J117" s="45"/>
      <c r="K117" s="43"/>
      <c r="L117" s="69"/>
      <c r="M117" s="69"/>
      <c r="N117" s="69"/>
      <c r="O117" s="69"/>
      <c r="P117" s="69"/>
      <c r="Q117" s="69"/>
      <c r="R117" s="69"/>
      <c r="S117" s="69"/>
      <c r="T117" s="69"/>
      <c r="U117" s="69"/>
      <c r="V117" s="69"/>
      <c r="W117" s="69"/>
      <c r="X117" s="69"/>
      <c r="Y117" s="69"/>
    </row>
    <row r="118" spans="1:25" ht="14.25" customHeight="1">
      <c r="A118" s="15"/>
      <c r="B118" s="41" t="s">
        <v>23</v>
      </c>
      <c r="C118" s="59" t="s">
        <v>24</v>
      </c>
      <c r="D118" s="50"/>
      <c r="E118" s="41" t="s">
        <v>25</v>
      </c>
      <c r="F118" s="41" t="s">
        <v>26</v>
      </c>
      <c r="G118" s="40" t="s">
        <v>23</v>
      </c>
      <c r="H118" s="49" t="s">
        <v>24</v>
      </c>
      <c r="I118" s="50"/>
      <c r="J118" s="40" t="s">
        <v>25</v>
      </c>
      <c r="K118" s="40" t="s">
        <v>26</v>
      </c>
      <c r="L118" s="69"/>
      <c r="M118" s="69"/>
      <c r="N118" s="69"/>
      <c r="O118" s="69"/>
      <c r="P118" s="69"/>
      <c r="Q118" s="69"/>
      <c r="R118" s="69"/>
      <c r="S118" s="69"/>
      <c r="T118" s="69"/>
      <c r="U118" s="69"/>
      <c r="V118" s="69"/>
      <c r="W118" s="69"/>
      <c r="X118" s="69"/>
      <c r="Y118" s="69"/>
    </row>
    <row r="119" spans="1:25" ht="14.25" customHeight="1">
      <c r="A119" s="15"/>
      <c r="B119" s="47"/>
      <c r="C119" s="51"/>
      <c r="D119" s="52"/>
      <c r="E119" s="47"/>
      <c r="F119" s="47"/>
      <c r="G119" s="47"/>
      <c r="H119" s="51"/>
      <c r="I119" s="52"/>
      <c r="J119" s="47"/>
      <c r="K119" s="47"/>
      <c r="L119" s="69"/>
      <c r="M119" s="69"/>
      <c r="N119" s="69"/>
      <c r="O119" s="69"/>
      <c r="P119" s="69"/>
      <c r="Q119" s="69"/>
      <c r="R119" s="69"/>
      <c r="S119" s="69"/>
      <c r="T119" s="69"/>
      <c r="U119" s="69"/>
      <c r="V119" s="69"/>
      <c r="W119" s="69"/>
      <c r="X119" s="69"/>
      <c r="Y119" s="69"/>
    </row>
    <row r="120" spans="1:25" ht="14.25" customHeight="1">
      <c r="A120" s="15"/>
      <c r="B120" s="39"/>
      <c r="C120" s="53"/>
      <c r="D120" s="54"/>
      <c r="E120" s="39"/>
      <c r="F120" s="39"/>
      <c r="G120" s="39"/>
      <c r="H120" s="53"/>
      <c r="I120" s="54"/>
      <c r="J120" s="39"/>
      <c r="K120" s="39"/>
      <c r="L120" s="69"/>
      <c r="M120" s="69"/>
      <c r="N120" s="69"/>
      <c r="O120" s="69"/>
      <c r="P120" s="69"/>
      <c r="Q120" s="69"/>
      <c r="R120" s="69"/>
      <c r="S120" s="69"/>
      <c r="T120" s="69"/>
      <c r="U120" s="69"/>
      <c r="V120" s="69"/>
      <c r="W120" s="69"/>
      <c r="X120" s="69"/>
      <c r="Y120" s="69"/>
    </row>
    <row r="121" spans="1:25" ht="14.25" customHeight="1">
      <c r="A121" s="15"/>
      <c r="B121" s="41">
        <v>1</v>
      </c>
      <c r="C121" s="42" t="s">
        <v>1489</v>
      </c>
      <c r="D121" s="43"/>
      <c r="E121" s="19">
        <v>16</v>
      </c>
      <c r="F121" s="38"/>
      <c r="G121" s="40">
        <v>1</v>
      </c>
      <c r="H121" s="42" t="s">
        <v>1468</v>
      </c>
      <c r="I121" s="43"/>
      <c r="J121" s="19">
        <v>7</v>
      </c>
      <c r="K121" s="38" t="s">
        <v>64</v>
      </c>
      <c r="L121" s="71"/>
      <c r="M121" s="71"/>
      <c r="N121" s="71"/>
      <c r="O121" s="71"/>
      <c r="P121" s="71"/>
      <c r="Q121" s="71"/>
      <c r="R121" s="71"/>
      <c r="S121" s="71"/>
      <c r="T121" s="71"/>
      <c r="U121" s="71"/>
      <c r="V121" s="71"/>
      <c r="W121" s="71"/>
      <c r="X121" s="71"/>
      <c r="Y121" s="71"/>
    </row>
    <row r="122" spans="1:25" ht="14.25" customHeight="1">
      <c r="A122" s="15"/>
      <c r="B122" s="39"/>
      <c r="C122" s="42" t="s">
        <v>1488</v>
      </c>
      <c r="D122" s="43"/>
      <c r="E122" s="19">
        <v>21</v>
      </c>
      <c r="F122" s="39"/>
      <c r="G122" s="39"/>
      <c r="H122" s="42" t="s">
        <v>1464</v>
      </c>
      <c r="I122" s="43"/>
      <c r="J122" s="19">
        <v>11</v>
      </c>
      <c r="K122" s="39"/>
      <c r="L122" s="71"/>
      <c r="M122" s="71"/>
      <c r="N122" s="71"/>
      <c r="O122" s="71"/>
      <c r="P122" s="71"/>
      <c r="Q122" s="71"/>
      <c r="R122" s="71"/>
      <c r="S122" s="71"/>
      <c r="T122" s="71"/>
      <c r="U122" s="71"/>
      <c r="V122" s="71"/>
      <c r="W122" s="71"/>
      <c r="X122" s="71"/>
      <c r="Y122" s="71"/>
    </row>
    <row r="123" spans="1:25" ht="14.25" customHeight="1">
      <c r="A123" s="15"/>
      <c r="B123" s="41">
        <v>2</v>
      </c>
      <c r="C123" s="42" t="s">
        <v>1487</v>
      </c>
      <c r="D123" s="43"/>
      <c r="E123" s="19">
        <v>14</v>
      </c>
      <c r="F123" s="38" t="s">
        <v>38</v>
      </c>
      <c r="G123" s="40">
        <v>2</v>
      </c>
      <c r="H123" s="42" t="s">
        <v>1456</v>
      </c>
      <c r="I123" s="43"/>
      <c r="J123" s="19">
        <v>8</v>
      </c>
      <c r="K123" s="38"/>
      <c r="L123" s="71"/>
      <c r="M123" s="71"/>
      <c r="N123" s="71"/>
      <c r="O123" s="71"/>
      <c r="P123" s="71"/>
      <c r="Q123" s="71"/>
      <c r="R123" s="71"/>
      <c r="S123" s="71"/>
      <c r="T123" s="71"/>
      <c r="U123" s="71"/>
      <c r="V123" s="71"/>
      <c r="W123" s="71"/>
      <c r="X123" s="71"/>
      <c r="Y123" s="71"/>
    </row>
    <row r="124" spans="1:25" ht="14.25" customHeight="1">
      <c r="A124" s="15"/>
      <c r="B124" s="39"/>
      <c r="C124" s="42" t="s">
        <v>1486</v>
      </c>
      <c r="D124" s="43"/>
      <c r="E124" s="19">
        <v>15</v>
      </c>
      <c r="F124" s="39"/>
      <c r="G124" s="39"/>
      <c r="H124" s="42" t="s">
        <v>1466</v>
      </c>
      <c r="I124" s="43"/>
      <c r="J124" s="19">
        <v>13</v>
      </c>
      <c r="K124" s="39"/>
      <c r="L124" s="71"/>
      <c r="M124" s="71"/>
      <c r="N124" s="71"/>
      <c r="O124" s="71"/>
      <c r="P124" s="71"/>
      <c r="Q124" s="71"/>
      <c r="R124" s="71"/>
      <c r="S124" s="71"/>
      <c r="T124" s="71"/>
      <c r="U124" s="71"/>
      <c r="V124" s="71"/>
      <c r="W124" s="71"/>
      <c r="X124" s="71"/>
      <c r="Y124" s="71"/>
    </row>
    <row r="125" spans="1:25" ht="14.25" customHeight="1">
      <c r="A125" s="15"/>
      <c r="B125" s="41">
        <v>3</v>
      </c>
      <c r="C125" s="42" t="s">
        <v>1485</v>
      </c>
      <c r="D125" s="43"/>
      <c r="E125" s="19">
        <v>9</v>
      </c>
      <c r="F125" s="38"/>
      <c r="G125" s="40">
        <v>3</v>
      </c>
      <c r="H125" s="42" t="s">
        <v>1460</v>
      </c>
      <c r="I125" s="43"/>
      <c r="J125" s="19">
        <v>12</v>
      </c>
      <c r="K125" s="38" t="s">
        <v>33</v>
      </c>
      <c r="L125" s="71"/>
      <c r="M125" s="71"/>
      <c r="N125" s="71"/>
      <c r="O125" s="71"/>
      <c r="P125" s="71"/>
      <c r="Q125" s="71"/>
      <c r="R125" s="71"/>
      <c r="S125" s="71"/>
      <c r="T125" s="71"/>
      <c r="U125" s="71"/>
      <c r="V125" s="71"/>
      <c r="W125" s="71"/>
      <c r="X125" s="71"/>
      <c r="Y125" s="71"/>
    </row>
    <row r="126" spans="1:25" ht="14.25" customHeight="1">
      <c r="A126" s="15"/>
      <c r="B126" s="39"/>
      <c r="C126" s="42" t="s">
        <v>1484</v>
      </c>
      <c r="D126" s="43"/>
      <c r="E126" s="19">
        <v>15</v>
      </c>
      <c r="F126" s="39"/>
      <c r="G126" s="39"/>
      <c r="H126" s="42" t="s">
        <v>1475</v>
      </c>
      <c r="I126" s="43"/>
      <c r="J126" s="19">
        <v>16</v>
      </c>
      <c r="K126" s="39"/>
      <c r="L126" s="71"/>
      <c r="M126" s="71"/>
      <c r="N126" s="71"/>
      <c r="O126" s="71"/>
      <c r="P126" s="71"/>
      <c r="Q126" s="71"/>
      <c r="R126" s="71"/>
      <c r="S126" s="71"/>
      <c r="T126" s="71"/>
      <c r="U126" s="71"/>
      <c r="V126" s="71"/>
      <c r="W126" s="71"/>
      <c r="X126" s="71"/>
      <c r="Y126" s="71"/>
    </row>
    <row r="127" spans="1:25" ht="14.25" customHeight="1">
      <c r="A127" s="15"/>
      <c r="B127" s="41">
        <v>4</v>
      </c>
      <c r="C127" s="42" t="s">
        <v>1483</v>
      </c>
      <c r="D127" s="43"/>
      <c r="E127" s="19">
        <v>10</v>
      </c>
      <c r="F127" s="38"/>
      <c r="G127" s="40">
        <v>4</v>
      </c>
      <c r="H127" s="42" t="s">
        <v>1472</v>
      </c>
      <c r="I127" s="43"/>
      <c r="J127" s="19">
        <v>8</v>
      </c>
      <c r="K127" s="38" t="s">
        <v>43</v>
      </c>
      <c r="L127" s="71"/>
      <c r="M127" s="71"/>
      <c r="N127" s="71"/>
      <c r="O127" s="71"/>
      <c r="P127" s="71"/>
      <c r="Q127" s="71"/>
      <c r="R127" s="71"/>
      <c r="S127" s="71"/>
      <c r="T127" s="71"/>
      <c r="U127" s="71"/>
      <c r="V127" s="71"/>
      <c r="W127" s="71"/>
      <c r="X127" s="71"/>
      <c r="Y127" s="71"/>
    </row>
    <row r="128" spans="1:25" ht="15">
      <c r="A128" s="15"/>
      <c r="B128" s="39"/>
      <c r="C128" s="42" t="s">
        <v>1482</v>
      </c>
      <c r="D128" s="43"/>
      <c r="E128" s="19">
        <v>26</v>
      </c>
      <c r="F128" s="39"/>
      <c r="G128" s="39"/>
      <c r="H128" s="42" t="s">
        <v>1462</v>
      </c>
      <c r="I128" s="43"/>
      <c r="J128" s="19">
        <v>16</v>
      </c>
      <c r="K128" s="39"/>
      <c r="L128" s="71"/>
      <c r="M128" s="71"/>
      <c r="N128" s="71"/>
      <c r="O128" s="71"/>
      <c r="P128" s="71"/>
      <c r="Q128" s="71"/>
      <c r="R128" s="71"/>
      <c r="S128" s="71"/>
      <c r="T128" s="71"/>
      <c r="U128" s="71"/>
      <c r="V128" s="71"/>
      <c r="W128" s="71"/>
      <c r="X128" s="71"/>
      <c r="Y128" s="71"/>
    </row>
    <row r="129" spans="1:25" ht="15">
      <c r="A129" s="15"/>
      <c r="B129" s="41">
        <v>5</v>
      </c>
      <c r="C129" s="42" t="s">
        <v>1481</v>
      </c>
      <c r="D129" s="43"/>
      <c r="E129" s="19">
        <v>8</v>
      </c>
      <c r="F129" s="38" t="s">
        <v>119</v>
      </c>
      <c r="G129" s="40">
        <v>5</v>
      </c>
      <c r="H129" s="42" t="s">
        <v>1218</v>
      </c>
      <c r="I129" s="43"/>
      <c r="J129" s="19">
        <v>12</v>
      </c>
      <c r="K129" s="38" t="s">
        <v>119</v>
      </c>
      <c r="L129" s="71"/>
      <c r="M129" s="71"/>
      <c r="N129" s="71"/>
      <c r="O129" s="71"/>
      <c r="P129" s="71"/>
      <c r="Q129" s="71"/>
      <c r="R129" s="71"/>
      <c r="S129" s="71"/>
      <c r="T129" s="71"/>
      <c r="U129" s="71"/>
      <c r="V129" s="71"/>
      <c r="W129" s="71"/>
      <c r="X129" s="71"/>
      <c r="Y129" s="71"/>
    </row>
    <row r="130" spans="1:25" ht="15">
      <c r="A130" s="15"/>
      <c r="B130" s="39"/>
      <c r="C130" s="42" t="s">
        <v>1480</v>
      </c>
      <c r="D130" s="43"/>
      <c r="E130" s="19">
        <v>20</v>
      </c>
      <c r="F130" s="39"/>
      <c r="G130" s="39"/>
      <c r="H130" s="42" t="s">
        <v>1470</v>
      </c>
      <c r="I130" s="43"/>
      <c r="J130" s="19">
        <v>17</v>
      </c>
      <c r="K130" s="39"/>
      <c r="L130" s="71"/>
      <c r="M130" s="71"/>
      <c r="N130" s="71"/>
      <c r="O130" s="71"/>
      <c r="P130" s="71"/>
      <c r="Q130" s="71"/>
      <c r="R130" s="71"/>
      <c r="S130" s="71"/>
      <c r="T130" s="71"/>
      <c r="U130" s="71"/>
      <c r="V130" s="71"/>
      <c r="W130" s="71"/>
      <c r="X130" s="71"/>
      <c r="Y130" s="71"/>
    </row>
    <row r="131" spans="1:25" ht="15">
      <c r="A131" s="22"/>
      <c r="B131" s="44" t="str">
        <f>"TOTAL MATCHES WON BY : "&amp;C117</f>
        <v>TOTAL MATCHES WON BY : ROYAL FREMANTLE</v>
      </c>
      <c r="C131" s="45"/>
      <c r="D131" s="45"/>
      <c r="E131" s="43"/>
      <c r="F131" s="19">
        <f>COUNTA(F121:F130)-0.5*COUNTIF(F121:F130,"Sq*")-COUNTIF(F121:F130,"TBA")</f>
        <v>1.5</v>
      </c>
      <c r="G131" s="55" t="str">
        <f>"TOTAL MATCHES WON BY : "&amp;H117</f>
        <v>TOTAL MATCHES WON BY : MANDURAH</v>
      </c>
      <c r="H131" s="45"/>
      <c r="I131" s="45"/>
      <c r="J131" s="43"/>
      <c r="K131" s="19">
        <f>COUNTA(K121:K130)-0.5*COUNTIF(K121:K130,"Sq*")-COUNTIF(K121:K130,"TBA")</f>
        <v>3.5</v>
      </c>
      <c r="L131" s="70"/>
      <c r="M131" s="70"/>
      <c r="N131" s="70" t="str">
        <f>IF(F131+K131=0,"",C117)</f>
        <v>ROYAL FREMANTLE</v>
      </c>
      <c r="O131" s="24">
        <f>F131</f>
        <v>1.5</v>
      </c>
      <c r="P131" s="70" t="str">
        <f>IF(F131+K131=0,"",H117)</f>
        <v>MANDURAH</v>
      </c>
      <c r="Q131" s="24">
        <f>K131</f>
        <v>3.5</v>
      </c>
      <c r="R131" s="70" t="str">
        <f>G132</f>
        <v>MANDURAH</v>
      </c>
      <c r="S131" s="70" t="str">
        <f>IF(R131="HALVED",C117,"")</f>
        <v/>
      </c>
      <c r="T131" s="70" t="str">
        <f>IF(R131="HALVED",H117,"")</f>
        <v/>
      </c>
      <c r="U131" s="70"/>
      <c r="V131" s="70"/>
      <c r="W131" s="70"/>
      <c r="X131" s="70"/>
      <c r="Y131" s="70"/>
    </row>
    <row r="132" spans="1:25" ht="15">
      <c r="A132" s="25"/>
      <c r="B132" s="46" t="s">
        <v>52</v>
      </c>
      <c r="C132" s="45"/>
      <c r="D132" s="45"/>
      <c r="E132" s="45"/>
      <c r="F132" s="43"/>
      <c r="G132" s="56" t="str">
        <f>IF(F131+K131&lt;4,"",IF(F131=K131,"HALVED",IF(F131&gt;K131,C117,H117)))</f>
        <v>MANDURAH</v>
      </c>
      <c r="H132" s="45"/>
      <c r="I132" s="45"/>
      <c r="J132" s="45"/>
      <c r="K132" s="43"/>
      <c r="L132" s="69"/>
      <c r="M132" s="69"/>
      <c r="N132" s="69"/>
      <c r="O132" s="69"/>
      <c r="P132" s="69"/>
      <c r="Q132" s="69"/>
      <c r="R132" s="69"/>
      <c r="S132" s="69"/>
      <c r="T132" s="69"/>
      <c r="U132" s="69"/>
      <c r="V132" s="69"/>
      <c r="W132" s="69"/>
      <c r="X132" s="69"/>
      <c r="Y132" s="69"/>
    </row>
    <row r="133" spans="1:25" ht="15">
      <c r="A133" s="25"/>
      <c r="B133" s="25"/>
      <c r="C133" s="25"/>
      <c r="D133" s="25"/>
      <c r="E133" s="25"/>
      <c r="F133" s="25"/>
      <c r="G133" s="33"/>
      <c r="H133" s="33"/>
      <c r="I133" s="33"/>
      <c r="J133" s="33"/>
      <c r="K133" s="33"/>
      <c r="L133" s="69"/>
      <c r="M133" s="69"/>
      <c r="N133" s="69"/>
      <c r="O133" s="69"/>
      <c r="P133" s="69"/>
      <c r="Q133" s="69"/>
      <c r="R133" s="69"/>
      <c r="S133" s="69"/>
      <c r="T133" s="69"/>
      <c r="U133" s="69"/>
      <c r="V133" s="69"/>
      <c r="W133" s="69"/>
      <c r="X133" s="69"/>
      <c r="Y133" s="69"/>
    </row>
    <row r="134" spans="1:25" ht="13.5" customHeight="1">
      <c r="A134" s="15"/>
      <c r="B134" s="57" t="s">
        <v>147</v>
      </c>
      <c r="C134" s="45"/>
      <c r="D134" s="45"/>
      <c r="E134" s="45"/>
      <c r="F134" s="45"/>
      <c r="G134" s="45"/>
      <c r="H134" s="45"/>
      <c r="I134" s="45"/>
      <c r="J134" s="45"/>
      <c r="K134" s="43"/>
      <c r="L134" s="69"/>
      <c r="M134" s="69"/>
      <c r="N134" s="69"/>
      <c r="O134" s="69"/>
      <c r="P134" s="69"/>
      <c r="Q134" s="69"/>
      <c r="R134" s="69"/>
      <c r="S134" s="69"/>
      <c r="T134" s="69"/>
      <c r="U134" s="69"/>
      <c r="V134" s="69"/>
      <c r="W134" s="69"/>
      <c r="X134" s="69"/>
      <c r="Y134" s="69"/>
    </row>
    <row r="135" spans="1:25" ht="13.5" customHeight="1">
      <c r="A135" s="15"/>
      <c r="B135" s="16" t="s">
        <v>22</v>
      </c>
      <c r="C135" s="58" t="s">
        <v>1010</v>
      </c>
      <c r="D135" s="45"/>
      <c r="E135" s="45"/>
      <c r="F135" s="43"/>
      <c r="G135" s="17" t="s">
        <v>22</v>
      </c>
      <c r="H135" s="48" t="s">
        <v>1371</v>
      </c>
      <c r="I135" s="45"/>
      <c r="J135" s="45"/>
      <c r="K135" s="43"/>
      <c r="L135" s="69"/>
      <c r="M135" s="69"/>
      <c r="N135" s="69"/>
      <c r="O135" s="69"/>
      <c r="P135" s="69"/>
      <c r="Q135" s="69"/>
      <c r="R135" s="69"/>
      <c r="S135" s="69"/>
      <c r="T135" s="69"/>
      <c r="U135" s="69"/>
      <c r="V135" s="69"/>
      <c r="W135" s="69"/>
      <c r="X135" s="69"/>
      <c r="Y135" s="69"/>
    </row>
    <row r="136" spans="1:25" ht="13.5" customHeight="1">
      <c r="A136" s="15"/>
      <c r="B136" s="41" t="s">
        <v>23</v>
      </c>
      <c r="C136" s="59" t="s">
        <v>24</v>
      </c>
      <c r="D136" s="50"/>
      <c r="E136" s="41" t="s">
        <v>25</v>
      </c>
      <c r="F136" s="41" t="s">
        <v>26</v>
      </c>
      <c r="G136" s="40" t="s">
        <v>23</v>
      </c>
      <c r="H136" s="49" t="s">
        <v>24</v>
      </c>
      <c r="I136" s="50"/>
      <c r="J136" s="40" t="s">
        <v>25</v>
      </c>
      <c r="K136" s="40" t="s">
        <v>26</v>
      </c>
      <c r="L136" s="69"/>
      <c r="M136" s="69"/>
      <c r="N136" s="69"/>
      <c r="O136" s="69"/>
      <c r="P136" s="69"/>
      <c r="Q136" s="69"/>
      <c r="R136" s="69"/>
      <c r="S136" s="69"/>
      <c r="T136" s="69"/>
      <c r="U136" s="69"/>
      <c r="V136" s="69"/>
      <c r="W136" s="69"/>
      <c r="X136" s="69"/>
      <c r="Y136" s="69"/>
    </row>
    <row r="137" spans="1:25" ht="13.5" customHeight="1">
      <c r="A137" s="15"/>
      <c r="B137" s="47"/>
      <c r="C137" s="51"/>
      <c r="D137" s="52"/>
      <c r="E137" s="47"/>
      <c r="F137" s="47"/>
      <c r="G137" s="47"/>
      <c r="H137" s="51"/>
      <c r="I137" s="52"/>
      <c r="J137" s="47"/>
      <c r="K137" s="47"/>
      <c r="L137" s="69"/>
      <c r="M137" s="69"/>
      <c r="N137" s="69"/>
      <c r="O137" s="69"/>
      <c r="P137" s="69"/>
      <c r="Q137" s="69"/>
      <c r="R137" s="69"/>
      <c r="S137" s="69"/>
      <c r="T137" s="69"/>
      <c r="U137" s="69"/>
      <c r="V137" s="69"/>
      <c r="W137" s="69"/>
      <c r="X137" s="69"/>
      <c r="Y137" s="69"/>
    </row>
    <row r="138" spans="1:25" ht="13.5" customHeight="1">
      <c r="A138" s="15"/>
      <c r="B138" s="39"/>
      <c r="C138" s="53"/>
      <c r="D138" s="54"/>
      <c r="E138" s="39"/>
      <c r="F138" s="39"/>
      <c r="G138" s="39"/>
      <c r="H138" s="53"/>
      <c r="I138" s="54"/>
      <c r="J138" s="39"/>
      <c r="K138" s="39"/>
      <c r="L138" s="69"/>
      <c r="M138" s="69"/>
      <c r="N138" s="69"/>
      <c r="O138" s="69"/>
      <c r="P138" s="69"/>
      <c r="Q138" s="69"/>
      <c r="R138" s="69"/>
      <c r="S138" s="69"/>
      <c r="T138" s="69"/>
      <c r="U138" s="69"/>
      <c r="V138" s="69"/>
      <c r="W138" s="69"/>
      <c r="X138" s="69"/>
      <c r="Y138" s="69"/>
    </row>
    <row r="139" spans="1:25" ht="13.5" customHeight="1">
      <c r="A139" s="15"/>
      <c r="B139" s="41">
        <v>1</v>
      </c>
      <c r="C139" s="42" t="s">
        <v>1469</v>
      </c>
      <c r="D139" s="43"/>
      <c r="E139" s="19">
        <v>19</v>
      </c>
      <c r="F139" s="38" t="s">
        <v>43</v>
      </c>
      <c r="G139" s="40">
        <v>1</v>
      </c>
      <c r="H139" s="42" t="s">
        <v>1468</v>
      </c>
      <c r="I139" s="43"/>
      <c r="J139" s="19">
        <v>6</v>
      </c>
      <c r="K139" s="38"/>
      <c r="L139" s="71"/>
      <c r="M139" s="71"/>
      <c r="N139" s="71"/>
      <c r="O139" s="71"/>
      <c r="P139" s="71"/>
      <c r="Q139" s="71"/>
      <c r="R139" s="71"/>
      <c r="S139" s="71"/>
      <c r="T139" s="71"/>
      <c r="U139" s="71"/>
      <c r="V139" s="71"/>
      <c r="W139" s="71"/>
      <c r="X139" s="71"/>
      <c r="Y139" s="71"/>
    </row>
    <row r="140" spans="1:25" ht="13.5" customHeight="1">
      <c r="A140" s="15"/>
      <c r="B140" s="39"/>
      <c r="C140" s="42" t="s">
        <v>1479</v>
      </c>
      <c r="D140" s="43"/>
      <c r="E140" s="19">
        <v>27</v>
      </c>
      <c r="F140" s="39"/>
      <c r="G140" s="39"/>
      <c r="H140" s="42" t="s">
        <v>1470</v>
      </c>
      <c r="I140" s="43"/>
      <c r="J140" s="19">
        <v>14</v>
      </c>
      <c r="K140" s="39"/>
      <c r="L140" s="71"/>
      <c r="M140" s="71"/>
      <c r="N140" s="71"/>
      <c r="O140" s="71"/>
      <c r="P140" s="71"/>
      <c r="Q140" s="71"/>
      <c r="R140" s="71"/>
      <c r="S140" s="71"/>
      <c r="T140" s="71"/>
      <c r="U140" s="71"/>
      <c r="V140" s="71"/>
      <c r="W140" s="71"/>
      <c r="X140" s="71"/>
      <c r="Y140" s="71"/>
    </row>
    <row r="141" spans="1:25" ht="13.5" customHeight="1">
      <c r="A141" s="15"/>
      <c r="B141" s="41">
        <v>2</v>
      </c>
      <c r="C141" s="42" t="s">
        <v>1478</v>
      </c>
      <c r="D141" s="43"/>
      <c r="E141" s="19">
        <v>16</v>
      </c>
      <c r="F141" s="38"/>
      <c r="G141" s="40">
        <v>2</v>
      </c>
      <c r="H141" s="42" t="s">
        <v>1456</v>
      </c>
      <c r="I141" s="43"/>
      <c r="J141" s="19">
        <v>7</v>
      </c>
      <c r="K141" s="38" t="s">
        <v>38</v>
      </c>
      <c r="L141" s="71"/>
      <c r="M141" s="71"/>
      <c r="N141" s="71"/>
      <c r="O141" s="71"/>
      <c r="P141" s="71"/>
      <c r="Q141" s="71"/>
      <c r="R141" s="71"/>
      <c r="S141" s="71"/>
      <c r="T141" s="71"/>
      <c r="U141" s="71"/>
      <c r="V141" s="71"/>
      <c r="W141" s="71"/>
      <c r="X141" s="71"/>
      <c r="Y141" s="71"/>
    </row>
    <row r="142" spans="1:25" ht="13.5" customHeight="1">
      <c r="A142" s="15"/>
      <c r="B142" s="39"/>
      <c r="C142" s="42" t="s">
        <v>1477</v>
      </c>
      <c r="D142" s="43"/>
      <c r="E142" s="19">
        <v>26</v>
      </c>
      <c r="F142" s="39"/>
      <c r="G142" s="39"/>
      <c r="H142" s="42" t="s">
        <v>1466</v>
      </c>
      <c r="I142" s="43"/>
      <c r="J142" s="19">
        <v>12</v>
      </c>
      <c r="K142" s="39"/>
      <c r="L142" s="71"/>
      <c r="M142" s="71"/>
      <c r="N142" s="71"/>
      <c r="O142" s="71"/>
      <c r="P142" s="71"/>
      <c r="Q142" s="71"/>
      <c r="R142" s="71"/>
      <c r="S142" s="71"/>
      <c r="T142" s="71"/>
      <c r="U142" s="71"/>
      <c r="V142" s="71"/>
      <c r="W142" s="71"/>
      <c r="X142" s="71"/>
      <c r="Y142" s="71"/>
    </row>
    <row r="143" spans="1:25" ht="13.5" customHeight="1">
      <c r="A143" s="15"/>
      <c r="B143" s="41">
        <v>3</v>
      </c>
      <c r="C143" s="42" t="s">
        <v>1457</v>
      </c>
      <c r="D143" s="43"/>
      <c r="E143" s="19">
        <v>17</v>
      </c>
      <c r="F143" s="38" t="s">
        <v>33</v>
      </c>
      <c r="G143" s="40">
        <v>3</v>
      </c>
      <c r="H143" s="42" t="s">
        <v>1464</v>
      </c>
      <c r="I143" s="43"/>
      <c r="J143" s="19">
        <v>11</v>
      </c>
      <c r="K143" s="38"/>
      <c r="L143" s="71"/>
      <c r="M143" s="71"/>
      <c r="N143" s="71"/>
      <c r="O143" s="71"/>
      <c r="P143" s="71"/>
      <c r="Q143" s="71"/>
      <c r="R143" s="71"/>
      <c r="S143" s="71"/>
      <c r="T143" s="71"/>
      <c r="U143" s="71"/>
      <c r="V143" s="71"/>
      <c r="W143" s="71"/>
      <c r="X143" s="71"/>
      <c r="Y143" s="71"/>
    </row>
    <row r="144" spans="1:25" ht="13.5" customHeight="1">
      <c r="A144" s="15"/>
      <c r="B144" s="39"/>
      <c r="C144" s="42" t="s">
        <v>1476</v>
      </c>
      <c r="D144" s="43"/>
      <c r="E144" s="19">
        <v>20</v>
      </c>
      <c r="F144" s="39"/>
      <c r="G144" s="39"/>
      <c r="H144" s="42" t="s">
        <v>1475</v>
      </c>
      <c r="I144" s="43"/>
      <c r="J144" s="19">
        <v>15</v>
      </c>
      <c r="K144" s="39"/>
      <c r="L144" s="71"/>
      <c r="M144" s="71"/>
      <c r="N144" s="71"/>
      <c r="O144" s="71"/>
      <c r="P144" s="71"/>
      <c r="Q144" s="71"/>
      <c r="R144" s="71"/>
      <c r="S144" s="71"/>
      <c r="T144" s="71"/>
      <c r="U144" s="71"/>
      <c r="V144" s="71"/>
      <c r="W144" s="71"/>
      <c r="X144" s="71"/>
      <c r="Y144" s="71"/>
    </row>
    <row r="145" spans="1:25" ht="13.5" customHeight="1">
      <c r="A145" s="15"/>
      <c r="B145" s="41">
        <v>4</v>
      </c>
      <c r="C145" s="42" t="s">
        <v>1474</v>
      </c>
      <c r="D145" s="43"/>
      <c r="E145" s="19">
        <v>10</v>
      </c>
      <c r="F145" s="38"/>
      <c r="G145" s="40">
        <v>4</v>
      </c>
      <c r="H145" s="42" t="s">
        <v>1460</v>
      </c>
      <c r="I145" s="43"/>
      <c r="J145" s="19">
        <v>12</v>
      </c>
      <c r="K145" s="38" t="s">
        <v>87</v>
      </c>
      <c r="L145" s="71"/>
      <c r="M145" s="71"/>
      <c r="N145" s="71"/>
      <c r="O145" s="71"/>
      <c r="P145" s="71"/>
      <c r="Q145" s="71"/>
      <c r="R145" s="71"/>
      <c r="S145" s="71"/>
      <c r="T145" s="71"/>
      <c r="U145" s="71"/>
      <c r="V145" s="71"/>
      <c r="W145" s="71"/>
      <c r="X145" s="71"/>
      <c r="Y145" s="71"/>
    </row>
    <row r="146" spans="1:25" ht="13.5" customHeight="1">
      <c r="A146" s="15"/>
      <c r="B146" s="39"/>
      <c r="C146" s="42" t="s">
        <v>1455</v>
      </c>
      <c r="D146" s="43"/>
      <c r="E146" s="19">
        <v>19</v>
      </c>
      <c r="F146" s="39"/>
      <c r="G146" s="39"/>
      <c r="H146" s="42" t="s">
        <v>1458</v>
      </c>
      <c r="I146" s="43"/>
      <c r="J146" s="19">
        <v>20</v>
      </c>
      <c r="K146" s="39"/>
      <c r="L146" s="71"/>
      <c r="M146" s="71"/>
      <c r="N146" s="71"/>
      <c r="O146" s="71"/>
      <c r="P146" s="71"/>
      <c r="Q146" s="71"/>
      <c r="R146" s="71"/>
      <c r="S146" s="71"/>
      <c r="T146" s="71"/>
      <c r="U146" s="71"/>
      <c r="V146" s="71"/>
      <c r="W146" s="71"/>
      <c r="X146" s="71"/>
      <c r="Y146" s="71"/>
    </row>
    <row r="147" spans="1:25" ht="15">
      <c r="A147" s="15"/>
      <c r="B147" s="41">
        <v>5</v>
      </c>
      <c r="C147" s="42" t="s">
        <v>1463</v>
      </c>
      <c r="D147" s="43"/>
      <c r="E147" s="19">
        <v>9</v>
      </c>
      <c r="F147" s="38" t="s">
        <v>84</v>
      </c>
      <c r="G147" s="40">
        <v>5</v>
      </c>
      <c r="H147" s="42" t="s">
        <v>1462</v>
      </c>
      <c r="I147" s="43"/>
      <c r="J147" s="19">
        <v>15</v>
      </c>
      <c r="K147" s="38"/>
      <c r="L147" s="71"/>
      <c r="M147" s="71"/>
      <c r="N147" s="71"/>
      <c r="O147" s="71"/>
      <c r="P147" s="71"/>
      <c r="Q147" s="71"/>
      <c r="R147" s="71"/>
      <c r="S147" s="71"/>
      <c r="T147" s="71"/>
      <c r="U147" s="71"/>
      <c r="V147" s="71"/>
      <c r="W147" s="71"/>
      <c r="X147" s="71"/>
      <c r="Y147" s="71"/>
    </row>
    <row r="148" spans="1:25" ht="15">
      <c r="A148" s="22"/>
      <c r="B148" s="39"/>
      <c r="C148" s="42" t="s">
        <v>1459</v>
      </c>
      <c r="D148" s="43"/>
      <c r="E148" s="19">
        <v>13</v>
      </c>
      <c r="F148" s="39"/>
      <c r="G148" s="39"/>
      <c r="H148" s="42" t="s">
        <v>1454</v>
      </c>
      <c r="I148" s="43"/>
      <c r="J148" s="19">
        <v>20</v>
      </c>
      <c r="K148" s="39"/>
      <c r="L148" s="71"/>
      <c r="M148" s="71"/>
      <c r="N148" s="71"/>
      <c r="O148" s="71"/>
      <c r="P148" s="71"/>
      <c r="Q148" s="71"/>
      <c r="R148" s="71"/>
      <c r="S148" s="71"/>
      <c r="T148" s="71"/>
      <c r="U148" s="71"/>
      <c r="V148" s="71"/>
      <c r="W148" s="71"/>
      <c r="X148" s="71"/>
      <c r="Y148" s="71"/>
    </row>
    <row r="149" spans="1:25" ht="15.75">
      <c r="A149" s="25"/>
      <c r="B149" s="44" t="str">
        <f>"TOTAL MATCHES WON BY : "&amp;C135</f>
        <v>TOTAL MATCHES WON BY : ROYAL PERTH</v>
      </c>
      <c r="C149" s="45"/>
      <c r="D149" s="45"/>
      <c r="E149" s="43"/>
      <c r="F149" s="19">
        <f>COUNTA(F139:F148)-0.5*COUNTIF(F139:F148,"Sq*")-COUNTIF(F139:F148,"TBA")</f>
        <v>3</v>
      </c>
      <c r="G149" s="55" t="str">
        <f>"TOTAL MATCHES WON BY : "&amp;H135</f>
        <v>TOTAL MATCHES WON BY : MANDURAH</v>
      </c>
      <c r="H149" s="45"/>
      <c r="I149" s="45"/>
      <c r="J149" s="43"/>
      <c r="K149" s="19">
        <f>COUNTA(K139:K148)-0.5*COUNTIF(K139:K148,"Sq*")-COUNTIF(K139:K148,"TBA")</f>
        <v>2</v>
      </c>
      <c r="L149" s="70"/>
      <c r="M149" s="70"/>
      <c r="N149" s="70" t="str">
        <f>IF(F149+K149=0,"",C135)</f>
        <v>ROYAL PERTH</v>
      </c>
      <c r="O149" s="24">
        <f>F149</f>
        <v>3</v>
      </c>
      <c r="P149" s="70" t="str">
        <f>IF(F149+K149=0,"",H135)</f>
        <v>MANDURAH</v>
      </c>
      <c r="Q149" s="24">
        <f>K149</f>
        <v>2</v>
      </c>
      <c r="R149" s="70" t="str">
        <f>G150</f>
        <v>ROYAL PERTH</v>
      </c>
      <c r="S149" s="70" t="str">
        <f>IF(R149="HALVED",C135,"")</f>
        <v/>
      </c>
      <c r="T149" s="70" t="str">
        <f>IF(R149="HALVED",H135,"")</f>
        <v/>
      </c>
      <c r="U149" s="70"/>
      <c r="V149" s="70"/>
      <c r="W149" s="70"/>
      <c r="X149" s="70"/>
      <c r="Y149" s="70"/>
    </row>
    <row r="150" spans="1:25" ht="13.5" customHeight="1">
      <c r="A150" s="25"/>
      <c r="B150" s="46" t="s">
        <v>52</v>
      </c>
      <c r="C150" s="45"/>
      <c r="D150" s="45"/>
      <c r="E150" s="45"/>
      <c r="F150" s="43"/>
      <c r="G150" s="56" t="str">
        <f>IF(F149+K149&lt;4,"",IF(F149=K149,"HALVED",IF(F149&gt;K149,C135,H135)))</f>
        <v>ROYAL PERTH</v>
      </c>
      <c r="H150" s="45"/>
      <c r="I150" s="45"/>
      <c r="J150" s="45"/>
      <c r="K150" s="43"/>
      <c r="L150" s="69"/>
      <c r="M150" s="69"/>
      <c r="N150" s="69"/>
      <c r="O150" s="69"/>
      <c r="P150" s="69"/>
      <c r="Q150" s="69"/>
      <c r="R150" s="69"/>
      <c r="S150" s="69"/>
      <c r="T150" s="69"/>
      <c r="U150" s="69"/>
      <c r="V150" s="69"/>
      <c r="W150" s="69"/>
      <c r="X150" s="69"/>
      <c r="Y150" s="69"/>
    </row>
    <row r="151" spans="1:25" ht="15">
      <c r="A151" s="25"/>
      <c r="B151" s="26"/>
      <c r="C151" s="26"/>
      <c r="D151" s="26"/>
      <c r="E151" s="26"/>
      <c r="F151" s="26"/>
      <c r="G151" s="27"/>
      <c r="H151" s="27"/>
      <c r="I151" s="27"/>
      <c r="J151" s="27"/>
      <c r="K151" s="27"/>
      <c r="L151" s="69"/>
      <c r="M151" s="69"/>
      <c r="N151" s="69"/>
      <c r="O151" s="69"/>
      <c r="P151" s="69"/>
      <c r="Q151" s="69"/>
      <c r="R151" s="69"/>
      <c r="S151" s="69"/>
      <c r="T151" s="69"/>
      <c r="U151" s="69"/>
      <c r="V151" s="69"/>
      <c r="W151" s="69"/>
      <c r="X151" s="69"/>
      <c r="Y151" s="69"/>
    </row>
    <row r="152" spans="1:25" ht="15" hidden="1">
      <c r="A152" s="25"/>
      <c r="B152" s="16" t="s">
        <v>22</v>
      </c>
      <c r="C152" s="58" t="s">
        <v>1452</v>
      </c>
      <c r="D152" s="45"/>
      <c r="E152" s="45"/>
      <c r="F152" s="43"/>
      <c r="G152" s="17" t="s">
        <v>22</v>
      </c>
      <c r="H152" s="48" t="s">
        <v>1033</v>
      </c>
      <c r="I152" s="45"/>
      <c r="J152" s="45"/>
      <c r="K152" s="43"/>
      <c r="L152" s="69"/>
      <c r="M152" s="69"/>
      <c r="N152" s="69"/>
      <c r="O152" s="69"/>
      <c r="P152" s="69"/>
      <c r="Q152" s="69"/>
      <c r="R152" s="69"/>
      <c r="S152" s="69"/>
      <c r="T152" s="69"/>
      <c r="U152" s="69"/>
      <c r="V152" s="69"/>
      <c r="W152" s="69"/>
      <c r="X152" s="69"/>
      <c r="Y152" s="69"/>
    </row>
    <row r="153" spans="1:25" ht="15" hidden="1">
      <c r="A153" s="25"/>
      <c r="B153" s="41" t="s">
        <v>23</v>
      </c>
      <c r="C153" s="59" t="s">
        <v>24</v>
      </c>
      <c r="D153" s="50"/>
      <c r="E153" s="41" t="s">
        <v>25</v>
      </c>
      <c r="F153" s="41" t="s">
        <v>26</v>
      </c>
      <c r="G153" s="40" t="s">
        <v>23</v>
      </c>
      <c r="H153" s="49" t="s">
        <v>24</v>
      </c>
      <c r="I153" s="50"/>
      <c r="J153" s="40" t="s">
        <v>25</v>
      </c>
      <c r="K153" s="40" t="s">
        <v>26</v>
      </c>
      <c r="L153" s="69"/>
      <c r="M153" s="69"/>
      <c r="N153" s="69"/>
      <c r="O153" s="69"/>
      <c r="P153" s="69"/>
      <c r="Q153" s="69"/>
      <c r="R153" s="69"/>
      <c r="S153" s="69"/>
      <c r="T153" s="69"/>
      <c r="U153" s="69"/>
      <c r="V153" s="69"/>
      <c r="W153" s="69"/>
      <c r="X153" s="69"/>
      <c r="Y153" s="69"/>
    </row>
    <row r="154" spans="1:25" ht="15" hidden="1">
      <c r="A154" s="25"/>
      <c r="B154" s="47"/>
      <c r="C154" s="51"/>
      <c r="D154" s="52"/>
      <c r="E154" s="47"/>
      <c r="F154" s="47"/>
      <c r="G154" s="47"/>
      <c r="H154" s="51"/>
      <c r="I154" s="52"/>
      <c r="J154" s="47"/>
      <c r="K154" s="47"/>
      <c r="L154" s="69"/>
      <c r="M154" s="69"/>
      <c r="N154" s="69"/>
      <c r="O154" s="69"/>
      <c r="P154" s="69"/>
      <c r="Q154" s="69"/>
      <c r="R154" s="69"/>
      <c r="S154" s="69"/>
      <c r="T154" s="69"/>
      <c r="U154" s="69"/>
      <c r="V154" s="69"/>
      <c r="W154" s="69"/>
      <c r="X154" s="69"/>
      <c r="Y154" s="69"/>
    </row>
    <row r="155" spans="1:25" ht="15" hidden="1">
      <c r="A155" s="25"/>
      <c r="B155" s="39"/>
      <c r="C155" s="53"/>
      <c r="D155" s="54"/>
      <c r="E155" s="39"/>
      <c r="F155" s="39"/>
      <c r="G155" s="39"/>
      <c r="H155" s="53"/>
      <c r="I155" s="54"/>
      <c r="J155" s="39"/>
      <c r="K155" s="39"/>
      <c r="L155" s="69"/>
      <c r="M155" s="69"/>
      <c r="N155" s="69"/>
      <c r="O155" s="69"/>
      <c r="P155" s="69"/>
      <c r="Q155" s="69"/>
      <c r="R155" s="69"/>
      <c r="S155" s="69"/>
      <c r="T155" s="69"/>
      <c r="U155" s="69"/>
      <c r="V155" s="69"/>
      <c r="W155" s="69"/>
      <c r="X155" s="69"/>
      <c r="Y155" s="69"/>
    </row>
    <row r="156" spans="1:25" ht="15.75" hidden="1">
      <c r="A156" s="25"/>
      <c r="B156" s="41">
        <v>1</v>
      </c>
      <c r="C156" s="42"/>
      <c r="D156" s="43"/>
      <c r="E156" s="19"/>
      <c r="F156" s="38"/>
      <c r="G156" s="40">
        <v>1</v>
      </c>
      <c r="H156" s="42"/>
      <c r="I156" s="43"/>
      <c r="J156" s="19"/>
      <c r="K156" s="38"/>
      <c r="L156" s="71"/>
      <c r="M156" s="71"/>
      <c r="N156" s="71"/>
      <c r="O156" s="71"/>
      <c r="P156" s="71"/>
      <c r="Q156" s="71"/>
      <c r="R156" s="71"/>
      <c r="S156" s="71"/>
      <c r="T156" s="71"/>
      <c r="U156" s="71"/>
      <c r="V156" s="71"/>
      <c r="W156" s="71"/>
      <c r="X156" s="71"/>
      <c r="Y156" s="71"/>
    </row>
    <row r="157" spans="1:25" ht="15.75" hidden="1">
      <c r="A157" s="25"/>
      <c r="B157" s="39"/>
      <c r="C157" s="42"/>
      <c r="D157" s="43"/>
      <c r="E157" s="19"/>
      <c r="F157" s="39"/>
      <c r="G157" s="39"/>
      <c r="H157" s="42"/>
      <c r="I157" s="43"/>
      <c r="J157" s="19"/>
      <c r="K157" s="39"/>
      <c r="L157" s="71"/>
      <c r="M157" s="71"/>
      <c r="N157" s="71"/>
      <c r="O157" s="71"/>
      <c r="P157" s="71"/>
      <c r="Q157" s="71"/>
      <c r="R157" s="71"/>
      <c r="S157" s="71"/>
      <c r="T157" s="71"/>
      <c r="U157" s="71"/>
      <c r="V157" s="71"/>
      <c r="W157" s="71"/>
      <c r="X157" s="71"/>
      <c r="Y157" s="71"/>
    </row>
    <row r="158" spans="1:25" ht="15.75" hidden="1">
      <c r="A158" s="25"/>
      <c r="B158" s="41">
        <v>2</v>
      </c>
      <c r="C158" s="42"/>
      <c r="D158" s="43"/>
      <c r="E158" s="19"/>
      <c r="F158" s="38"/>
      <c r="G158" s="40">
        <v>2</v>
      </c>
      <c r="H158" s="42"/>
      <c r="I158" s="43"/>
      <c r="J158" s="19"/>
      <c r="K158" s="38"/>
      <c r="L158" s="71"/>
      <c r="M158" s="71"/>
      <c r="N158" s="71"/>
      <c r="O158" s="71"/>
      <c r="P158" s="71"/>
      <c r="Q158" s="71"/>
      <c r="R158" s="71"/>
      <c r="S158" s="71"/>
      <c r="T158" s="71"/>
      <c r="U158" s="71"/>
      <c r="V158" s="71"/>
      <c r="W158" s="71"/>
      <c r="X158" s="71"/>
      <c r="Y158" s="71"/>
    </row>
    <row r="159" spans="1:25" ht="15.75" hidden="1">
      <c r="A159" s="25"/>
      <c r="B159" s="39"/>
      <c r="C159" s="42"/>
      <c r="D159" s="43"/>
      <c r="E159" s="19"/>
      <c r="F159" s="39"/>
      <c r="G159" s="39"/>
      <c r="H159" s="42"/>
      <c r="I159" s="43"/>
      <c r="J159" s="19"/>
      <c r="K159" s="39"/>
      <c r="L159" s="71"/>
      <c r="M159" s="71"/>
      <c r="N159" s="71"/>
      <c r="O159" s="71"/>
      <c r="P159" s="71"/>
      <c r="Q159" s="71"/>
      <c r="R159" s="71"/>
      <c r="S159" s="71"/>
      <c r="T159" s="71"/>
      <c r="U159" s="71"/>
      <c r="V159" s="71"/>
      <c r="W159" s="71"/>
      <c r="X159" s="71"/>
      <c r="Y159" s="71"/>
    </row>
    <row r="160" spans="1:25" ht="15.75" hidden="1">
      <c r="A160" s="25"/>
      <c r="B160" s="41">
        <v>3</v>
      </c>
      <c r="C160" s="42"/>
      <c r="D160" s="43"/>
      <c r="E160" s="19"/>
      <c r="F160" s="38"/>
      <c r="G160" s="40">
        <v>3</v>
      </c>
      <c r="H160" s="42"/>
      <c r="I160" s="43"/>
      <c r="J160" s="19"/>
      <c r="K160" s="38"/>
      <c r="L160" s="71"/>
      <c r="M160" s="71"/>
      <c r="N160" s="71"/>
      <c r="O160" s="71"/>
      <c r="P160" s="71"/>
      <c r="Q160" s="71"/>
      <c r="R160" s="71"/>
      <c r="S160" s="71"/>
      <c r="T160" s="71"/>
      <c r="U160" s="71"/>
      <c r="V160" s="71"/>
      <c r="W160" s="71"/>
      <c r="X160" s="71"/>
      <c r="Y160" s="71"/>
    </row>
    <row r="161" spans="1:25" ht="15.75" hidden="1">
      <c r="A161" s="25"/>
      <c r="B161" s="39"/>
      <c r="C161" s="42"/>
      <c r="D161" s="43"/>
      <c r="E161" s="19"/>
      <c r="F161" s="39"/>
      <c r="G161" s="39"/>
      <c r="H161" s="42"/>
      <c r="I161" s="43"/>
      <c r="J161" s="19"/>
      <c r="K161" s="39"/>
      <c r="L161" s="71"/>
      <c r="M161" s="71"/>
      <c r="N161" s="71"/>
      <c r="O161" s="71"/>
      <c r="P161" s="71"/>
      <c r="Q161" s="71"/>
      <c r="R161" s="71"/>
      <c r="S161" s="71"/>
      <c r="T161" s="71"/>
      <c r="U161" s="71"/>
      <c r="V161" s="71"/>
      <c r="W161" s="71"/>
      <c r="X161" s="71"/>
      <c r="Y161" s="71"/>
    </row>
    <row r="162" spans="1:25" ht="15.75" hidden="1">
      <c r="A162" s="25"/>
      <c r="B162" s="41">
        <v>4</v>
      </c>
      <c r="C162" s="42"/>
      <c r="D162" s="43"/>
      <c r="E162" s="19"/>
      <c r="F162" s="38"/>
      <c r="G162" s="40">
        <v>4</v>
      </c>
      <c r="H162" s="42"/>
      <c r="I162" s="43"/>
      <c r="J162" s="19"/>
      <c r="K162" s="38"/>
      <c r="L162" s="71"/>
      <c r="M162" s="71"/>
      <c r="N162" s="71"/>
      <c r="O162" s="71"/>
      <c r="P162" s="71"/>
      <c r="Q162" s="71"/>
      <c r="R162" s="71"/>
      <c r="S162" s="71"/>
      <c r="T162" s="71"/>
      <c r="U162" s="71"/>
      <c r="V162" s="71"/>
      <c r="W162" s="71"/>
      <c r="X162" s="71"/>
      <c r="Y162" s="71"/>
    </row>
    <row r="163" spans="1:25" ht="15.75" hidden="1">
      <c r="A163" s="25"/>
      <c r="B163" s="39"/>
      <c r="C163" s="42"/>
      <c r="D163" s="43"/>
      <c r="E163" s="19"/>
      <c r="F163" s="39"/>
      <c r="G163" s="39"/>
      <c r="H163" s="42"/>
      <c r="I163" s="43"/>
      <c r="J163" s="19"/>
      <c r="K163" s="39"/>
      <c r="L163" s="71"/>
      <c r="M163" s="71"/>
      <c r="N163" s="71"/>
      <c r="O163" s="71"/>
      <c r="P163" s="71"/>
      <c r="Q163" s="71"/>
      <c r="R163" s="71"/>
      <c r="S163" s="71"/>
      <c r="T163" s="71"/>
      <c r="U163" s="71"/>
      <c r="V163" s="71"/>
      <c r="W163" s="71"/>
      <c r="X163" s="71"/>
      <c r="Y163" s="71"/>
    </row>
    <row r="164" spans="1:25" ht="15.75" hidden="1">
      <c r="A164" s="25"/>
      <c r="B164" s="41">
        <v>5</v>
      </c>
      <c r="C164" s="42"/>
      <c r="D164" s="43"/>
      <c r="E164" s="19"/>
      <c r="F164" s="38"/>
      <c r="G164" s="40">
        <v>5</v>
      </c>
      <c r="H164" s="42"/>
      <c r="I164" s="43"/>
      <c r="J164" s="19"/>
      <c r="K164" s="38"/>
      <c r="L164" s="71"/>
      <c r="M164" s="71"/>
      <c r="N164" s="71"/>
      <c r="O164" s="71"/>
      <c r="P164" s="71"/>
      <c r="Q164" s="71"/>
      <c r="R164" s="71"/>
      <c r="S164" s="71"/>
      <c r="T164" s="71"/>
      <c r="U164" s="71"/>
      <c r="V164" s="71"/>
      <c r="W164" s="71"/>
      <c r="X164" s="71"/>
      <c r="Y164" s="71"/>
    </row>
    <row r="165" spans="1:25" ht="15.75" hidden="1">
      <c r="A165" s="25"/>
      <c r="B165" s="39"/>
      <c r="C165" s="42"/>
      <c r="D165" s="43"/>
      <c r="E165" s="19"/>
      <c r="F165" s="39"/>
      <c r="G165" s="39"/>
      <c r="H165" s="42"/>
      <c r="I165" s="43"/>
      <c r="J165" s="19"/>
      <c r="K165" s="39"/>
      <c r="L165" s="71"/>
      <c r="M165" s="71"/>
      <c r="N165" s="71"/>
      <c r="O165" s="71"/>
      <c r="P165" s="71"/>
      <c r="Q165" s="71"/>
      <c r="R165" s="71"/>
      <c r="S165" s="71"/>
      <c r="T165" s="71"/>
      <c r="U165" s="71"/>
      <c r="V165" s="71"/>
      <c r="W165" s="71"/>
      <c r="X165" s="71"/>
      <c r="Y165" s="71"/>
    </row>
    <row r="166" spans="1:25" ht="15.75" hidden="1">
      <c r="A166" s="25"/>
      <c r="B166" s="44" t="str">
        <f>"TOTAL MATCHES WON BY : "&amp;C152</f>
        <v>TOTAL MATCHES WON BY : BYE</v>
      </c>
      <c r="C166" s="45"/>
      <c r="D166" s="45"/>
      <c r="E166" s="43"/>
      <c r="F166" s="19">
        <f>COUNTA(F156:F165)-0.5*COUNTIF(F156:F165,"Sq*")-COUNTIF(F156:F165,"TBA")</f>
        <v>0</v>
      </c>
      <c r="G166" s="55" t="str">
        <f>"TOTAL MATCHES WON BY : "&amp;H152</f>
        <v>TOTAL MATCHES WON BY : ROYAL FREMANTLE</v>
      </c>
      <c r="H166" s="45"/>
      <c r="I166" s="45"/>
      <c r="J166" s="43"/>
      <c r="K166" s="19">
        <f>COUNTA(K156:K165)-0.5*COUNTIF(K156:K165,"Sq*")-COUNTIF(K156:K165,"TBA")</f>
        <v>0</v>
      </c>
      <c r="L166" s="70"/>
      <c r="M166" s="70"/>
      <c r="N166" s="70" t="str">
        <f>IF(F166+K166=0,"",C152)</f>
        <v/>
      </c>
      <c r="O166" s="24">
        <f>F166</f>
        <v>0</v>
      </c>
      <c r="P166" s="70" t="str">
        <f>IF(F166+K166=0,"",H152)</f>
        <v/>
      </c>
      <c r="Q166" s="24">
        <f>K166</f>
        <v>0</v>
      </c>
      <c r="R166" s="70" t="str">
        <f>G167</f>
        <v/>
      </c>
      <c r="S166" s="70" t="str">
        <f>IF(R166="HALVED",C152,"")</f>
        <v/>
      </c>
      <c r="T166" s="70" t="str">
        <f>IF(R166="HALVED",H152,"")</f>
        <v/>
      </c>
      <c r="U166" s="70"/>
      <c r="V166" s="70"/>
      <c r="W166" s="70"/>
      <c r="X166" s="70"/>
      <c r="Y166" s="70"/>
    </row>
    <row r="167" spans="1:25" ht="15" hidden="1">
      <c r="A167" s="25"/>
      <c r="B167" s="46" t="s">
        <v>52</v>
      </c>
      <c r="C167" s="45"/>
      <c r="D167" s="45"/>
      <c r="E167" s="45"/>
      <c r="F167" s="43"/>
      <c r="G167" s="56" t="str">
        <f>IF(F166+K166&lt;4,"",IF(F166=K166,"HALVED",IF(F166&gt;K166,C152,H152)))</f>
        <v/>
      </c>
      <c r="H167" s="45"/>
      <c r="I167" s="45"/>
      <c r="J167" s="45"/>
      <c r="K167" s="43"/>
      <c r="L167" s="69"/>
      <c r="M167" s="69"/>
      <c r="N167" s="69"/>
      <c r="O167" s="69"/>
      <c r="P167" s="69"/>
      <c r="Q167" s="69"/>
      <c r="R167" s="69"/>
      <c r="S167" s="69"/>
      <c r="T167" s="69"/>
      <c r="U167" s="69"/>
      <c r="V167" s="69"/>
      <c r="W167" s="69"/>
      <c r="X167" s="69"/>
      <c r="Y167" s="69"/>
    </row>
    <row r="168" spans="1:25" ht="15">
      <c r="A168" s="25"/>
      <c r="B168" s="25"/>
      <c r="C168" s="25"/>
      <c r="D168" s="25"/>
      <c r="E168" s="25"/>
      <c r="F168" s="25"/>
      <c r="G168" s="33"/>
      <c r="H168" s="33"/>
      <c r="I168" s="33"/>
      <c r="J168" s="33"/>
      <c r="K168" s="33"/>
      <c r="L168" s="69"/>
      <c r="M168" s="69"/>
      <c r="N168" s="69"/>
      <c r="O168" s="69"/>
      <c r="P168" s="69"/>
      <c r="Q168" s="69"/>
      <c r="R168" s="69"/>
      <c r="S168" s="69"/>
      <c r="T168" s="69"/>
      <c r="U168" s="69"/>
      <c r="V168" s="69"/>
      <c r="W168" s="69"/>
      <c r="X168" s="69"/>
      <c r="Y168" s="69"/>
    </row>
    <row r="169" spans="1:25" ht="19.5" customHeight="1">
      <c r="A169" s="25"/>
      <c r="B169" s="57" t="s">
        <v>1473</v>
      </c>
      <c r="C169" s="45"/>
      <c r="D169" s="45"/>
      <c r="E169" s="45"/>
      <c r="F169" s="45"/>
      <c r="G169" s="45"/>
      <c r="H169" s="45"/>
      <c r="I169" s="45"/>
      <c r="J169" s="45"/>
      <c r="K169" s="43"/>
      <c r="L169" s="69"/>
      <c r="M169" s="69"/>
      <c r="N169" s="69"/>
      <c r="O169" s="69"/>
      <c r="P169" s="69"/>
      <c r="Q169" s="69"/>
      <c r="R169" s="69"/>
      <c r="S169" s="69"/>
      <c r="T169" s="69"/>
      <c r="U169" s="69"/>
      <c r="V169" s="69"/>
      <c r="W169" s="69"/>
      <c r="X169" s="69"/>
      <c r="Y169" s="69"/>
    </row>
    <row r="170" spans="1:25" ht="15">
      <c r="A170" s="25"/>
      <c r="B170" s="16" t="s">
        <v>22</v>
      </c>
      <c r="C170" s="58" t="s">
        <v>1371</v>
      </c>
      <c r="D170" s="45"/>
      <c r="E170" s="45"/>
      <c r="F170" s="43"/>
      <c r="G170" s="17" t="s">
        <v>22</v>
      </c>
      <c r="H170" s="48" t="s">
        <v>1010</v>
      </c>
      <c r="I170" s="45"/>
      <c r="J170" s="45"/>
      <c r="K170" s="43"/>
      <c r="L170" s="69"/>
      <c r="M170" s="69"/>
      <c r="N170" s="69"/>
      <c r="O170" s="69"/>
      <c r="P170" s="69"/>
      <c r="Q170" s="69"/>
      <c r="R170" s="69"/>
      <c r="S170" s="69"/>
      <c r="T170" s="69"/>
      <c r="U170" s="69"/>
      <c r="V170" s="69"/>
      <c r="W170" s="69"/>
      <c r="X170" s="69"/>
      <c r="Y170" s="69"/>
    </row>
    <row r="171" spans="1:25" ht="15">
      <c r="A171" s="25"/>
      <c r="B171" s="41" t="s">
        <v>23</v>
      </c>
      <c r="C171" s="59" t="s">
        <v>24</v>
      </c>
      <c r="D171" s="50"/>
      <c r="E171" s="41" t="s">
        <v>25</v>
      </c>
      <c r="F171" s="41" t="s">
        <v>26</v>
      </c>
      <c r="G171" s="40" t="s">
        <v>23</v>
      </c>
      <c r="H171" s="49" t="s">
        <v>24</v>
      </c>
      <c r="I171" s="50"/>
      <c r="J171" s="40" t="s">
        <v>25</v>
      </c>
      <c r="K171" s="40" t="s">
        <v>26</v>
      </c>
      <c r="L171" s="69"/>
      <c r="M171" s="69"/>
      <c r="N171" s="69"/>
      <c r="O171" s="69"/>
      <c r="P171" s="69"/>
      <c r="Q171" s="69"/>
      <c r="R171" s="69"/>
      <c r="S171" s="69"/>
      <c r="T171" s="69"/>
      <c r="U171" s="69"/>
      <c r="V171" s="69"/>
      <c r="W171" s="69"/>
      <c r="X171" s="69"/>
      <c r="Y171" s="69"/>
    </row>
    <row r="172" spans="1:25" ht="15">
      <c r="A172" s="25"/>
      <c r="B172" s="47"/>
      <c r="C172" s="51"/>
      <c r="D172" s="52"/>
      <c r="E172" s="47"/>
      <c r="F172" s="47"/>
      <c r="G172" s="47"/>
      <c r="H172" s="51"/>
      <c r="I172" s="52"/>
      <c r="J172" s="47"/>
      <c r="K172" s="47"/>
      <c r="L172" s="69"/>
      <c r="M172" s="69"/>
      <c r="N172" s="69"/>
      <c r="O172" s="69"/>
      <c r="P172" s="69"/>
      <c r="Q172" s="69"/>
      <c r="R172" s="69"/>
      <c r="S172" s="69"/>
      <c r="T172" s="69"/>
      <c r="U172" s="69"/>
      <c r="V172" s="69"/>
      <c r="W172" s="69"/>
      <c r="X172" s="69"/>
      <c r="Y172" s="69"/>
    </row>
    <row r="173" spans="1:25" ht="15">
      <c r="A173" s="25"/>
      <c r="B173" s="39"/>
      <c r="C173" s="53"/>
      <c r="D173" s="54"/>
      <c r="E173" s="39"/>
      <c r="F173" s="39"/>
      <c r="G173" s="39"/>
      <c r="H173" s="53"/>
      <c r="I173" s="54"/>
      <c r="J173" s="39"/>
      <c r="K173" s="39"/>
      <c r="L173" s="69"/>
      <c r="M173" s="69"/>
      <c r="N173" s="69"/>
      <c r="O173" s="69"/>
      <c r="P173" s="69"/>
      <c r="Q173" s="69"/>
      <c r="R173" s="69"/>
      <c r="S173" s="69"/>
      <c r="T173" s="69"/>
      <c r="U173" s="69"/>
      <c r="V173" s="69"/>
      <c r="W173" s="69"/>
      <c r="X173" s="69"/>
      <c r="Y173" s="69"/>
    </row>
    <row r="174" spans="1:25" ht="15.75">
      <c r="A174" s="25"/>
      <c r="B174" s="41">
        <v>1</v>
      </c>
      <c r="C174" s="42" t="s">
        <v>1472</v>
      </c>
      <c r="D174" s="43"/>
      <c r="E174" s="19">
        <v>8</v>
      </c>
      <c r="F174" s="38" t="s">
        <v>55</v>
      </c>
      <c r="G174" s="40">
        <v>1</v>
      </c>
      <c r="H174" s="42" t="s">
        <v>1471</v>
      </c>
      <c r="I174" s="43"/>
      <c r="J174" s="19"/>
      <c r="K174" s="38"/>
      <c r="L174" s="71"/>
      <c r="M174" s="71"/>
      <c r="N174" s="71"/>
      <c r="O174" s="71"/>
      <c r="P174" s="71"/>
      <c r="Q174" s="71"/>
      <c r="R174" s="71"/>
      <c r="S174" s="71"/>
      <c r="T174" s="71"/>
      <c r="U174" s="71"/>
      <c r="V174" s="71"/>
      <c r="W174" s="71"/>
      <c r="X174" s="71"/>
      <c r="Y174" s="71"/>
    </row>
    <row r="175" spans="1:25" ht="15.75">
      <c r="A175" s="25"/>
      <c r="B175" s="39"/>
      <c r="C175" s="42" t="s">
        <v>1470</v>
      </c>
      <c r="D175" s="43"/>
      <c r="E175" s="19">
        <v>14</v>
      </c>
      <c r="F175" s="39"/>
      <c r="G175" s="39"/>
      <c r="H175" s="42" t="s">
        <v>1469</v>
      </c>
      <c r="I175" s="43"/>
      <c r="J175" s="19"/>
      <c r="K175" s="39"/>
      <c r="L175" s="71"/>
      <c r="M175" s="71"/>
      <c r="N175" s="71"/>
      <c r="O175" s="71"/>
      <c r="P175" s="71"/>
      <c r="Q175" s="71"/>
      <c r="R175" s="71"/>
      <c r="S175" s="71"/>
      <c r="T175" s="71"/>
      <c r="U175" s="71"/>
      <c r="V175" s="71"/>
      <c r="W175" s="71"/>
      <c r="X175" s="71"/>
      <c r="Y175" s="71"/>
    </row>
    <row r="176" spans="1:25" ht="15.75">
      <c r="A176" s="25"/>
      <c r="B176" s="41">
        <v>2</v>
      </c>
      <c r="C176" s="42" t="s">
        <v>1468</v>
      </c>
      <c r="D176" s="43"/>
      <c r="E176" s="19">
        <v>7</v>
      </c>
      <c r="F176" s="38"/>
      <c r="G176" s="40">
        <v>2</v>
      </c>
      <c r="H176" s="42" t="s">
        <v>1467</v>
      </c>
      <c r="I176" s="43"/>
      <c r="J176" s="19"/>
      <c r="K176" s="38" t="s">
        <v>87</v>
      </c>
      <c r="L176" s="71"/>
      <c r="M176" s="71"/>
      <c r="N176" s="71"/>
      <c r="O176" s="71"/>
      <c r="P176" s="71"/>
      <c r="Q176" s="71"/>
      <c r="R176" s="71"/>
      <c r="S176" s="71"/>
      <c r="T176" s="71"/>
      <c r="U176" s="71"/>
      <c r="V176" s="71"/>
      <c r="W176" s="71"/>
      <c r="X176" s="71"/>
      <c r="Y176" s="71"/>
    </row>
    <row r="177" spans="1:25" ht="15.75">
      <c r="A177" s="25"/>
      <c r="B177" s="39"/>
      <c r="C177" s="42" t="s">
        <v>1466</v>
      </c>
      <c r="D177" s="43"/>
      <c r="E177" s="19">
        <v>13</v>
      </c>
      <c r="F177" s="39"/>
      <c r="G177" s="39"/>
      <c r="H177" s="42" t="s">
        <v>1465</v>
      </c>
      <c r="I177" s="43"/>
      <c r="J177" s="19"/>
      <c r="K177" s="39"/>
      <c r="L177" s="71"/>
      <c r="M177" s="71"/>
      <c r="N177" s="71"/>
      <c r="O177" s="71"/>
      <c r="P177" s="71"/>
      <c r="Q177" s="71"/>
      <c r="R177" s="71"/>
      <c r="S177" s="71"/>
      <c r="T177" s="71"/>
      <c r="U177" s="71"/>
      <c r="V177" s="71"/>
      <c r="W177" s="71"/>
      <c r="X177" s="71"/>
      <c r="Y177" s="71"/>
    </row>
    <row r="178" spans="1:25" ht="15.75">
      <c r="A178" s="25"/>
      <c r="B178" s="41">
        <v>3</v>
      </c>
      <c r="C178" s="42" t="s">
        <v>1464</v>
      </c>
      <c r="D178" s="43"/>
      <c r="E178" s="19">
        <v>10</v>
      </c>
      <c r="F178" s="38"/>
      <c r="G178" s="40">
        <v>3</v>
      </c>
      <c r="H178" s="42" t="s">
        <v>1463</v>
      </c>
      <c r="I178" s="43"/>
      <c r="J178" s="19"/>
      <c r="K178" s="38" t="s">
        <v>64</v>
      </c>
      <c r="L178" s="71"/>
      <c r="M178" s="71"/>
      <c r="N178" s="71"/>
      <c r="O178" s="71"/>
      <c r="P178" s="71"/>
      <c r="Q178" s="71"/>
      <c r="R178" s="71"/>
      <c r="S178" s="71"/>
      <c r="T178" s="71"/>
      <c r="U178" s="71"/>
      <c r="V178" s="71"/>
      <c r="W178" s="71"/>
      <c r="X178" s="71"/>
      <c r="Y178" s="71"/>
    </row>
    <row r="179" spans="1:25" ht="15.75">
      <c r="A179" s="25"/>
      <c r="B179" s="39"/>
      <c r="C179" s="42" t="s">
        <v>1462</v>
      </c>
      <c r="D179" s="43"/>
      <c r="E179" s="19">
        <v>15</v>
      </c>
      <c r="F179" s="39"/>
      <c r="G179" s="39"/>
      <c r="H179" s="42" t="s">
        <v>1461</v>
      </c>
      <c r="I179" s="43"/>
      <c r="J179" s="19"/>
      <c r="K179" s="39"/>
      <c r="L179" s="71"/>
      <c r="M179" s="71"/>
      <c r="N179" s="71"/>
      <c r="O179" s="71"/>
      <c r="P179" s="71"/>
      <c r="Q179" s="71"/>
      <c r="R179" s="71"/>
      <c r="S179" s="71"/>
      <c r="T179" s="71"/>
      <c r="U179" s="71"/>
      <c r="V179" s="71"/>
      <c r="W179" s="71"/>
      <c r="X179" s="71"/>
      <c r="Y179" s="71"/>
    </row>
    <row r="180" spans="1:25" ht="15.75">
      <c r="A180" s="25"/>
      <c r="B180" s="41">
        <v>4</v>
      </c>
      <c r="C180" s="42" t="s">
        <v>1460</v>
      </c>
      <c r="D180" s="43"/>
      <c r="E180" s="19">
        <v>11</v>
      </c>
      <c r="F180" s="38" t="s">
        <v>33</v>
      </c>
      <c r="G180" s="40">
        <v>4</v>
      </c>
      <c r="H180" s="42" t="s">
        <v>1459</v>
      </c>
      <c r="I180" s="43"/>
      <c r="J180" s="19"/>
      <c r="K180" s="38"/>
      <c r="L180" s="71"/>
      <c r="M180" s="71"/>
      <c r="N180" s="71"/>
      <c r="O180" s="71"/>
      <c r="P180" s="71"/>
      <c r="Q180" s="71"/>
      <c r="R180" s="71"/>
      <c r="S180" s="71"/>
      <c r="T180" s="71"/>
      <c r="U180" s="71"/>
      <c r="V180" s="71"/>
      <c r="W180" s="71"/>
      <c r="X180" s="71"/>
      <c r="Y180" s="71"/>
    </row>
    <row r="181" spans="1:25" ht="15.75">
      <c r="A181" s="25"/>
      <c r="B181" s="39"/>
      <c r="C181" s="42" t="s">
        <v>1458</v>
      </c>
      <c r="D181" s="43"/>
      <c r="E181" s="19">
        <v>19</v>
      </c>
      <c r="F181" s="39"/>
      <c r="G181" s="39"/>
      <c r="H181" s="42" t="s">
        <v>1457</v>
      </c>
      <c r="I181" s="43"/>
      <c r="J181" s="19"/>
      <c r="K181" s="39"/>
      <c r="L181" s="71"/>
      <c r="M181" s="71"/>
      <c r="N181" s="71"/>
      <c r="O181" s="71"/>
      <c r="P181" s="71"/>
      <c r="Q181" s="71"/>
      <c r="R181" s="71"/>
      <c r="S181" s="71"/>
      <c r="T181" s="71"/>
      <c r="U181" s="71"/>
      <c r="V181" s="71"/>
      <c r="W181" s="71"/>
      <c r="X181" s="71"/>
      <c r="Y181" s="71"/>
    </row>
    <row r="182" spans="1:25" ht="15.75">
      <c r="A182" s="25"/>
      <c r="B182" s="41">
        <v>5</v>
      </c>
      <c r="C182" s="42" t="s">
        <v>1456</v>
      </c>
      <c r="D182" s="43"/>
      <c r="E182" s="19">
        <v>7</v>
      </c>
      <c r="F182" s="38"/>
      <c r="G182" s="40">
        <v>5</v>
      </c>
      <c r="H182" s="42" t="s">
        <v>1455</v>
      </c>
      <c r="I182" s="43"/>
      <c r="J182" s="19"/>
      <c r="K182" s="38" t="s">
        <v>33</v>
      </c>
      <c r="L182" s="71"/>
      <c r="M182" s="71"/>
      <c r="N182" s="71"/>
      <c r="O182" s="71"/>
      <c r="P182" s="71"/>
      <c r="Q182" s="71"/>
      <c r="R182" s="71"/>
      <c r="S182" s="71"/>
      <c r="T182" s="71"/>
      <c r="U182" s="71"/>
      <c r="V182" s="71"/>
      <c r="W182" s="71"/>
      <c r="X182" s="71"/>
      <c r="Y182" s="71"/>
    </row>
    <row r="183" spans="1:25" ht="15.75">
      <c r="A183" s="25"/>
      <c r="B183" s="39"/>
      <c r="C183" s="42" t="s">
        <v>1454</v>
      </c>
      <c r="D183" s="43"/>
      <c r="E183" s="19">
        <v>19</v>
      </c>
      <c r="F183" s="39"/>
      <c r="G183" s="39"/>
      <c r="H183" s="42" t="s">
        <v>1453</v>
      </c>
      <c r="I183" s="43"/>
      <c r="J183" s="19"/>
      <c r="K183" s="39"/>
      <c r="L183" s="71"/>
      <c r="M183" s="71"/>
      <c r="N183" s="71"/>
      <c r="O183" s="71"/>
      <c r="P183" s="71"/>
      <c r="Q183" s="71"/>
      <c r="R183" s="71"/>
      <c r="S183" s="71"/>
      <c r="T183" s="71"/>
      <c r="U183" s="71"/>
      <c r="V183" s="71"/>
      <c r="W183" s="71"/>
      <c r="X183" s="71"/>
      <c r="Y183" s="71"/>
    </row>
    <row r="184" spans="1:25" ht="15.75">
      <c r="A184" s="25"/>
      <c r="B184" s="44" t="str">
        <f>"TOTAL MATCHES WON BY : "&amp;C170</f>
        <v>TOTAL MATCHES WON BY : MANDURAH</v>
      </c>
      <c r="C184" s="45"/>
      <c r="D184" s="45"/>
      <c r="E184" s="43"/>
      <c r="F184" s="19">
        <f>COUNTA(F174:F183)-0.5*COUNTIF(F174:F183,"Sq*")-COUNTIF(F174:F183,"TBA")</f>
        <v>2</v>
      </c>
      <c r="G184" s="55" t="str">
        <f>"TOTAL MATCHES WON BY : "&amp;H170</f>
        <v>TOTAL MATCHES WON BY : ROYAL PERTH</v>
      </c>
      <c r="H184" s="45"/>
      <c r="I184" s="45"/>
      <c r="J184" s="43"/>
      <c r="K184" s="19">
        <f>COUNTA(K174:K183)-0.5*COUNTIF(K174:K183,"Sq*")-COUNTIF(K174:K183,"TBA")</f>
        <v>3</v>
      </c>
      <c r="L184" s="70"/>
      <c r="M184" s="70"/>
      <c r="N184" s="70" t="str">
        <f>IF(F184+K184=0,"",C170)</f>
        <v>MANDURAH</v>
      </c>
      <c r="O184" s="24">
        <f>F184</f>
        <v>2</v>
      </c>
      <c r="P184" s="70" t="str">
        <f>IF(F184+K184=0,"",H170)</f>
        <v>ROYAL PERTH</v>
      </c>
      <c r="Q184" s="24">
        <f>K184</f>
        <v>3</v>
      </c>
      <c r="R184" s="70" t="str">
        <f>G185</f>
        <v>ROYAL PERTH</v>
      </c>
      <c r="S184" s="70" t="str">
        <f>IF(R184="HALVED",C170,"")</f>
        <v/>
      </c>
      <c r="T184" s="70" t="str">
        <f>IF(R184="HALVED",H170,"")</f>
        <v/>
      </c>
      <c r="U184" s="70"/>
      <c r="V184" s="70"/>
      <c r="W184" s="70"/>
      <c r="X184" s="70"/>
      <c r="Y184" s="70"/>
    </row>
    <row r="185" spans="1:25" ht="15">
      <c r="A185" s="25"/>
      <c r="B185" s="46" t="s">
        <v>52</v>
      </c>
      <c r="C185" s="45"/>
      <c r="D185" s="45"/>
      <c r="E185" s="45"/>
      <c r="F185" s="43"/>
      <c r="G185" s="56" t="str">
        <f>IF(F184+K184&lt;4,"",IF(F184=K184,"HALVED",IF(F184&gt;K184,C170,H170)))</f>
        <v>ROYAL PERTH</v>
      </c>
      <c r="H185" s="45"/>
      <c r="I185" s="45"/>
      <c r="J185" s="45"/>
      <c r="K185" s="43"/>
      <c r="L185" s="69"/>
      <c r="M185" s="69"/>
      <c r="N185" s="69"/>
      <c r="O185" s="69"/>
      <c r="P185" s="69"/>
      <c r="Q185" s="69"/>
      <c r="R185" s="69"/>
      <c r="S185" s="69"/>
      <c r="T185" s="69"/>
      <c r="U185" s="69"/>
      <c r="V185" s="69"/>
      <c r="W185" s="69"/>
      <c r="X185" s="69"/>
      <c r="Y185" s="69"/>
    </row>
    <row r="186" spans="1:25" ht="18">
      <c r="A186" s="25"/>
      <c r="B186" s="76"/>
      <c r="C186" s="45"/>
      <c r="D186" s="45"/>
      <c r="E186" s="45"/>
      <c r="F186" s="45"/>
      <c r="G186" s="45"/>
      <c r="H186" s="45"/>
      <c r="I186" s="45"/>
      <c r="J186" s="45"/>
      <c r="K186" s="43"/>
      <c r="L186" s="69"/>
      <c r="M186" s="69"/>
      <c r="N186" s="69"/>
      <c r="O186" s="69"/>
      <c r="P186" s="69"/>
      <c r="Q186" s="69"/>
      <c r="R186" s="69"/>
      <c r="S186" s="69"/>
      <c r="T186" s="69"/>
      <c r="U186" s="69"/>
      <c r="V186" s="69"/>
      <c r="W186" s="69"/>
      <c r="X186" s="69"/>
      <c r="Y186" s="69"/>
    </row>
    <row r="187" spans="1:25" ht="15" hidden="1">
      <c r="A187" s="25"/>
      <c r="B187" s="57" t="s">
        <v>211</v>
      </c>
      <c r="C187" s="45"/>
      <c r="D187" s="45"/>
      <c r="E187" s="45"/>
      <c r="F187" s="45"/>
      <c r="G187" s="45"/>
      <c r="H187" s="45"/>
      <c r="I187" s="45"/>
      <c r="J187" s="45"/>
      <c r="K187" s="43"/>
      <c r="L187" s="69"/>
      <c r="M187" s="69"/>
      <c r="N187" s="69"/>
      <c r="O187" s="69"/>
      <c r="P187" s="69"/>
      <c r="Q187" s="69"/>
      <c r="R187" s="69"/>
      <c r="S187" s="69"/>
      <c r="T187" s="69"/>
      <c r="U187" s="69"/>
      <c r="V187" s="69"/>
      <c r="W187" s="69"/>
      <c r="X187" s="69"/>
      <c r="Y187" s="69"/>
    </row>
    <row r="188" spans="1:25" ht="15" hidden="1">
      <c r="A188" s="25"/>
      <c r="B188" s="16" t="s">
        <v>22</v>
      </c>
      <c r="C188" s="58" t="s">
        <v>1033</v>
      </c>
      <c r="D188" s="45"/>
      <c r="E188" s="45"/>
      <c r="F188" s="43"/>
      <c r="G188" s="17" t="s">
        <v>22</v>
      </c>
      <c r="H188" s="48" t="s">
        <v>1452</v>
      </c>
      <c r="I188" s="45"/>
      <c r="J188" s="45"/>
      <c r="K188" s="43"/>
      <c r="L188" s="69"/>
      <c r="M188" s="69"/>
      <c r="N188" s="69"/>
      <c r="O188" s="69"/>
      <c r="P188" s="69"/>
      <c r="Q188" s="69"/>
      <c r="R188" s="69"/>
      <c r="S188" s="69"/>
      <c r="T188" s="69"/>
      <c r="U188" s="69"/>
      <c r="V188" s="69"/>
      <c r="W188" s="69"/>
      <c r="X188" s="69"/>
      <c r="Y188" s="69"/>
    </row>
    <row r="189" spans="1:25" ht="15" hidden="1">
      <c r="A189" s="25"/>
      <c r="B189" s="41" t="s">
        <v>23</v>
      </c>
      <c r="C189" s="59" t="s">
        <v>24</v>
      </c>
      <c r="D189" s="50"/>
      <c r="E189" s="41" t="s">
        <v>25</v>
      </c>
      <c r="F189" s="41" t="s">
        <v>26</v>
      </c>
      <c r="G189" s="40" t="s">
        <v>23</v>
      </c>
      <c r="H189" s="49" t="s">
        <v>24</v>
      </c>
      <c r="I189" s="50"/>
      <c r="J189" s="40" t="s">
        <v>25</v>
      </c>
      <c r="K189" s="40" t="s">
        <v>26</v>
      </c>
      <c r="L189" s="69"/>
      <c r="M189" s="69"/>
      <c r="N189" s="69"/>
      <c r="O189" s="69"/>
      <c r="P189" s="69"/>
      <c r="Q189" s="69"/>
      <c r="R189" s="69"/>
      <c r="S189" s="69"/>
      <c r="T189" s="69"/>
      <c r="U189" s="69"/>
      <c r="V189" s="69"/>
      <c r="W189" s="69"/>
      <c r="X189" s="69"/>
      <c r="Y189" s="69"/>
    </row>
    <row r="190" spans="1:25" ht="15" hidden="1">
      <c r="A190" s="25"/>
      <c r="B190" s="47"/>
      <c r="C190" s="51"/>
      <c r="D190" s="52"/>
      <c r="E190" s="47"/>
      <c r="F190" s="47"/>
      <c r="G190" s="47"/>
      <c r="H190" s="51"/>
      <c r="I190" s="52"/>
      <c r="J190" s="47"/>
      <c r="K190" s="47"/>
      <c r="L190" s="69"/>
      <c r="M190" s="69"/>
      <c r="N190" s="69"/>
      <c r="O190" s="69"/>
      <c r="P190" s="69"/>
      <c r="Q190" s="69"/>
      <c r="R190" s="69"/>
      <c r="S190" s="69"/>
      <c r="T190" s="69"/>
      <c r="U190" s="69"/>
      <c r="V190" s="69"/>
      <c r="W190" s="69"/>
      <c r="X190" s="69"/>
      <c r="Y190" s="69"/>
    </row>
    <row r="191" spans="1:25" ht="15" hidden="1">
      <c r="A191" s="25"/>
      <c r="B191" s="39"/>
      <c r="C191" s="53"/>
      <c r="D191" s="54"/>
      <c r="E191" s="39"/>
      <c r="F191" s="39"/>
      <c r="G191" s="39"/>
      <c r="H191" s="53"/>
      <c r="I191" s="54"/>
      <c r="J191" s="39"/>
      <c r="K191" s="39"/>
      <c r="L191" s="69"/>
      <c r="M191" s="69"/>
      <c r="N191" s="69"/>
      <c r="O191" s="69"/>
      <c r="P191" s="69"/>
      <c r="Q191" s="69"/>
      <c r="R191" s="69"/>
      <c r="S191" s="69"/>
      <c r="T191" s="69"/>
      <c r="U191" s="69"/>
      <c r="V191" s="69"/>
      <c r="W191" s="69"/>
      <c r="X191" s="69"/>
      <c r="Y191" s="69"/>
    </row>
    <row r="192" spans="1:25" ht="15.75" hidden="1">
      <c r="A192" s="25"/>
      <c r="B192" s="41">
        <v>1</v>
      </c>
      <c r="C192" s="42"/>
      <c r="D192" s="43"/>
      <c r="E192" s="19"/>
      <c r="F192" s="38"/>
      <c r="G192" s="40">
        <v>1</v>
      </c>
      <c r="H192" s="42"/>
      <c r="I192" s="43"/>
      <c r="J192" s="19"/>
      <c r="K192" s="38"/>
      <c r="L192" s="71"/>
      <c r="M192" s="71"/>
      <c r="N192" s="71"/>
      <c r="O192" s="71"/>
      <c r="P192" s="71"/>
      <c r="Q192" s="71"/>
      <c r="R192" s="71"/>
      <c r="S192" s="71"/>
      <c r="T192" s="71"/>
      <c r="U192" s="71"/>
      <c r="V192" s="71"/>
      <c r="W192" s="71"/>
      <c r="X192" s="71"/>
      <c r="Y192" s="71"/>
    </row>
    <row r="193" spans="1:25" ht="15.75" hidden="1">
      <c r="A193" s="25"/>
      <c r="B193" s="39"/>
      <c r="C193" s="42"/>
      <c r="D193" s="43"/>
      <c r="E193" s="19"/>
      <c r="F193" s="39"/>
      <c r="G193" s="39"/>
      <c r="H193" s="42"/>
      <c r="I193" s="43"/>
      <c r="J193" s="19"/>
      <c r="K193" s="39"/>
      <c r="L193" s="71"/>
      <c r="M193" s="71"/>
      <c r="N193" s="71"/>
      <c r="O193" s="71"/>
      <c r="P193" s="71"/>
      <c r="Q193" s="71"/>
      <c r="R193" s="71"/>
      <c r="S193" s="71"/>
      <c r="T193" s="71"/>
      <c r="U193" s="71"/>
      <c r="V193" s="71"/>
      <c r="W193" s="71"/>
      <c r="X193" s="71"/>
      <c r="Y193" s="71"/>
    </row>
    <row r="194" spans="1:25" ht="15.75" hidden="1">
      <c r="A194" s="25"/>
      <c r="B194" s="41">
        <v>2</v>
      </c>
      <c r="C194" s="42"/>
      <c r="D194" s="43"/>
      <c r="E194" s="19"/>
      <c r="F194" s="38"/>
      <c r="G194" s="40">
        <v>2</v>
      </c>
      <c r="H194" s="42"/>
      <c r="I194" s="43"/>
      <c r="J194" s="19"/>
      <c r="K194" s="38"/>
      <c r="L194" s="71"/>
      <c r="M194" s="71"/>
      <c r="N194" s="71"/>
      <c r="O194" s="71"/>
      <c r="P194" s="71"/>
      <c r="Q194" s="71"/>
      <c r="R194" s="71"/>
      <c r="S194" s="71"/>
      <c r="T194" s="71"/>
      <c r="U194" s="71"/>
      <c r="V194" s="71"/>
      <c r="W194" s="71"/>
      <c r="X194" s="71"/>
      <c r="Y194" s="71"/>
    </row>
    <row r="195" spans="1:25" ht="15.75" hidden="1">
      <c r="A195" s="25"/>
      <c r="B195" s="39"/>
      <c r="C195" s="34"/>
      <c r="E195" s="19"/>
      <c r="F195" s="39"/>
      <c r="G195" s="39"/>
      <c r="H195" s="42"/>
      <c r="I195" s="43"/>
      <c r="J195" s="19"/>
      <c r="K195" s="39"/>
      <c r="L195" s="71"/>
      <c r="M195" s="71"/>
      <c r="N195" s="71"/>
      <c r="O195" s="71"/>
      <c r="P195" s="71"/>
      <c r="Q195" s="71"/>
      <c r="R195" s="71"/>
      <c r="S195" s="71"/>
      <c r="T195" s="71"/>
      <c r="U195" s="71"/>
      <c r="V195" s="71"/>
      <c r="W195" s="71"/>
      <c r="X195" s="71"/>
      <c r="Y195" s="71"/>
    </row>
    <row r="196" spans="1:25" ht="15.75" hidden="1">
      <c r="A196" s="25"/>
      <c r="B196" s="41">
        <v>3</v>
      </c>
      <c r="C196" s="42"/>
      <c r="D196" s="43"/>
      <c r="E196" s="19"/>
      <c r="F196" s="38"/>
      <c r="G196" s="40">
        <v>3</v>
      </c>
      <c r="H196" s="42"/>
      <c r="I196" s="43"/>
      <c r="J196" s="19"/>
      <c r="K196" s="38"/>
      <c r="L196" s="71"/>
      <c r="M196" s="71"/>
      <c r="N196" s="71"/>
      <c r="O196" s="71"/>
      <c r="P196" s="71"/>
      <c r="Q196" s="71"/>
      <c r="R196" s="71"/>
      <c r="S196" s="71"/>
      <c r="T196" s="71"/>
      <c r="U196" s="71"/>
      <c r="V196" s="71"/>
      <c r="W196" s="71"/>
      <c r="X196" s="71"/>
      <c r="Y196" s="71"/>
    </row>
    <row r="197" spans="1:25" ht="15.75" hidden="1">
      <c r="A197" s="25"/>
      <c r="B197" s="39"/>
      <c r="C197" s="42"/>
      <c r="D197" s="43"/>
      <c r="E197" s="19"/>
      <c r="F197" s="39"/>
      <c r="G197" s="39"/>
      <c r="H197" s="42"/>
      <c r="I197" s="43"/>
      <c r="J197" s="19"/>
      <c r="K197" s="39"/>
      <c r="L197" s="71"/>
      <c r="M197" s="71"/>
      <c r="N197" s="71"/>
      <c r="O197" s="71"/>
      <c r="P197" s="71"/>
      <c r="Q197" s="71"/>
      <c r="R197" s="71"/>
      <c r="S197" s="71"/>
      <c r="T197" s="71"/>
      <c r="U197" s="71"/>
      <c r="V197" s="71"/>
      <c r="W197" s="71"/>
      <c r="X197" s="71"/>
      <c r="Y197" s="71"/>
    </row>
    <row r="198" spans="1:25" ht="15.75" hidden="1">
      <c r="A198" s="25"/>
      <c r="B198" s="41">
        <v>4</v>
      </c>
      <c r="C198" s="42"/>
      <c r="D198" s="43"/>
      <c r="E198" s="19"/>
      <c r="F198" s="38"/>
      <c r="G198" s="40">
        <v>4</v>
      </c>
      <c r="H198" s="42"/>
      <c r="I198" s="43"/>
      <c r="J198" s="19"/>
      <c r="K198" s="38"/>
      <c r="L198" s="71"/>
      <c r="M198" s="71"/>
      <c r="N198" s="71"/>
      <c r="O198" s="71"/>
      <c r="P198" s="71"/>
      <c r="Q198" s="71"/>
      <c r="R198" s="71"/>
      <c r="S198" s="71"/>
      <c r="T198" s="71"/>
      <c r="U198" s="71"/>
      <c r="V198" s="71"/>
      <c r="W198" s="71"/>
      <c r="X198" s="71"/>
      <c r="Y198" s="71"/>
    </row>
    <row r="199" spans="1:25" ht="15.75" hidden="1">
      <c r="A199" s="25"/>
      <c r="B199" s="39"/>
      <c r="C199" s="42"/>
      <c r="D199" s="43"/>
      <c r="E199" s="19"/>
      <c r="F199" s="39"/>
      <c r="G199" s="39"/>
      <c r="H199" s="42"/>
      <c r="I199" s="43"/>
      <c r="J199" s="19"/>
      <c r="K199" s="39"/>
      <c r="L199" s="71"/>
      <c r="M199" s="71"/>
      <c r="N199" s="71"/>
      <c r="O199" s="71"/>
      <c r="P199" s="71"/>
      <c r="Q199" s="71"/>
      <c r="R199" s="71"/>
      <c r="S199" s="71"/>
      <c r="T199" s="71"/>
      <c r="U199" s="71"/>
      <c r="V199" s="71"/>
      <c r="W199" s="71"/>
      <c r="X199" s="71"/>
      <c r="Y199" s="71"/>
    </row>
    <row r="200" spans="1:25" ht="15.75" hidden="1">
      <c r="A200" s="25"/>
      <c r="B200" s="41">
        <v>5</v>
      </c>
      <c r="C200" s="42"/>
      <c r="D200" s="43"/>
      <c r="E200" s="19"/>
      <c r="F200" s="38"/>
      <c r="G200" s="40">
        <v>5</v>
      </c>
      <c r="H200" s="42"/>
      <c r="I200" s="43"/>
      <c r="J200" s="19"/>
      <c r="K200" s="38"/>
      <c r="L200" s="71"/>
      <c r="M200" s="71"/>
      <c r="N200" s="71"/>
      <c r="O200" s="71"/>
      <c r="P200" s="71"/>
      <c r="Q200" s="71"/>
      <c r="R200" s="71"/>
      <c r="S200" s="71"/>
      <c r="T200" s="71"/>
      <c r="U200" s="71"/>
      <c r="V200" s="71"/>
      <c r="W200" s="71"/>
      <c r="X200" s="71"/>
      <c r="Y200" s="71"/>
    </row>
    <row r="201" spans="1:25" ht="15.75" hidden="1">
      <c r="A201" s="25"/>
      <c r="B201" s="39"/>
      <c r="C201" s="42"/>
      <c r="D201" s="43"/>
      <c r="E201" s="19"/>
      <c r="F201" s="39"/>
      <c r="G201" s="39"/>
      <c r="H201" s="42"/>
      <c r="I201" s="43"/>
      <c r="J201" s="19"/>
      <c r="K201" s="39"/>
      <c r="L201" s="71"/>
      <c r="M201" s="71"/>
      <c r="N201" s="71"/>
      <c r="O201" s="71"/>
      <c r="P201" s="71"/>
      <c r="Q201" s="71"/>
      <c r="R201" s="71"/>
      <c r="S201" s="71"/>
      <c r="T201" s="71"/>
      <c r="U201" s="71"/>
      <c r="V201" s="71"/>
      <c r="W201" s="71"/>
      <c r="X201" s="71"/>
      <c r="Y201" s="71"/>
    </row>
    <row r="202" spans="1:25" ht="15.75" hidden="1">
      <c r="A202" s="25"/>
      <c r="B202" s="44" t="str">
        <f>"TOTAL MATCHES WON BY : "&amp;C188</f>
        <v>TOTAL MATCHES WON BY : ROYAL FREMANTLE</v>
      </c>
      <c r="C202" s="45"/>
      <c r="D202" s="45"/>
      <c r="E202" s="43"/>
      <c r="F202" s="19">
        <f>COUNTA(F192:F201)-0.5*COUNTIF(F192:F201,"Sq*")-COUNTIF(F192:F201,"TBA")</f>
        <v>0</v>
      </c>
      <c r="G202" s="55" t="str">
        <f>"TOTAL MATCHES WON BY : "&amp;H188</f>
        <v>TOTAL MATCHES WON BY : BYE</v>
      </c>
      <c r="H202" s="45"/>
      <c r="I202" s="45"/>
      <c r="J202" s="43"/>
      <c r="K202" s="19">
        <f>COUNTA(K192:K201)-0.5*COUNTIF(K192:K201,"Sq*")-COUNTIF(K192:K201,"TBA")</f>
        <v>0</v>
      </c>
      <c r="L202" s="70"/>
      <c r="M202" s="70"/>
      <c r="N202" s="70" t="str">
        <f>IF(F202+K202=0,"",C188)</f>
        <v/>
      </c>
      <c r="O202" s="24">
        <f>F202</f>
        <v>0</v>
      </c>
      <c r="P202" s="70" t="str">
        <f>IF(F202+K202=0,"",H188)</f>
        <v/>
      </c>
      <c r="Q202" s="24">
        <f>K202</f>
        <v>0</v>
      </c>
      <c r="R202" s="70" t="str">
        <f>G203</f>
        <v/>
      </c>
      <c r="S202" s="70" t="str">
        <f>IF(R202="HALVED",C188,"")</f>
        <v/>
      </c>
      <c r="T202" s="70" t="str">
        <f>IF(R202="HALVED",H188,"")</f>
        <v/>
      </c>
      <c r="U202" s="70"/>
      <c r="V202" s="70"/>
      <c r="W202" s="70"/>
      <c r="X202" s="70"/>
      <c r="Y202" s="70"/>
    </row>
    <row r="203" spans="1:25" ht="15" hidden="1">
      <c r="A203" s="25"/>
      <c r="B203" s="46" t="s">
        <v>52</v>
      </c>
      <c r="C203" s="45"/>
      <c r="D203" s="45"/>
      <c r="E203" s="45"/>
      <c r="F203" s="43"/>
      <c r="G203" s="56" t="str">
        <f>IF(F202+K202&lt;4,"",IF(F202=K202,"HALVED",IF(F202&gt;K202,C188,H188)))</f>
        <v/>
      </c>
      <c r="H203" s="45"/>
      <c r="I203" s="45"/>
      <c r="J203" s="45"/>
      <c r="K203" s="43"/>
      <c r="L203" s="69"/>
      <c r="M203" s="69"/>
      <c r="N203" s="69"/>
      <c r="O203" s="69"/>
      <c r="P203" s="69"/>
      <c r="Q203" s="69"/>
      <c r="R203" s="69"/>
      <c r="S203" s="69"/>
      <c r="T203" s="69"/>
      <c r="U203" s="69"/>
      <c r="V203" s="69"/>
      <c r="W203" s="69"/>
      <c r="X203" s="69"/>
      <c r="Y203" s="69"/>
    </row>
    <row r="204" spans="1:25" ht="15" hidden="1">
      <c r="A204" s="25"/>
      <c r="B204" s="25"/>
      <c r="C204" s="25"/>
      <c r="D204" s="25"/>
      <c r="E204" s="25"/>
      <c r="F204" s="25"/>
      <c r="G204" s="33"/>
      <c r="H204" s="33"/>
      <c r="I204" s="33"/>
      <c r="J204" s="33"/>
      <c r="K204" s="33"/>
      <c r="L204" s="69"/>
      <c r="M204" s="69"/>
      <c r="N204" s="69"/>
      <c r="O204" s="69"/>
      <c r="P204" s="69"/>
      <c r="Q204" s="69"/>
      <c r="R204" s="69"/>
      <c r="S204" s="69"/>
      <c r="T204" s="69"/>
      <c r="U204" s="69"/>
      <c r="V204" s="69"/>
      <c r="W204" s="69"/>
      <c r="X204" s="69"/>
      <c r="Y204" s="69"/>
    </row>
    <row r="205" spans="1:25" ht="15">
      <c r="A205" s="25"/>
      <c r="B205" s="25"/>
      <c r="C205" s="25"/>
      <c r="D205" s="25"/>
      <c r="E205" s="25"/>
      <c r="F205" s="25"/>
      <c r="G205" s="33"/>
      <c r="H205" s="33"/>
      <c r="I205" s="33"/>
      <c r="J205" s="33"/>
      <c r="K205" s="33"/>
      <c r="L205" s="69"/>
      <c r="M205" s="69"/>
      <c r="N205" s="69"/>
      <c r="O205" s="69"/>
      <c r="P205" s="69"/>
      <c r="Q205" s="69"/>
      <c r="R205" s="69"/>
      <c r="S205" s="69"/>
      <c r="T205" s="69"/>
      <c r="U205" s="69"/>
      <c r="V205" s="69"/>
      <c r="W205" s="69"/>
      <c r="X205" s="69"/>
      <c r="Y205" s="69"/>
    </row>
    <row r="206" spans="1:25" ht="15">
      <c r="A206" s="25"/>
      <c r="B206" s="25"/>
      <c r="C206" s="25"/>
      <c r="D206" s="25"/>
      <c r="E206" s="25"/>
      <c r="F206" s="25"/>
      <c r="G206" s="33"/>
      <c r="H206" s="33"/>
      <c r="I206" s="33"/>
      <c r="J206" s="33"/>
      <c r="K206" s="33"/>
      <c r="L206" s="69"/>
      <c r="M206" s="69"/>
      <c r="N206" s="69"/>
      <c r="O206" s="69"/>
      <c r="P206" s="69"/>
      <c r="Q206" s="69"/>
      <c r="R206" s="69"/>
      <c r="S206" s="69"/>
      <c r="T206" s="69"/>
      <c r="U206" s="69"/>
      <c r="V206" s="69"/>
      <c r="W206" s="69"/>
      <c r="X206" s="69"/>
      <c r="Y206" s="69"/>
    </row>
    <row r="207" spans="1:25" ht="15">
      <c r="A207" s="25"/>
      <c r="B207" s="25"/>
      <c r="C207" s="25"/>
      <c r="D207" s="25"/>
      <c r="E207" s="25"/>
      <c r="F207" s="25"/>
      <c r="G207" s="33"/>
      <c r="H207" s="33"/>
      <c r="I207" s="33"/>
      <c r="J207" s="33"/>
      <c r="K207" s="33"/>
      <c r="L207" s="69"/>
      <c r="M207" s="69"/>
      <c r="N207" s="69"/>
      <c r="O207" s="69"/>
      <c r="P207" s="69"/>
      <c r="Q207" s="69"/>
      <c r="R207" s="69"/>
      <c r="S207" s="69"/>
      <c r="T207" s="69"/>
      <c r="U207" s="69"/>
      <c r="V207" s="69"/>
      <c r="W207" s="69"/>
      <c r="X207" s="69"/>
      <c r="Y207" s="69"/>
    </row>
    <row r="208" spans="1:25" ht="15">
      <c r="A208" s="25"/>
      <c r="B208" s="25"/>
      <c r="C208" s="25"/>
      <c r="D208" s="25"/>
      <c r="E208" s="25"/>
      <c r="F208" s="25"/>
      <c r="G208" s="33"/>
      <c r="H208" s="33"/>
      <c r="I208" s="33"/>
      <c r="J208" s="33"/>
      <c r="K208" s="33"/>
      <c r="L208" s="69"/>
      <c r="M208" s="69"/>
      <c r="N208" s="69"/>
      <c r="O208" s="69"/>
      <c r="P208" s="69"/>
      <c r="Q208" s="69"/>
      <c r="R208" s="69"/>
      <c r="S208" s="69"/>
      <c r="T208" s="69"/>
      <c r="U208" s="69"/>
      <c r="V208" s="69"/>
      <c r="W208" s="69"/>
      <c r="X208" s="69"/>
      <c r="Y208" s="69"/>
    </row>
    <row r="209" spans="1:25" ht="15">
      <c r="A209" s="25"/>
      <c r="B209" s="25"/>
      <c r="C209" s="25"/>
      <c r="D209" s="25"/>
      <c r="E209" s="25"/>
      <c r="F209" s="25"/>
      <c r="G209" s="33"/>
      <c r="H209" s="33"/>
      <c r="I209" s="33"/>
      <c r="J209" s="33"/>
      <c r="K209" s="33"/>
      <c r="L209" s="69"/>
      <c r="M209" s="69"/>
      <c r="N209" s="69"/>
      <c r="O209" s="69"/>
      <c r="P209" s="69"/>
      <c r="Q209" s="69"/>
      <c r="R209" s="69"/>
      <c r="S209" s="69"/>
      <c r="T209" s="69"/>
      <c r="U209" s="69"/>
      <c r="V209" s="69"/>
      <c r="W209" s="69"/>
      <c r="X209" s="69"/>
      <c r="Y209" s="69"/>
    </row>
    <row r="210" spans="1:25" ht="15">
      <c r="A210" s="25"/>
      <c r="B210" s="25"/>
      <c r="C210" s="25"/>
      <c r="D210" s="25"/>
      <c r="E210" s="25"/>
      <c r="F210" s="25"/>
      <c r="G210" s="33"/>
      <c r="H210" s="33"/>
      <c r="I210" s="33"/>
      <c r="J210" s="33"/>
      <c r="K210" s="33"/>
      <c r="L210" s="33"/>
      <c r="M210" s="33"/>
      <c r="N210" s="33"/>
      <c r="O210" s="33"/>
      <c r="P210" s="33"/>
      <c r="Q210" s="33"/>
      <c r="R210" s="33"/>
      <c r="S210" s="33"/>
      <c r="T210" s="33"/>
      <c r="U210" s="33"/>
      <c r="V210" s="33"/>
      <c r="W210" s="33"/>
      <c r="X210" s="33"/>
      <c r="Y210" s="33"/>
    </row>
    <row r="211" spans="1:25" ht="15">
      <c r="A211" s="25"/>
      <c r="B211" s="25"/>
      <c r="C211" s="25"/>
      <c r="D211" s="25"/>
      <c r="E211" s="25"/>
      <c r="F211" s="25"/>
      <c r="G211" s="33"/>
      <c r="H211" s="33"/>
      <c r="I211" s="33"/>
      <c r="J211" s="33"/>
      <c r="K211" s="33"/>
      <c r="L211" s="33"/>
      <c r="M211" s="33"/>
      <c r="N211" s="33"/>
      <c r="O211" s="33"/>
      <c r="P211" s="33"/>
      <c r="Q211" s="33"/>
      <c r="R211" s="33"/>
      <c r="S211" s="33"/>
      <c r="T211" s="33"/>
      <c r="U211" s="33"/>
      <c r="V211" s="33"/>
      <c r="W211" s="33"/>
      <c r="X211" s="33"/>
      <c r="Y211" s="33"/>
    </row>
    <row r="212" spans="1:25" ht="15">
      <c r="A212" s="25"/>
      <c r="B212" s="25"/>
      <c r="C212" s="25"/>
      <c r="D212" s="25"/>
      <c r="E212" s="25"/>
      <c r="F212" s="25"/>
      <c r="G212" s="33"/>
      <c r="H212" s="33"/>
      <c r="I212" s="33"/>
      <c r="J212" s="33"/>
      <c r="K212" s="33"/>
      <c r="L212" s="33"/>
      <c r="M212" s="33"/>
      <c r="N212" s="33"/>
      <c r="O212" s="33"/>
      <c r="P212" s="33"/>
      <c r="Q212" s="33"/>
      <c r="R212" s="33"/>
      <c r="S212" s="33"/>
      <c r="T212" s="33"/>
      <c r="U212" s="33"/>
      <c r="V212" s="33"/>
      <c r="W212" s="33"/>
      <c r="X212" s="33"/>
      <c r="Y212" s="33"/>
    </row>
    <row r="213" spans="1:25" ht="15">
      <c r="A213" s="25"/>
      <c r="B213" s="25"/>
      <c r="C213" s="25"/>
      <c r="D213" s="25"/>
      <c r="E213" s="25"/>
      <c r="F213" s="25"/>
      <c r="G213" s="33"/>
      <c r="H213" s="33"/>
      <c r="I213" s="33"/>
      <c r="J213" s="33"/>
      <c r="K213" s="33"/>
      <c r="L213" s="33"/>
      <c r="M213" s="33"/>
      <c r="N213" s="33"/>
      <c r="O213" s="33"/>
      <c r="P213" s="33"/>
      <c r="Q213" s="33"/>
      <c r="R213" s="33"/>
      <c r="S213" s="33"/>
      <c r="T213" s="33"/>
      <c r="U213" s="33"/>
      <c r="V213" s="33"/>
      <c r="W213" s="33"/>
      <c r="X213" s="33"/>
      <c r="Y213" s="33"/>
    </row>
    <row r="214" spans="1:25" ht="15">
      <c r="A214" s="25"/>
      <c r="B214" s="25"/>
      <c r="C214" s="25"/>
      <c r="D214" s="25"/>
      <c r="E214" s="25"/>
      <c r="F214" s="25"/>
      <c r="G214" s="33"/>
      <c r="H214" s="33"/>
      <c r="I214" s="33"/>
      <c r="J214" s="33"/>
      <c r="K214" s="33"/>
      <c r="L214" s="33"/>
      <c r="M214" s="33"/>
      <c r="N214" s="33"/>
      <c r="O214" s="33"/>
      <c r="P214" s="33"/>
      <c r="Q214" s="33"/>
      <c r="R214" s="33"/>
      <c r="S214" s="33"/>
      <c r="T214" s="33"/>
      <c r="U214" s="33"/>
      <c r="V214" s="33"/>
      <c r="W214" s="33"/>
      <c r="X214" s="33"/>
      <c r="Y214" s="33"/>
    </row>
    <row r="215" spans="1:25" ht="15">
      <c r="A215" s="25"/>
      <c r="B215" s="25"/>
      <c r="C215" s="25"/>
      <c r="D215" s="25"/>
      <c r="E215" s="25"/>
      <c r="F215" s="25"/>
      <c r="G215" s="33"/>
      <c r="H215" s="33"/>
      <c r="I215" s="33"/>
      <c r="J215" s="33"/>
      <c r="K215" s="33"/>
      <c r="L215" s="33"/>
      <c r="M215" s="33"/>
      <c r="N215" s="33"/>
      <c r="O215" s="33"/>
      <c r="P215" s="33"/>
      <c r="Q215" s="33"/>
      <c r="R215" s="33"/>
      <c r="S215" s="33"/>
      <c r="T215" s="33"/>
      <c r="U215" s="33"/>
      <c r="V215" s="33"/>
      <c r="W215" s="33"/>
      <c r="X215" s="33"/>
      <c r="Y215" s="33"/>
    </row>
    <row r="216" spans="1:25" ht="15">
      <c r="A216" s="25"/>
      <c r="B216" s="25"/>
      <c r="C216" s="25"/>
      <c r="D216" s="25"/>
      <c r="E216" s="25"/>
      <c r="F216" s="25"/>
      <c r="G216" s="33"/>
      <c r="H216" s="33"/>
      <c r="I216" s="33"/>
      <c r="J216" s="33"/>
      <c r="K216" s="33"/>
      <c r="L216" s="33"/>
      <c r="M216" s="33"/>
      <c r="N216" s="33"/>
      <c r="O216" s="33"/>
      <c r="P216" s="33"/>
      <c r="Q216" s="33"/>
      <c r="R216" s="33"/>
      <c r="S216" s="33"/>
      <c r="T216" s="33"/>
      <c r="U216" s="33"/>
      <c r="V216" s="33"/>
      <c r="W216" s="33"/>
      <c r="X216" s="33"/>
      <c r="Y216" s="33"/>
    </row>
    <row r="217" spans="1:25" ht="15">
      <c r="A217" s="25"/>
      <c r="B217" s="25"/>
      <c r="C217" s="25"/>
      <c r="D217" s="25"/>
      <c r="E217" s="25"/>
      <c r="F217" s="25"/>
      <c r="G217" s="33"/>
      <c r="H217" s="33"/>
      <c r="I217" s="33"/>
      <c r="J217" s="33"/>
      <c r="K217" s="33"/>
      <c r="L217" s="33"/>
      <c r="M217" s="33"/>
      <c r="N217" s="33"/>
      <c r="O217" s="33"/>
      <c r="P217" s="33"/>
      <c r="Q217" s="33"/>
      <c r="R217" s="33"/>
      <c r="S217" s="33"/>
      <c r="T217" s="33"/>
      <c r="U217" s="33"/>
      <c r="V217" s="33"/>
      <c r="W217" s="33"/>
      <c r="X217" s="33"/>
      <c r="Y217" s="33"/>
    </row>
    <row r="218" spans="1:25" ht="15">
      <c r="A218" s="25"/>
      <c r="B218" s="25"/>
      <c r="C218" s="25"/>
      <c r="D218" s="25"/>
      <c r="E218" s="25"/>
      <c r="F218" s="25"/>
      <c r="G218" s="33"/>
      <c r="H218" s="33"/>
      <c r="I218" s="33"/>
      <c r="J218" s="33"/>
      <c r="K218" s="33"/>
      <c r="L218" s="33"/>
      <c r="M218" s="33"/>
      <c r="N218" s="33"/>
      <c r="O218" s="33"/>
      <c r="P218" s="33"/>
      <c r="Q218" s="33"/>
      <c r="R218" s="33"/>
      <c r="S218" s="33"/>
      <c r="T218" s="33"/>
      <c r="U218" s="33"/>
      <c r="V218" s="33"/>
      <c r="W218" s="33"/>
      <c r="X218" s="33"/>
      <c r="Y218" s="33"/>
    </row>
    <row r="219" spans="1:25" ht="15">
      <c r="A219" s="25"/>
      <c r="B219" s="25"/>
      <c r="C219" s="25"/>
      <c r="D219" s="25"/>
      <c r="E219" s="25"/>
      <c r="F219" s="25"/>
      <c r="G219" s="33"/>
      <c r="H219" s="33"/>
      <c r="I219" s="33"/>
      <c r="J219" s="33"/>
      <c r="K219" s="33"/>
      <c r="L219" s="33"/>
      <c r="M219" s="33"/>
      <c r="N219" s="33"/>
      <c r="O219" s="33"/>
      <c r="P219" s="33"/>
      <c r="Q219" s="33"/>
      <c r="R219" s="33"/>
      <c r="S219" s="33"/>
      <c r="T219" s="33"/>
      <c r="U219" s="33"/>
      <c r="V219" s="33"/>
      <c r="W219" s="33"/>
      <c r="X219" s="33"/>
      <c r="Y219" s="33"/>
    </row>
    <row r="220" spans="1:25" ht="15">
      <c r="A220" s="25"/>
      <c r="B220" s="25"/>
      <c r="C220" s="25"/>
      <c r="D220" s="25"/>
      <c r="E220" s="25"/>
      <c r="F220" s="25"/>
      <c r="G220" s="33"/>
      <c r="H220" s="33"/>
      <c r="I220" s="33"/>
      <c r="J220" s="33"/>
      <c r="K220" s="33"/>
      <c r="L220" s="33"/>
      <c r="M220" s="33"/>
      <c r="N220" s="33"/>
      <c r="O220" s="33"/>
      <c r="P220" s="33"/>
      <c r="Q220" s="33"/>
      <c r="R220" s="33"/>
      <c r="S220" s="33"/>
      <c r="T220" s="33"/>
      <c r="U220" s="33"/>
      <c r="V220" s="33"/>
      <c r="W220" s="33"/>
      <c r="X220" s="33"/>
      <c r="Y220" s="33"/>
    </row>
    <row r="221" spans="1:25" ht="15">
      <c r="A221" s="25"/>
      <c r="B221" s="25"/>
      <c r="C221" s="25"/>
      <c r="D221" s="25"/>
      <c r="E221" s="25"/>
      <c r="F221" s="25"/>
      <c r="G221" s="33"/>
      <c r="H221" s="33"/>
      <c r="I221" s="33"/>
      <c r="J221" s="33"/>
      <c r="K221" s="33"/>
      <c r="L221" s="33"/>
      <c r="M221" s="33"/>
      <c r="N221" s="33"/>
      <c r="O221" s="33"/>
      <c r="P221" s="33"/>
      <c r="Q221" s="33"/>
      <c r="R221" s="33"/>
      <c r="S221" s="33"/>
      <c r="T221" s="33"/>
      <c r="U221" s="33"/>
      <c r="V221" s="33"/>
      <c r="W221" s="33"/>
      <c r="X221" s="33"/>
      <c r="Y221" s="33"/>
    </row>
    <row r="222" spans="1:25" ht="15">
      <c r="A222" s="25"/>
      <c r="B222" s="25"/>
      <c r="C222" s="25"/>
      <c r="D222" s="25"/>
      <c r="E222" s="25"/>
      <c r="F222" s="25"/>
      <c r="G222" s="33"/>
      <c r="H222" s="33"/>
      <c r="I222" s="33"/>
      <c r="J222" s="33"/>
      <c r="K222" s="33"/>
      <c r="L222" s="33"/>
      <c r="M222" s="33"/>
      <c r="N222" s="33"/>
      <c r="O222" s="33"/>
      <c r="P222" s="33"/>
      <c r="Q222" s="33"/>
      <c r="R222" s="33"/>
      <c r="S222" s="33"/>
      <c r="T222" s="33"/>
      <c r="U222" s="33"/>
      <c r="V222" s="33"/>
      <c r="W222" s="33"/>
      <c r="X222" s="33"/>
      <c r="Y222" s="33"/>
    </row>
    <row r="223" spans="1:25" ht="15">
      <c r="A223" s="25"/>
      <c r="B223" s="25"/>
      <c r="C223" s="25"/>
      <c r="D223" s="25"/>
      <c r="E223" s="25"/>
      <c r="F223" s="25"/>
      <c r="G223" s="33"/>
      <c r="H223" s="33"/>
      <c r="I223" s="33"/>
      <c r="J223" s="33"/>
      <c r="K223" s="33"/>
      <c r="L223" s="33"/>
      <c r="M223" s="33"/>
      <c r="N223" s="33"/>
      <c r="O223" s="33"/>
      <c r="P223" s="33"/>
      <c r="Q223" s="33"/>
      <c r="R223" s="33"/>
      <c r="S223" s="33"/>
      <c r="T223" s="33"/>
      <c r="U223" s="33"/>
      <c r="V223" s="33"/>
      <c r="W223" s="33"/>
      <c r="X223" s="33"/>
      <c r="Y223" s="33"/>
    </row>
    <row r="224" spans="1:25" ht="15" hidden="1">
      <c r="A224" s="25"/>
      <c r="B224" s="25"/>
      <c r="C224" s="25"/>
      <c r="D224" s="25"/>
      <c r="E224" s="25"/>
      <c r="F224" s="25"/>
      <c r="G224" s="33"/>
      <c r="H224" s="33"/>
      <c r="I224" s="35"/>
      <c r="J224" s="35"/>
      <c r="K224" s="35"/>
      <c r="L224" s="33"/>
      <c r="M224" s="33"/>
      <c r="N224" s="33"/>
      <c r="O224" s="33"/>
      <c r="P224" s="33"/>
      <c r="Q224" s="33"/>
      <c r="R224" s="33"/>
      <c r="S224" s="33"/>
      <c r="T224" s="33"/>
      <c r="U224" s="33"/>
      <c r="V224" s="33"/>
      <c r="W224" s="33"/>
      <c r="X224" s="33"/>
      <c r="Y224" s="33"/>
    </row>
    <row r="225" spans="1:25" ht="15" hidden="1">
      <c r="A225" s="25"/>
      <c r="B225" s="25"/>
      <c r="C225" s="25" t="s">
        <v>119</v>
      </c>
      <c r="D225" s="25"/>
      <c r="E225" s="25"/>
      <c r="F225" s="25"/>
      <c r="G225" s="33"/>
      <c r="H225" s="33"/>
      <c r="I225" s="35"/>
      <c r="J225" s="35"/>
      <c r="K225" s="35"/>
      <c r="L225" s="33"/>
      <c r="M225" s="33"/>
      <c r="N225" s="33"/>
      <c r="O225" s="33"/>
      <c r="P225" s="33"/>
      <c r="Q225" s="33"/>
      <c r="R225" s="33"/>
      <c r="S225" s="33"/>
      <c r="T225" s="33"/>
      <c r="U225" s="33"/>
      <c r="V225" s="33"/>
      <c r="W225" s="33"/>
      <c r="X225" s="33"/>
      <c r="Y225" s="33"/>
    </row>
    <row r="226" spans="1:25" ht="15" hidden="1">
      <c r="A226" s="25"/>
      <c r="B226" s="25"/>
      <c r="C226" s="25" t="s">
        <v>68</v>
      </c>
      <c r="D226" s="25"/>
      <c r="E226" s="25"/>
      <c r="F226" s="25"/>
      <c r="G226" s="33"/>
      <c r="H226" s="33"/>
      <c r="I226" s="35"/>
      <c r="J226" s="35"/>
      <c r="K226" s="35"/>
      <c r="L226" s="33"/>
      <c r="M226" s="33"/>
      <c r="N226" s="33"/>
      <c r="O226" s="33"/>
      <c r="P226" s="33"/>
      <c r="Q226" s="33"/>
      <c r="R226" s="33"/>
      <c r="S226" s="33"/>
      <c r="T226" s="33"/>
      <c r="U226" s="33"/>
      <c r="V226" s="33"/>
      <c r="W226" s="33"/>
      <c r="X226" s="33"/>
      <c r="Y226" s="33"/>
    </row>
    <row r="227" spans="1:25" ht="15" hidden="1">
      <c r="A227" s="25"/>
      <c r="B227" s="25"/>
      <c r="C227" s="25" t="s">
        <v>55</v>
      </c>
      <c r="D227" s="25"/>
      <c r="E227" s="25"/>
      <c r="F227" s="25"/>
      <c r="G227" s="33"/>
      <c r="H227" s="33"/>
      <c r="I227" s="35"/>
      <c r="J227" s="35"/>
      <c r="K227" s="35"/>
      <c r="L227" s="33"/>
      <c r="M227" s="33"/>
      <c r="N227" s="33"/>
      <c r="O227" s="33"/>
      <c r="P227" s="33"/>
      <c r="Q227" s="33"/>
      <c r="R227" s="33"/>
      <c r="S227" s="33"/>
      <c r="T227" s="33"/>
      <c r="U227" s="33"/>
      <c r="V227" s="33"/>
      <c r="W227" s="33"/>
      <c r="X227" s="33"/>
      <c r="Y227" s="33"/>
    </row>
    <row r="228" spans="1:25" ht="15" hidden="1">
      <c r="A228" s="25"/>
      <c r="B228" s="25"/>
      <c r="C228" s="25" t="s">
        <v>33</v>
      </c>
      <c r="D228" s="25"/>
      <c r="E228" s="25"/>
      <c r="F228" s="25"/>
      <c r="G228" s="33"/>
      <c r="H228" s="33"/>
      <c r="I228" s="35"/>
      <c r="J228" s="35"/>
      <c r="K228" s="35"/>
      <c r="L228" s="33"/>
      <c r="M228" s="33"/>
      <c r="N228" s="33"/>
      <c r="O228" s="33"/>
      <c r="P228" s="33"/>
      <c r="Q228" s="33"/>
      <c r="R228" s="33"/>
      <c r="S228" s="33"/>
      <c r="T228" s="33"/>
      <c r="U228" s="33"/>
      <c r="V228" s="33"/>
      <c r="W228" s="33"/>
      <c r="X228" s="33"/>
      <c r="Y228" s="33"/>
    </row>
    <row r="229" spans="1:25" ht="15" hidden="1">
      <c r="A229" s="25"/>
      <c r="B229" s="25"/>
      <c r="C229" s="25" t="s">
        <v>38</v>
      </c>
      <c r="D229" s="25"/>
      <c r="E229" s="25"/>
      <c r="F229" s="25"/>
      <c r="G229" s="33"/>
      <c r="H229" s="33"/>
      <c r="I229" s="35"/>
      <c r="J229" s="35"/>
      <c r="K229" s="35"/>
      <c r="L229" s="33"/>
      <c r="M229" s="33"/>
      <c r="N229" s="33"/>
      <c r="O229" s="33"/>
      <c r="P229" s="33"/>
      <c r="Q229" s="33"/>
      <c r="R229" s="33"/>
      <c r="S229" s="33"/>
      <c r="T229" s="33"/>
      <c r="U229" s="33"/>
      <c r="V229" s="33"/>
      <c r="W229" s="33"/>
      <c r="X229" s="33"/>
      <c r="Y229" s="33"/>
    </row>
    <row r="230" spans="1:25" ht="15" hidden="1">
      <c r="A230" s="25"/>
      <c r="B230" s="25"/>
      <c r="C230" s="68" t="s">
        <v>87</v>
      </c>
      <c r="D230" s="25"/>
      <c r="E230" s="25"/>
      <c r="F230" s="25"/>
      <c r="G230" s="33"/>
      <c r="H230" s="33"/>
      <c r="I230" s="35"/>
      <c r="J230" s="35"/>
      <c r="K230" s="35"/>
      <c r="L230" s="33"/>
      <c r="M230" s="33"/>
      <c r="N230" s="33"/>
      <c r="O230" s="33"/>
      <c r="P230" s="33"/>
      <c r="Q230" s="33"/>
      <c r="R230" s="33"/>
      <c r="S230" s="33"/>
      <c r="T230" s="33"/>
      <c r="U230" s="33"/>
      <c r="V230" s="33"/>
      <c r="W230" s="33"/>
      <c r="X230" s="33"/>
      <c r="Y230" s="33"/>
    </row>
    <row r="231" spans="1:25" ht="15" hidden="1">
      <c r="A231" s="25"/>
      <c r="B231" s="25"/>
      <c r="C231" s="25" t="s">
        <v>43</v>
      </c>
      <c r="D231" s="25"/>
      <c r="E231" s="25"/>
      <c r="F231" s="25"/>
      <c r="G231" s="33"/>
      <c r="H231" s="33"/>
      <c r="I231" s="35"/>
      <c r="J231" s="35"/>
      <c r="K231" s="35"/>
      <c r="L231" s="33"/>
      <c r="M231" s="33"/>
      <c r="N231" s="33"/>
      <c r="O231" s="33"/>
      <c r="P231" s="33"/>
      <c r="Q231" s="33"/>
      <c r="R231" s="33"/>
      <c r="S231" s="33"/>
      <c r="T231" s="33"/>
      <c r="U231" s="33"/>
      <c r="V231" s="33"/>
      <c r="W231" s="33"/>
      <c r="X231" s="33"/>
      <c r="Y231" s="33"/>
    </row>
    <row r="232" spans="1:25" ht="15" hidden="1">
      <c r="A232" s="25"/>
      <c r="B232" s="25"/>
      <c r="C232" s="25" t="s">
        <v>102</v>
      </c>
      <c r="D232" s="25"/>
      <c r="E232" s="25"/>
      <c r="F232" s="25"/>
      <c r="G232" s="33"/>
      <c r="H232" s="33"/>
      <c r="I232" s="35"/>
      <c r="J232" s="35"/>
      <c r="K232" s="35"/>
      <c r="L232" s="33"/>
      <c r="M232" s="33"/>
      <c r="N232" s="33"/>
      <c r="O232" s="33"/>
      <c r="P232" s="33"/>
      <c r="Q232" s="33"/>
      <c r="R232" s="33"/>
      <c r="S232" s="33"/>
      <c r="T232" s="33"/>
      <c r="U232" s="33"/>
      <c r="V232" s="33"/>
      <c r="W232" s="33"/>
      <c r="X232" s="33"/>
      <c r="Y232" s="33"/>
    </row>
    <row r="233" spans="1:25" ht="15" hidden="1">
      <c r="A233" s="25"/>
      <c r="B233" s="25"/>
      <c r="C233" s="25" t="s">
        <v>84</v>
      </c>
      <c r="D233" s="25"/>
      <c r="E233" s="25"/>
      <c r="F233" s="25"/>
      <c r="G233" s="33"/>
      <c r="H233" s="33"/>
      <c r="I233" s="35"/>
      <c r="J233" s="35"/>
      <c r="K233" s="35"/>
      <c r="L233" s="33"/>
      <c r="M233" s="33"/>
      <c r="N233" s="33"/>
      <c r="O233" s="33"/>
      <c r="P233" s="33"/>
      <c r="Q233" s="33"/>
      <c r="R233" s="33"/>
      <c r="S233" s="33"/>
      <c r="T233" s="33"/>
      <c r="U233" s="33"/>
      <c r="V233" s="33"/>
      <c r="W233" s="33"/>
      <c r="X233" s="33"/>
      <c r="Y233" s="33"/>
    </row>
    <row r="234" spans="1:25" ht="15" hidden="1">
      <c r="A234" s="25"/>
      <c r="B234" s="25"/>
      <c r="C234" s="25" t="s">
        <v>64</v>
      </c>
      <c r="D234" s="25"/>
      <c r="E234" s="25"/>
      <c r="F234" s="25"/>
      <c r="G234" s="33"/>
      <c r="H234" s="33"/>
      <c r="I234" s="35"/>
      <c r="J234" s="35"/>
      <c r="K234" s="35"/>
      <c r="L234" s="33"/>
      <c r="M234" s="33"/>
      <c r="N234" s="33"/>
      <c r="O234" s="33"/>
      <c r="P234" s="33"/>
      <c r="Q234" s="33"/>
      <c r="R234" s="33"/>
      <c r="S234" s="33"/>
      <c r="T234" s="33"/>
      <c r="U234" s="33"/>
      <c r="V234" s="33"/>
      <c r="W234" s="33"/>
      <c r="X234" s="33"/>
      <c r="Y234" s="33"/>
    </row>
    <row r="235" spans="1:25" ht="15" hidden="1">
      <c r="A235" s="25"/>
      <c r="B235" s="25"/>
      <c r="C235" s="25" t="s">
        <v>28</v>
      </c>
      <c r="D235" s="25"/>
      <c r="E235" s="25"/>
      <c r="F235" s="25"/>
      <c r="G235" s="33"/>
      <c r="H235" s="33"/>
      <c r="I235" s="35"/>
      <c r="J235" s="35"/>
      <c r="K235" s="35"/>
      <c r="L235" s="33"/>
      <c r="M235" s="33"/>
      <c r="N235" s="33"/>
      <c r="O235" s="33"/>
      <c r="P235" s="33"/>
      <c r="Q235" s="33"/>
      <c r="R235" s="33"/>
      <c r="S235" s="33"/>
      <c r="T235" s="33"/>
      <c r="U235" s="33"/>
      <c r="V235" s="33"/>
      <c r="W235" s="33"/>
      <c r="X235" s="33"/>
      <c r="Y235" s="33"/>
    </row>
    <row r="236" spans="1:25" ht="15" hidden="1">
      <c r="A236" s="25"/>
      <c r="B236" s="25"/>
      <c r="C236" s="25" t="s">
        <v>48</v>
      </c>
      <c r="D236" s="25"/>
      <c r="E236" s="25"/>
      <c r="F236" s="25"/>
      <c r="G236" s="33"/>
      <c r="H236" s="33"/>
      <c r="I236" s="35"/>
      <c r="J236" s="35"/>
      <c r="K236" s="35"/>
      <c r="L236" s="33"/>
      <c r="M236" s="33"/>
      <c r="N236" s="33"/>
      <c r="O236" s="33"/>
      <c r="P236" s="33"/>
      <c r="Q236" s="33"/>
      <c r="R236" s="33"/>
      <c r="S236" s="33"/>
      <c r="T236" s="33"/>
      <c r="U236" s="33"/>
      <c r="V236" s="33"/>
      <c r="W236" s="33"/>
      <c r="X236" s="33"/>
      <c r="Y236" s="33"/>
    </row>
    <row r="237" spans="1:25" ht="15" hidden="1">
      <c r="A237" s="25"/>
      <c r="B237" s="25"/>
      <c r="C237" s="25" t="s">
        <v>77</v>
      </c>
      <c r="D237" s="25"/>
      <c r="E237" s="25"/>
      <c r="F237" s="25"/>
      <c r="G237" s="33"/>
      <c r="H237" s="33"/>
      <c r="I237" s="35"/>
      <c r="J237" s="35"/>
      <c r="K237" s="35"/>
      <c r="L237" s="33"/>
      <c r="M237" s="33"/>
      <c r="N237" s="33"/>
      <c r="O237" s="33"/>
      <c r="P237" s="33"/>
      <c r="Q237" s="33"/>
      <c r="R237" s="33"/>
      <c r="S237" s="33"/>
      <c r="T237" s="33"/>
      <c r="U237" s="33"/>
      <c r="V237" s="33"/>
      <c r="W237" s="33"/>
      <c r="X237" s="33"/>
      <c r="Y237" s="33"/>
    </row>
    <row r="238" spans="1:25" ht="15" hidden="1">
      <c r="A238" s="25"/>
      <c r="B238" s="25"/>
      <c r="C238" s="25" t="s">
        <v>162</v>
      </c>
      <c r="D238" s="25"/>
      <c r="E238" s="25"/>
      <c r="F238" s="25"/>
      <c r="G238" s="33"/>
      <c r="H238" s="33"/>
      <c r="I238" s="35"/>
      <c r="J238" s="35"/>
      <c r="K238" s="35"/>
      <c r="L238" s="33"/>
      <c r="M238" s="33"/>
      <c r="N238" s="33"/>
      <c r="O238" s="33"/>
      <c r="P238" s="33"/>
      <c r="Q238" s="33"/>
      <c r="R238" s="33"/>
      <c r="S238" s="33"/>
      <c r="T238" s="33"/>
      <c r="U238" s="33"/>
      <c r="V238" s="33"/>
      <c r="W238" s="33"/>
      <c r="X238" s="33"/>
      <c r="Y238" s="33"/>
    </row>
    <row r="239" spans="1:25" ht="15" hidden="1">
      <c r="A239" s="25"/>
      <c r="B239" s="25"/>
      <c r="C239" s="25" t="s">
        <v>154</v>
      </c>
      <c r="D239" s="25"/>
      <c r="E239" s="25"/>
      <c r="F239" s="25"/>
      <c r="G239" s="33"/>
      <c r="H239" s="33"/>
      <c r="I239" s="35"/>
      <c r="J239" s="35"/>
      <c r="K239" s="35"/>
      <c r="L239" s="33"/>
      <c r="M239" s="33"/>
      <c r="N239" s="33"/>
      <c r="O239" s="33"/>
      <c r="P239" s="33"/>
      <c r="Q239" s="33"/>
      <c r="R239" s="33"/>
      <c r="S239" s="33"/>
      <c r="T239" s="33"/>
      <c r="U239" s="33"/>
      <c r="V239" s="33"/>
      <c r="W239" s="33"/>
      <c r="X239" s="33"/>
      <c r="Y239" s="33"/>
    </row>
    <row r="240" spans="1:25" ht="15" hidden="1">
      <c r="A240" s="25"/>
      <c r="B240" s="25"/>
      <c r="C240" s="25" t="s">
        <v>163</v>
      </c>
      <c r="D240" s="25"/>
      <c r="E240" s="25"/>
      <c r="F240" s="25"/>
      <c r="G240" s="33"/>
      <c r="H240" s="33"/>
      <c r="I240" s="35"/>
      <c r="J240" s="35"/>
      <c r="K240" s="35"/>
      <c r="L240" s="33"/>
      <c r="M240" s="33"/>
      <c r="N240" s="33"/>
      <c r="O240" s="33"/>
      <c r="P240" s="33"/>
      <c r="Q240" s="33"/>
      <c r="R240" s="33"/>
      <c r="S240" s="33"/>
      <c r="T240" s="33"/>
      <c r="U240" s="33"/>
      <c r="V240" s="33"/>
      <c r="W240" s="33"/>
      <c r="X240" s="33"/>
      <c r="Y240" s="33"/>
    </row>
    <row r="241" spans="1:25" ht="15" hidden="1">
      <c r="A241" s="25"/>
      <c r="B241" s="25"/>
      <c r="C241" s="25" t="s">
        <v>96</v>
      </c>
      <c r="D241" s="25"/>
      <c r="E241" s="25"/>
      <c r="F241" s="25"/>
      <c r="G241" s="33"/>
      <c r="H241" s="33"/>
      <c r="I241" s="35"/>
      <c r="J241" s="35"/>
      <c r="K241" s="35"/>
      <c r="L241" s="33"/>
      <c r="M241" s="33"/>
      <c r="N241" s="33"/>
      <c r="O241" s="33"/>
      <c r="P241" s="33"/>
      <c r="Q241" s="33"/>
      <c r="R241" s="33"/>
      <c r="S241" s="33"/>
      <c r="T241" s="33"/>
      <c r="U241" s="33"/>
      <c r="V241" s="33"/>
      <c r="W241" s="33"/>
      <c r="X241" s="33"/>
      <c r="Y241" s="33"/>
    </row>
    <row r="242" spans="1:25" ht="15" hidden="1">
      <c r="A242" s="25"/>
      <c r="B242" s="25"/>
      <c r="C242" s="25" t="s">
        <v>164</v>
      </c>
      <c r="D242" s="25"/>
      <c r="E242" s="25"/>
      <c r="F242" s="25"/>
      <c r="G242" s="33"/>
      <c r="H242" s="33"/>
      <c r="I242" s="35"/>
      <c r="J242" s="35"/>
      <c r="K242" s="35"/>
      <c r="L242" s="33"/>
      <c r="M242" s="33"/>
      <c r="N242" s="33"/>
      <c r="O242" s="33"/>
      <c r="P242" s="33"/>
      <c r="Q242" s="33"/>
      <c r="R242" s="33"/>
      <c r="S242" s="33"/>
      <c r="T242" s="33"/>
      <c r="U242" s="33"/>
      <c r="V242" s="33"/>
      <c r="W242" s="33"/>
      <c r="X242" s="33"/>
      <c r="Y242" s="33"/>
    </row>
    <row r="243" spans="1:25" ht="15" hidden="1">
      <c r="A243" s="25"/>
      <c r="B243" s="25"/>
      <c r="C243" s="25" t="s">
        <v>165</v>
      </c>
      <c r="D243" s="25"/>
      <c r="E243" s="25"/>
      <c r="F243" s="25"/>
      <c r="G243" s="33"/>
      <c r="H243" s="33"/>
      <c r="I243" s="35"/>
      <c r="J243" s="35"/>
      <c r="K243" s="35"/>
      <c r="L243" s="33"/>
      <c r="M243" s="33"/>
      <c r="N243" s="33"/>
      <c r="O243" s="33"/>
      <c r="P243" s="33"/>
      <c r="Q243" s="33"/>
      <c r="R243" s="33"/>
      <c r="S243" s="33"/>
      <c r="T243" s="33"/>
      <c r="U243" s="33"/>
      <c r="V243" s="33"/>
      <c r="W243" s="33"/>
      <c r="X243" s="33"/>
      <c r="Y243" s="33"/>
    </row>
    <row r="244" spans="1:25" ht="15" hidden="1">
      <c r="A244" s="25"/>
      <c r="B244" s="25"/>
      <c r="C244" s="25" t="s">
        <v>166</v>
      </c>
      <c r="D244" s="25"/>
      <c r="E244" s="25"/>
      <c r="F244" s="25"/>
      <c r="G244" s="33"/>
      <c r="H244" s="33"/>
      <c r="I244" s="35"/>
      <c r="J244" s="35"/>
      <c r="K244" s="35"/>
      <c r="L244" s="33"/>
      <c r="M244" s="33"/>
      <c r="N244" s="33"/>
      <c r="O244" s="33"/>
      <c r="P244" s="33"/>
      <c r="Q244" s="33"/>
      <c r="R244" s="33"/>
      <c r="S244" s="33"/>
      <c r="T244" s="33"/>
      <c r="U244" s="33"/>
      <c r="V244" s="33"/>
      <c r="W244" s="33"/>
      <c r="X244" s="33"/>
      <c r="Y244" s="33"/>
    </row>
    <row r="245" spans="1:25" ht="15" hidden="1">
      <c r="A245" s="25"/>
      <c r="B245" s="25"/>
      <c r="C245" s="25" t="s">
        <v>167</v>
      </c>
      <c r="D245" s="25"/>
      <c r="E245" s="25"/>
      <c r="F245" s="25"/>
      <c r="G245" s="33"/>
      <c r="H245" s="33"/>
      <c r="I245" s="35"/>
      <c r="J245" s="35"/>
      <c r="K245" s="35"/>
      <c r="L245" s="33"/>
      <c r="M245" s="33"/>
      <c r="N245" s="33"/>
      <c r="O245" s="33"/>
      <c r="P245" s="33"/>
      <c r="Q245" s="33"/>
      <c r="R245" s="33"/>
      <c r="S245" s="33"/>
      <c r="T245" s="33"/>
      <c r="U245" s="33"/>
      <c r="V245" s="33"/>
      <c r="W245" s="33"/>
      <c r="X245" s="33"/>
      <c r="Y245" s="33"/>
    </row>
    <row r="246" spans="1:25" ht="15" hidden="1">
      <c r="A246" s="25"/>
      <c r="B246" s="25"/>
      <c r="D246" s="25"/>
      <c r="E246" s="25"/>
      <c r="F246" s="25"/>
      <c r="G246" s="33"/>
      <c r="H246" s="33"/>
      <c r="I246" s="35"/>
      <c r="J246" s="35"/>
      <c r="K246" s="35"/>
      <c r="L246" s="33"/>
      <c r="M246" s="33"/>
      <c r="N246" s="33"/>
      <c r="O246" s="33"/>
      <c r="P246" s="33"/>
      <c r="Q246" s="33"/>
      <c r="R246" s="33"/>
      <c r="S246" s="33"/>
      <c r="T246" s="33"/>
      <c r="U246" s="33"/>
      <c r="V246" s="33"/>
      <c r="W246" s="33"/>
      <c r="X246" s="33"/>
      <c r="Y246" s="33"/>
    </row>
    <row r="247" spans="1:25" ht="15" hidden="1">
      <c r="A247" s="25"/>
      <c r="B247" s="25"/>
      <c r="C247" s="25"/>
      <c r="D247" s="25"/>
      <c r="E247" s="25"/>
      <c r="F247" s="25"/>
      <c r="G247" s="33"/>
      <c r="H247" s="33"/>
      <c r="I247" s="35"/>
      <c r="J247" s="35"/>
      <c r="K247" s="35"/>
      <c r="L247" s="33"/>
      <c r="M247" s="33"/>
      <c r="N247" s="33"/>
      <c r="O247" s="33"/>
      <c r="P247" s="33"/>
      <c r="Q247" s="33"/>
      <c r="R247" s="33"/>
      <c r="S247" s="33"/>
      <c r="T247" s="33"/>
      <c r="U247" s="33"/>
      <c r="V247" s="33"/>
      <c r="W247" s="33"/>
      <c r="X247" s="33"/>
      <c r="Y247" s="33"/>
    </row>
    <row r="248" spans="1:25" ht="15" hidden="1">
      <c r="A248" s="25"/>
      <c r="B248" s="25"/>
      <c r="C248" s="25"/>
      <c r="D248" s="25"/>
      <c r="E248" s="25"/>
      <c r="F248" s="25"/>
      <c r="G248" s="33"/>
      <c r="H248" s="33"/>
      <c r="I248" s="35"/>
      <c r="J248" s="35"/>
      <c r="K248" s="35"/>
      <c r="L248" s="33"/>
      <c r="M248" s="33"/>
      <c r="N248" s="33"/>
      <c r="O248" s="33"/>
      <c r="P248" s="33"/>
      <c r="Q248" s="33"/>
      <c r="R248" s="33"/>
      <c r="S248" s="33"/>
      <c r="T248" s="33"/>
      <c r="U248" s="33"/>
      <c r="V248" s="33"/>
      <c r="W248" s="33"/>
      <c r="X248" s="33"/>
      <c r="Y248" s="33"/>
    </row>
    <row r="249" spans="1:25" ht="15">
      <c r="A249" s="25"/>
      <c r="B249" s="25"/>
      <c r="C249" s="25"/>
      <c r="D249" s="25"/>
      <c r="E249" s="25"/>
      <c r="F249" s="25"/>
      <c r="G249" s="33"/>
      <c r="H249" s="33"/>
      <c r="I249" s="35"/>
      <c r="J249" s="35"/>
      <c r="K249" s="35"/>
      <c r="L249" s="33"/>
      <c r="M249" s="33"/>
      <c r="N249" s="33"/>
      <c r="O249" s="33"/>
      <c r="P249" s="33"/>
      <c r="Q249" s="33"/>
      <c r="R249" s="33"/>
      <c r="S249" s="33"/>
      <c r="T249" s="33"/>
      <c r="U249" s="33"/>
      <c r="V249" s="33"/>
      <c r="W249" s="33"/>
      <c r="X249" s="33"/>
      <c r="Y249" s="33"/>
    </row>
    <row r="250" spans="1:25" ht="15">
      <c r="A250" s="25"/>
      <c r="B250" s="25"/>
      <c r="C250" s="25"/>
      <c r="D250" s="25"/>
      <c r="E250" s="25"/>
      <c r="F250" s="25"/>
      <c r="G250" s="33"/>
      <c r="H250" s="33"/>
      <c r="I250" s="35"/>
      <c r="J250" s="35"/>
      <c r="K250" s="35"/>
      <c r="L250" s="33"/>
      <c r="M250" s="33"/>
      <c r="N250" s="33"/>
      <c r="O250" s="33"/>
      <c r="P250" s="33"/>
      <c r="Q250" s="33"/>
      <c r="R250" s="33"/>
      <c r="S250" s="33"/>
      <c r="T250" s="33"/>
      <c r="U250" s="33"/>
      <c r="V250" s="33"/>
      <c r="W250" s="33"/>
      <c r="X250" s="33"/>
      <c r="Y250" s="33"/>
    </row>
    <row r="251" spans="1:25" ht="15">
      <c r="A251" s="25"/>
      <c r="B251" s="25"/>
      <c r="C251" s="25"/>
      <c r="D251" s="25"/>
      <c r="E251" s="25"/>
      <c r="F251" s="25"/>
      <c r="G251" s="33"/>
      <c r="H251" s="33"/>
      <c r="I251" s="35"/>
      <c r="J251" s="35"/>
      <c r="K251" s="35"/>
      <c r="L251" s="33"/>
      <c r="M251" s="33"/>
      <c r="N251" s="33"/>
      <c r="O251" s="33"/>
      <c r="P251" s="33"/>
      <c r="Q251" s="33"/>
      <c r="R251" s="33"/>
      <c r="S251" s="33"/>
      <c r="T251" s="33"/>
      <c r="U251" s="33"/>
      <c r="V251" s="33"/>
      <c r="W251" s="33"/>
      <c r="X251" s="33"/>
      <c r="Y251" s="33"/>
    </row>
    <row r="252" spans="1:25" ht="15">
      <c r="A252" s="25"/>
      <c r="B252" s="25"/>
      <c r="C252" s="25"/>
      <c r="D252" s="25"/>
      <c r="E252" s="25"/>
      <c r="F252" s="25"/>
      <c r="G252" s="33"/>
      <c r="H252" s="33"/>
      <c r="I252" s="35"/>
      <c r="J252" s="35"/>
      <c r="K252" s="35"/>
      <c r="L252" s="33"/>
      <c r="M252" s="33"/>
      <c r="N252" s="33"/>
      <c r="O252" s="33"/>
      <c r="P252" s="33"/>
      <c r="Q252" s="33"/>
      <c r="R252" s="33"/>
      <c r="S252" s="33"/>
      <c r="T252" s="33"/>
      <c r="U252" s="33"/>
      <c r="V252" s="33"/>
      <c r="W252" s="33"/>
      <c r="X252" s="33"/>
      <c r="Y252" s="33"/>
    </row>
    <row r="253" spans="1:25" ht="15">
      <c r="A253" s="25"/>
      <c r="B253" s="25"/>
      <c r="C253" s="25"/>
      <c r="D253" s="25"/>
      <c r="E253" s="25"/>
      <c r="F253" s="25"/>
      <c r="G253" s="33"/>
      <c r="H253" s="33"/>
      <c r="I253" s="35"/>
      <c r="J253" s="35"/>
      <c r="K253" s="35"/>
      <c r="L253" s="33"/>
      <c r="M253" s="33"/>
      <c r="N253" s="33"/>
      <c r="O253" s="33"/>
      <c r="P253" s="33"/>
      <c r="Q253" s="33"/>
      <c r="R253" s="33"/>
      <c r="S253" s="33"/>
      <c r="T253" s="33"/>
      <c r="U253" s="33"/>
      <c r="V253" s="33"/>
      <c r="W253" s="33"/>
      <c r="X253" s="33"/>
      <c r="Y253" s="33"/>
    </row>
    <row r="254" spans="1:25" ht="15">
      <c r="A254" s="25"/>
      <c r="B254" s="25"/>
      <c r="C254" s="25"/>
      <c r="D254" s="25"/>
      <c r="E254" s="25"/>
      <c r="F254" s="25"/>
      <c r="G254" s="33"/>
      <c r="H254" s="33"/>
      <c r="I254" s="35"/>
      <c r="J254" s="35"/>
      <c r="K254" s="35"/>
      <c r="L254" s="33"/>
      <c r="M254" s="33"/>
      <c r="N254" s="33"/>
      <c r="O254" s="33"/>
      <c r="P254" s="33"/>
      <c r="Q254" s="33"/>
      <c r="R254" s="33"/>
      <c r="S254" s="33"/>
      <c r="T254" s="33"/>
      <c r="U254" s="33"/>
      <c r="V254" s="33"/>
      <c r="W254" s="33"/>
      <c r="X254" s="33"/>
      <c r="Y254" s="33"/>
    </row>
    <row r="255" spans="1:25" ht="15">
      <c r="A255" s="25"/>
      <c r="B255" s="25"/>
      <c r="C255" s="25"/>
      <c r="D255" s="25"/>
      <c r="E255" s="25"/>
      <c r="F255" s="25"/>
      <c r="G255" s="33"/>
      <c r="H255" s="33"/>
      <c r="I255" s="35"/>
      <c r="J255" s="35"/>
      <c r="K255" s="35"/>
      <c r="L255" s="33"/>
      <c r="M255" s="33"/>
      <c r="N255" s="33"/>
      <c r="O255" s="33"/>
      <c r="P255" s="33"/>
      <c r="Q255" s="33"/>
      <c r="R255" s="33"/>
      <c r="S255" s="33"/>
      <c r="T255" s="33"/>
      <c r="U255" s="33"/>
      <c r="V255" s="33"/>
      <c r="W255" s="33"/>
      <c r="X255" s="33"/>
      <c r="Y255" s="33"/>
    </row>
    <row r="256" spans="1:25" ht="15">
      <c r="A256" s="25"/>
      <c r="B256" s="25"/>
      <c r="C256" s="25"/>
      <c r="D256" s="25"/>
      <c r="E256" s="25"/>
      <c r="F256" s="25"/>
      <c r="G256" s="33"/>
      <c r="H256" s="33"/>
      <c r="I256" s="35"/>
      <c r="J256" s="35"/>
      <c r="K256" s="35"/>
      <c r="L256" s="33"/>
      <c r="M256" s="33"/>
      <c r="N256" s="33"/>
      <c r="O256" s="33"/>
      <c r="P256" s="33"/>
      <c r="Q256" s="33"/>
      <c r="R256" s="33"/>
      <c r="S256" s="33"/>
      <c r="T256" s="33"/>
      <c r="U256" s="33"/>
      <c r="V256" s="33"/>
      <c r="W256" s="33"/>
      <c r="X256" s="33"/>
      <c r="Y256" s="33"/>
    </row>
    <row r="257" spans="1:25" ht="15">
      <c r="A257" s="25"/>
      <c r="B257" s="25"/>
      <c r="C257" s="25"/>
      <c r="D257" s="25"/>
      <c r="E257" s="25"/>
      <c r="F257" s="25"/>
      <c r="G257" s="33"/>
      <c r="H257" s="33"/>
      <c r="I257" s="35"/>
      <c r="J257" s="35"/>
      <c r="K257" s="35"/>
      <c r="L257" s="33"/>
      <c r="M257" s="33"/>
      <c r="N257" s="33"/>
      <c r="O257" s="33"/>
      <c r="P257" s="33"/>
      <c r="Q257" s="33"/>
      <c r="R257" s="33"/>
      <c r="S257" s="33"/>
      <c r="T257" s="33"/>
      <c r="U257" s="33"/>
      <c r="V257" s="33"/>
      <c r="W257" s="33"/>
      <c r="X257" s="33"/>
      <c r="Y257" s="33"/>
    </row>
    <row r="258" spans="1:25" ht="15">
      <c r="A258" s="25"/>
      <c r="B258" s="25"/>
      <c r="C258" s="25"/>
      <c r="D258" s="25"/>
      <c r="E258" s="25"/>
      <c r="F258" s="25"/>
      <c r="G258" s="33"/>
      <c r="H258" s="33"/>
      <c r="I258" s="35"/>
      <c r="J258" s="35"/>
      <c r="K258" s="35"/>
      <c r="L258" s="33"/>
      <c r="M258" s="33"/>
      <c r="N258" s="33"/>
      <c r="O258" s="33"/>
      <c r="P258" s="33"/>
      <c r="Q258" s="33"/>
      <c r="R258" s="33"/>
      <c r="S258" s="33"/>
      <c r="T258" s="33"/>
      <c r="U258" s="33"/>
      <c r="V258" s="33"/>
      <c r="W258" s="33"/>
      <c r="X258" s="33"/>
      <c r="Y258" s="33"/>
    </row>
    <row r="259" spans="1:25" ht="15">
      <c r="A259" s="25"/>
      <c r="B259" s="25"/>
      <c r="C259" s="25"/>
      <c r="D259" s="25"/>
      <c r="E259" s="25"/>
      <c r="F259" s="25"/>
      <c r="G259" s="33"/>
      <c r="H259" s="33"/>
      <c r="I259" s="35"/>
      <c r="J259" s="35"/>
      <c r="K259" s="35"/>
      <c r="L259" s="33"/>
      <c r="M259" s="33"/>
      <c r="N259" s="33"/>
      <c r="O259" s="33"/>
      <c r="P259" s="33"/>
      <c r="Q259" s="33"/>
      <c r="R259" s="33"/>
      <c r="S259" s="33"/>
      <c r="T259" s="33"/>
      <c r="U259" s="33"/>
      <c r="V259" s="33"/>
      <c r="W259" s="33"/>
      <c r="X259" s="33"/>
      <c r="Y259" s="33"/>
    </row>
    <row r="260" spans="1:25" ht="15">
      <c r="A260" s="25"/>
      <c r="B260" s="25"/>
      <c r="C260" s="25"/>
      <c r="D260" s="25"/>
      <c r="E260" s="25"/>
      <c r="F260" s="25"/>
      <c r="G260" s="33"/>
      <c r="H260" s="33"/>
      <c r="I260" s="35"/>
      <c r="J260" s="35"/>
      <c r="K260" s="35"/>
      <c r="L260" s="33"/>
      <c r="M260" s="33"/>
      <c r="N260" s="33"/>
      <c r="O260" s="33"/>
      <c r="P260" s="33"/>
      <c r="Q260" s="33"/>
      <c r="R260" s="33"/>
      <c r="S260" s="33"/>
      <c r="T260" s="33"/>
      <c r="U260" s="33"/>
      <c r="V260" s="33"/>
      <c r="W260" s="33"/>
      <c r="X260" s="33"/>
      <c r="Y260" s="33"/>
    </row>
    <row r="261" spans="1:25" ht="15">
      <c r="A261" s="25"/>
      <c r="B261" s="25"/>
      <c r="C261" s="25"/>
      <c r="D261" s="25"/>
      <c r="E261" s="25"/>
      <c r="F261" s="25"/>
      <c r="G261" s="33"/>
      <c r="H261" s="33"/>
      <c r="I261" s="35"/>
      <c r="J261" s="35"/>
      <c r="K261" s="35"/>
      <c r="L261" s="33"/>
      <c r="M261" s="33"/>
      <c r="N261" s="33"/>
      <c r="O261" s="33"/>
      <c r="P261" s="33"/>
      <c r="Q261" s="33"/>
      <c r="R261" s="33"/>
      <c r="S261" s="33"/>
      <c r="T261" s="33"/>
      <c r="U261" s="33"/>
      <c r="V261" s="33"/>
      <c r="W261" s="33"/>
      <c r="X261" s="33"/>
      <c r="Y261" s="33"/>
    </row>
    <row r="262" spans="1:25" ht="15">
      <c r="A262" s="25"/>
      <c r="B262" s="25"/>
      <c r="C262" s="25"/>
      <c r="D262" s="25"/>
      <c r="E262" s="25"/>
      <c r="F262" s="25"/>
      <c r="G262" s="33"/>
      <c r="H262" s="33"/>
      <c r="I262" s="35"/>
      <c r="J262" s="35"/>
      <c r="K262" s="35"/>
      <c r="L262" s="33"/>
      <c r="M262" s="33"/>
      <c r="N262" s="33"/>
      <c r="O262" s="33"/>
      <c r="P262" s="33"/>
      <c r="Q262" s="33"/>
      <c r="R262" s="33"/>
      <c r="S262" s="33"/>
      <c r="T262" s="33"/>
      <c r="U262" s="33"/>
      <c r="V262" s="33"/>
      <c r="W262" s="33"/>
      <c r="X262" s="33"/>
      <c r="Y262" s="33"/>
    </row>
    <row r="263" spans="1:25" ht="15">
      <c r="A263" s="25"/>
      <c r="B263" s="25"/>
      <c r="C263" s="25"/>
      <c r="D263" s="25"/>
      <c r="E263" s="25"/>
      <c r="F263" s="25"/>
      <c r="G263" s="33"/>
      <c r="H263" s="33"/>
      <c r="I263" s="35"/>
      <c r="J263" s="35"/>
      <c r="K263" s="35"/>
      <c r="L263" s="33"/>
      <c r="M263" s="33"/>
      <c r="N263" s="33"/>
      <c r="O263" s="33"/>
      <c r="P263" s="33"/>
      <c r="Q263" s="33"/>
      <c r="R263" s="33"/>
      <c r="S263" s="33"/>
      <c r="T263" s="33"/>
      <c r="U263" s="33"/>
      <c r="V263" s="33"/>
      <c r="W263" s="33"/>
      <c r="X263" s="33"/>
      <c r="Y263" s="33"/>
    </row>
    <row r="264" spans="1:25" ht="15">
      <c r="A264" s="25"/>
      <c r="B264" s="25"/>
      <c r="C264" s="25"/>
      <c r="D264" s="25"/>
      <c r="E264" s="25"/>
      <c r="F264" s="25"/>
      <c r="G264" s="33"/>
      <c r="H264" s="33"/>
      <c r="I264" s="35"/>
      <c r="J264" s="35"/>
      <c r="K264" s="35"/>
      <c r="L264" s="33"/>
      <c r="M264" s="33"/>
      <c r="N264" s="33"/>
      <c r="O264" s="33"/>
      <c r="P264" s="33"/>
      <c r="Q264" s="33"/>
      <c r="R264" s="33"/>
      <c r="S264" s="33"/>
      <c r="T264" s="33"/>
      <c r="U264" s="33"/>
      <c r="V264" s="33"/>
      <c r="W264" s="33"/>
      <c r="X264" s="33"/>
      <c r="Y264" s="33"/>
    </row>
    <row r="265" spans="1:25" ht="15">
      <c r="A265" s="25"/>
      <c r="B265" s="25"/>
      <c r="C265" s="25"/>
      <c r="D265" s="25"/>
      <c r="E265" s="25"/>
      <c r="F265" s="25"/>
      <c r="G265" s="33"/>
      <c r="H265" s="33"/>
      <c r="I265" s="35"/>
      <c r="J265" s="35"/>
      <c r="K265" s="35"/>
      <c r="L265" s="33"/>
      <c r="M265" s="33"/>
      <c r="N265" s="33"/>
      <c r="O265" s="33"/>
      <c r="P265" s="33"/>
      <c r="Q265" s="33"/>
      <c r="R265" s="33"/>
      <c r="S265" s="33"/>
      <c r="T265" s="33"/>
      <c r="U265" s="33"/>
      <c r="V265" s="33"/>
      <c r="W265" s="33"/>
      <c r="X265" s="33"/>
      <c r="Y265" s="33"/>
    </row>
    <row r="266" spans="1:25" ht="15">
      <c r="A266" s="25"/>
      <c r="B266" s="25"/>
      <c r="C266" s="25"/>
      <c r="D266" s="25"/>
      <c r="E266" s="25"/>
      <c r="F266" s="25"/>
      <c r="G266" s="33"/>
      <c r="H266" s="33"/>
      <c r="I266" s="35"/>
      <c r="J266" s="35"/>
      <c r="K266" s="35"/>
      <c r="L266" s="33"/>
      <c r="M266" s="33"/>
      <c r="N266" s="33"/>
      <c r="O266" s="33"/>
      <c r="P266" s="33"/>
      <c r="Q266" s="33"/>
      <c r="R266" s="33"/>
      <c r="S266" s="33"/>
      <c r="T266" s="33"/>
      <c r="U266" s="33"/>
      <c r="V266" s="33"/>
      <c r="W266" s="33"/>
      <c r="X266" s="33"/>
      <c r="Y266" s="33"/>
    </row>
    <row r="267" spans="1:25" ht="15">
      <c r="A267" s="25"/>
      <c r="B267" s="25"/>
      <c r="C267" s="25"/>
      <c r="D267" s="25"/>
      <c r="E267" s="25"/>
      <c r="F267" s="25"/>
      <c r="G267" s="33"/>
      <c r="H267" s="33"/>
      <c r="I267" s="35"/>
      <c r="J267" s="35"/>
      <c r="K267" s="35"/>
      <c r="L267" s="33"/>
      <c r="M267" s="33"/>
      <c r="N267" s="33"/>
      <c r="O267" s="33"/>
      <c r="P267" s="33"/>
      <c r="Q267" s="33"/>
      <c r="R267" s="33"/>
      <c r="S267" s="33"/>
      <c r="T267" s="33"/>
      <c r="U267" s="33"/>
      <c r="V267" s="33"/>
      <c r="W267" s="33"/>
      <c r="X267" s="33"/>
      <c r="Y267" s="33"/>
    </row>
    <row r="268" spans="1:25" ht="15">
      <c r="A268" s="25"/>
      <c r="B268" s="25"/>
      <c r="C268" s="25"/>
      <c r="D268" s="25"/>
      <c r="E268" s="25"/>
      <c r="F268" s="25"/>
      <c r="G268" s="33"/>
      <c r="H268" s="33"/>
      <c r="I268" s="35"/>
      <c r="J268" s="35"/>
      <c r="K268" s="35"/>
      <c r="L268" s="33"/>
      <c r="M268" s="33"/>
      <c r="N268" s="33"/>
      <c r="O268" s="33"/>
      <c r="P268" s="33"/>
      <c r="Q268" s="33"/>
      <c r="R268" s="33"/>
      <c r="S268" s="33"/>
      <c r="T268" s="33"/>
      <c r="U268" s="33"/>
      <c r="V268" s="33"/>
      <c r="W268" s="33"/>
      <c r="X268" s="33"/>
      <c r="Y268" s="33"/>
    </row>
    <row r="269" spans="1:25" ht="15">
      <c r="A269" s="25"/>
      <c r="B269" s="25"/>
      <c r="C269" s="25"/>
      <c r="D269" s="25"/>
      <c r="E269" s="25"/>
      <c r="F269" s="25"/>
      <c r="G269" s="33"/>
      <c r="H269" s="33"/>
      <c r="I269" s="35"/>
      <c r="J269" s="35"/>
      <c r="K269" s="35"/>
      <c r="L269" s="33"/>
      <c r="M269" s="33"/>
      <c r="N269" s="33"/>
      <c r="O269" s="33"/>
      <c r="P269" s="33"/>
      <c r="Q269" s="33"/>
      <c r="R269" s="33"/>
      <c r="S269" s="33"/>
      <c r="T269" s="33"/>
      <c r="U269" s="33"/>
      <c r="V269" s="33"/>
      <c r="W269" s="33"/>
      <c r="X269" s="33"/>
      <c r="Y269" s="33"/>
    </row>
    <row r="270" spans="1:25" ht="15">
      <c r="A270" s="25"/>
      <c r="B270" s="25"/>
      <c r="C270" s="25"/>
      <c r="D270" s="25"/>
      <c r="E270" s="25"/>
      <c r="F270" s="25"/>
      <c r="G270" s="33"/>
      <c r="H270" s="33"/>
      <c r="I270" s="35"/>
      <c r="J270" s="35"/>
      <c r="K270" s="35"/>
      <c r="L270" s="33"/>
      <c r="M270" s="33"/>
      <c r="N270" s="33"/>
      <c r="O270" s="33"/>
      <c r="P270" s="33"/>
      <c r="Q270" s="33"/>
      <c r="R270" s="33"/>
      <c r="S270" s="33"/>
      <c r="T270" s="33"/>
      <c r="U270" s="33"/>
      <c r="V270" s="33"/>
      <c r="W270" s="33"/>
      <c r="X270" s="33"/>
      <c r="Y270" s="33"/>
    </row>
    <row r="271" spans="1:25" ht="15">
      <c r="A271" s="25"/>
      <c r="B271" s="25"/>
      <c r="C271" s="25"/>
      <c r="D271" s="25"/>
      <c r="E271" s="25"/>
      <c r="F271" s="25"/>
      <c r="G271" s="33"/>
      <c r="H271" s="33"/>
      <c r="I271" s="35"/>
      <c r="J271" s="35"/>
      <c r="K271" s="35"/>
      <c r="L271" s="33"/>
      <c r="M271" s="33"/>
      <c r="N271" s="33"/>
      <c r="O271" s="33"/>
      <c r="P271" s="33"/>
      <c r="Q271" s="33"/>
      <c r="R271" s="33"/>
      <c r="S271" s="33"/>
      <c r="T271" s="33"/>
      <c r="U271" s="33"/>
      <c r="V271" s="33"/>
      <c r="W271" s="33"/>
      <c r="X271" s="33"/>
      <c r="Y271" s="33"/>
    </row>
    <row r="272" spans="1:25" ht="15">
      <c r="A272" s="25"/>
      <c r="B272" s="25"/>
      <c r="C272" s="25"/>
      <c r="D272" s="25"/>
      <c r="E272" s="25"/>
      <c r="F272" s="25"/>
      <c r="G272" s="33"/>
      <c r="H272" s="33"/>
      <c r="I272" s="35"/>
      <c r="J272" s="35"/>
      <c r="K272" s="35"/>
      <c r="L272" s="33"/>
      <c r="M272" s="33"/>
      <c r="N272" s="33"/>
      <c r="O272" s="33"/>
      <c r="P272" s="33"/>
      <c r="Q272" s="33"/>
      <c r="R272" s="33"/>
      <c r="S272" s="33"/>
      <c r="T272" s="33"/>
      <c r="U272" s="33"/>
      <c r="V272" s="33"/>
      <c r="W272" s="33"/>
      <c r="X272" s="33"/>
      <c r="Y272" s="33"/>
    </row>
    <row r="273" spans="1:25" ht="15">
      <c r="A273" s="25"/>
      <c r="B273" s="25"/>
      <c r="C273" s="25"/>
      <c r="D273" s="25"/>
      <c r="E273" s="25"/>
      <c r="F273" s="25"/>
      <c r="G273" s="33"/>
      <c r="H273" s="33"/>
      <c r="I273" s="35"/>
      <c r="J273" s="35"/>
      <c r="K273" s="35"/>
      <c r="L273" s="33"/>
      <c r="M273" s="33"/>
      <c r="N273" s="33"/>
      <c r="O273" s="33"/>
      <c r="P273" s="33"/>
      <c r="Q273" s="33"/>
      <c r="R273" s="33"/>
      <c r="S273" s="33"/>
      <c r="T273" s="33"/>
      <c r="U273" s="33"/>
      <c r="V273" s="33"/>
      <c r="W273" s="33"/>
      <c r="X273" s="33"/>
      <c r="Y273" s="33"/>
    </row>
    <row r="274" spans="1:25" ht="15">
      <c r="A274" s="25"/>
      <c r="B274" s="25"/>
      <c r="C274" s="25"/>
      <c r="D274" s="25"/>
      <c r="E274" s="25"/>
      <c r="F274" s="25"/>
      <c r="G274" s="33"/>
      <c r="H274" s="33"/>
      <c r="I274" s="35"/>
      <c r="J274" s="35"/>
      <c r="K274" s="35"/>
      <c r="L274" s="33"/>
      <c r="M274" s="33"/>
      <c r="N274" s="33"/>
      <c r="O274" s="33"/>
      <c r="P274" s="33"/>
      <c r="Q274" s="33"/>
      <c r="R274" s="33"/>
      <c r="S274" s="33"/>
      <c r="T274" s="33"/>
      <c r="U274" s="33"/>
      <c r="V274" s="33"/>
      <c r="W274" s="33"/>
      <c r="X274" s="33"/>
      <c r="Y274" s="33"/>
    </row>
    <row r="275" spans="1:25" ht="15">
      <c r="A275" s="25"/>
      <c r="B275" s="25"/>
      <c r="C275" s="25"/>
      <c r="D275" s="25"/>
      <c r="E275" s="25"/>
      <c r="F275" s="25"/>
      <c r="G275" s="33"/>
      <c r="H275" s="33"/>
      <c r="I275" s="35"/>
      <c r="J275" s="35"/>
      <c r="K275" s="35"/>
      <c r="L275" s="33"/>
      <c r="M275" s="33"/>
      <c r="N275" s="33"/>
      <c r="O275" s="33"/>
      <c r="P275" s="33"/>
      <c r="Q275" s="33"/>
      <c r="R275" s="33"/>
      <c r="S275" s="33"/>
      <c r="T275" s="33"/>
      <c r="U275" s="33"/>
      <c r="V275" s="33"/>
      <c r="W275" s="33"/>
      <c r="X275" s="33"/>
      <c r="Y275" s="33"/>
    </row>
    <row r="276" spans="1:25" ht="15">
      <c r="A276" s="25"/>
      <c r="B276" s="25"/>
      <c r="C276" s="25"/>
      <c r="D276" s="25"/>
      <c r="E276" s="25"/>
      <c r="F276" s="25"/>
      <c r="G276" s="33"/>
      <c r="H276" s="33"/>
      <c r="I276" s="35"/>
      <c r="J276" s="35"/>
      <c r="K276" s="35"/>
      <c r="L276" s="33"/>
      <c r="M276" s="33"/>
      <c r="N276" s="33"/>
      <c r="O276" s="33"/>
      <c r="P276" s="33"/>
      <c r="Q276" s="33"/>
      <c r="R276" s="33"/>
      <c r="S276" s="33"/>
      <c r="T276" s="33"/>
      <c r="U276" s="33"/>
      <c r="V276" s="33"/>
      <c r="W276" s="33"/>
      <c r="X276" s="33"/>
      <c r="Y276" s="33"/>
    </row>
    <row r="277" spans="1:25" ht="15">
      <c r="A277" s="25"/>
      <c r="B277" s="25"/>
      <c r="C277" s="25"/>
      <c r="D277" s="25"/>
      <c r="E277" s="25"/>
      <c r="F277" s="25"/>
      <c r="G277" s="33"/>
      <c r="H277" s="33"/>
      <c r="I277" s="35"/>
      <c r="J277" s="35"/>
      <c r="K277" s="35"/>
      <c r="L277" s="33"/>
      <c r="M277" s="33"/>
      <c r="N277" s="33"/>
      <c r="O277" s="33"/>
      <c r="P277" s="33"/>
      <c r="Q277" s="33"/>
      <c r="R277" s="33"/>
      <c r="S277" s="33"/>
      <c r="T277" s="33"/>
      <c r="U277" s="33"/>
      <c r="V277" s="33"/>
      <c r="W277" s="33"/>
      <c r="X277" s="33"/>
      <c r="Y277" s="33"/>
    </row>
    <row r="278" spans="1:25" ht="15">
      <c r="A278" s="25"/>
      <c r="B278" s="25"/>
      <c r="C278" s="25"/>
      <c r="D278" s="25"/>
      <c r="E278" s="25"/>
      <c r="F278" s="25"/>
      <c r="G278" s="33"/>
      <c r="H278" s="33"/>
      <c r="I278" s="35"/>
      <c r="J278" s="35"/>
      <c r="K278" s="35"/>
      <c r="L278" s="33"/>
      <c r="M278" s="33"/>
      <c r="N278" s="33"/>
      <c r="O278" s="33"/>
      <c r="P278" s="33"/>
      <c r="Q278" s="33"/>
      <c r="R278" s="33"/>
      <c r="S278" s="33"/>
      <c r="T278" s="33"/>
      <c r="U278" s="33"/>
      <c r="V278" s="33"/>
      <c r="W278" s="33"/>
      <c r="X278" s="33"/>
      <c r="Y278" s="33"/>
    </row>
    <row r="279" spans="1:25" ht="15">
      <c r="A279" s="25"/>
      <c r="B279" s="25"/>
      <c r="C279" s="25"/>
      <c r="D279" s="25"/>
      <c r="E279" s="25"/>
      <c r="F279" s="25"/>
      <c r="G279" s="33"/>
      <c r="H279" s="33"/>
      <c r="I279" s="35"/>
      <c r="J279" s="35"/>
      <c r="K279" s="35"/>
      <c r="L279" s="33"/>
      <c r="M279" s="33"/>
      <c r="N279" s="33"/>
      <c r="O279" s="33"/>
      <c r="P279" s="33"/>
      <c r="Q279" s="33"/>
      <c r="R279" s="33"/>
      <c r="S279" s="33"/>
      <c r="T279" s="33"/>
      <c r="U279" s="33"/>
      <c r="V279" s="33"/>
      <c r="W279" s="33"/>
      <c r="X279" s="33"/>
      <c r="Y279" s="33"/>
    </row>
    <row r="280" spans="1:25" ht="15">
      <c r="A280" s="25"/>
      <c r="B280" s="25"/>
      <c r="C280" s="25"/>
      <c r="D280" s="25"/>
      <c r="E280" s="25"/>
      <c r="F280" s="25"/>
      <c r="G280" s="33"/>
      <c r="H280" s="33"/>
      <c r="I280" s="35"/>
      <c r="J280" s="35"/>
      <c r="K280" s="35"/>
      <c r="L280" s="33"/>
      <c r="M280" s="33"/>
      <c r="N280" s="33"/>
      <c r="O280" s="33"/>
      <c r="P280" s="33"/>
      <c r="Q280" s="33"/>
      <c r="R280" s="33"/>
      <c r="S280" s="33"/>
      <c r="T280" s="33"/>
      <c r="U280" s="33"/>
      <c r="V280" s="33"/>
      <c r="W280" s="33"/>
      <c r="X280" s="33"/>
      <c r="Y280" s="33"/>
    </row>
    <row r="281" spans="1:25" ht="15">
      <c r="A281" s="25"/>
      <c r="B281" s="25"/>
      <c r="C281" s="25"/>
      <c r="D281" s="25"/>
      <c r="E281" s="25"/>
      <c r="F281" s="25"/>
      <c r="G281" s="33"/>
      <c r="H281" s="33"/>
      <c r="I281" s="35"/>
      <c r="J281" s="35"/>
      <c r="K281" s="35"/>
      <c r="L281" s="33"/>
      <c r="M281" s="33"/>
      <c r="N281" s="33"/>
      <c r="O281" s="33"/>
      <c r="P281" s="33"/>
      <c r="Q281" s="33"/>
      <c r="R281" s="33"/>
      <c r="S281" s="33"/>
      <c r="T281" s="33"/>
      <c r="U281" s="33"/>
      <c r="V281" s="33"/>
      <c r="W281" s="33"/>
      <c r="X281" s="33"/>
      <c r="Y281" s="33"/>
    </row>
    <row r="282" spans="1:25" ht="15">
      <c r="A282" s="25"/>
      <c r="B282" s="25"/>
      <c r="C282" s="25"/>
      <c r="D282" s="25"/>
      <c r="E282" s="25"/>
      <c r="F282" s="25"/>
      <c r="G282" s="33"/>
      <c r="H282" s="33"/>
      <c r="I282" s="35"/>
      <c r="J282" s="35"/>
      <c r="K282" s="35"/>
      <c r="L282" s="33"/>
      <c r="M282" s="33"/>
      <c r="N282" s="33"/>
      <c r="O282" s="33"/>
      <c r="P282" s="33"/>
      <c r="Q282" s="33"/>
      <c r="R282" s="33"/>
      <c r="S282" s="33"/>
      <c r="T282" s="33"/>
      <c r="U282" s="33"/>
      <c r="V282" s="33"/>
      <c r="W282" s="33"/>
      <c r="X282" s="33"/>
      <c r="Y282" s="33"/>
    </row>
    <row r="283" spans="1:25" ht="15">
      <c r="A283" s="25"/>
      <c r="B283" s="25"/>
      <c r="C283" s="25"/>
      <c r="D283" s="25"/>
      <c r="E283" s="25"/>
      <c r="F283" s="25"/>
      <c r="G283" s="33"/>
      <c r="H283" s="33"/>
      <c r="I283" s="35"/>
      <c r="J283" s="35"/>
      <c r="K283" s="35"/>
      <c r="L283" s="33"/>
      <c r="M283" s="33"/>
      <c r="N283" s="33"/>
      <c r="O283" s="33"/>
      <c r="P283" s="33"/>
      <c r="Q283" s="33"/>
      <c r="R283" s="33"/>
      <c r="S283" s="33"/>
      <c r="T283" s="33"/>
      <c r="U283" s="33"/>
      <c r="V283" s="33"/>
      <c r="W283" s="33"/>
      <c r="X283" s="33"/>
      <c r="Y283" s="33"/>
    </row>
    <row r="284" spans="1:25" ht="15">
      <c r="A284" s="25"/>
      <c r="B284" s="25"/>
      <c r="C284" s="25"/>
      <c r="D284" s="25"/>
      <c r="E284" s="25"/>
      <c r="F284" s="25"/>
      <c r="G284" s="33"/>
      <c r="H284" s="33"/>
      <c r="I284" s="35"/>
      <c r="J284" s="35"/>
      <c r="K284" s="35"/>
      <c r="L284" s="33"/>
      <c r="M284" s="33"/>
      <c r="N284" s="33"/>
      <c r="O284" s="33"/>
      <c r="P284" s="33"/>
      <c r="Q284" s="33"/>
      <c r="R284" s="33"/>
      <c r="S284" s="33"/>
      <c r="T284" s="33"/>
      <c r="U284" s="33"/>
      <c r="V284" s="33"/>
      <c r="W284" s="33"/>
      <c r="X284" s="33"/>
      <c r="Y284" s="33"/>
    </row>
    <row r="285" spans="1:25" ht="15">
      <c r="A285" s="25"/>
      <c r="B285" s="25"/>
      <c r="C285" s="25"/>
      <c r="D285" s="25"/>
      <c r="E285" s="25"/>
      <c r="F285" s="25"/>
      <c r="G285" s="33"/>
      <c r="H285" s="33"/>
      <c r="I285" s="35"/>
      <c r="J285" s="35"/>
      <c r="K285" s="35"/>
      <c r="L285" s="33"/>
      <c r="M285" s="33"/>
      <c r="N285" s="33"/>
      <c r="O285" s="33"/>
      <c r="P285" s="33"/>
      <c r="Q285" s="33"/>
      <c r="R285" s="33"/>
      <c r="S285" s="33"/>
      <c r="T285" s="33"/>
      <c r="U285" s="33"/>
      <c r="V285" s="33"/>
      <c r="W285" s="33"/>
      <c r="X285" s="33"/>
      <c r="Y285" s="33"/>
    </row>
    <row r="286" spans="1:25" ht="15">
      <c r="A286" s="25"/>
      <c r="B286" s="25"/>
      <c r="C286" s="25"/>
      <c r="D286" s="25"/>
      <c r="E286" s="25"/>
      <c r="F286" s="25"/>
      <c r="G286" s="33"/>
      <c r="H286" s="33"/>
      <c r="I286" s="35"/>
      <c r="J286" s="35"/>
      <c r="K286" s="35"/>
      <c r="L286" s="33"/>
      <c r="M286" s="33"/>
      <c r="N286" s="33"/>
      <c r="O286" s="33"/>
      <c r="P286" s="33"/>
      <c r="Q286" s="33"/>
      <c r="R286" s="33"/>
      <c r="S286" s="33"/>
      <c r="T286" s="33"/>
      <c r="U286" s="33"/>
      <c r="V286" s="33"/>
      <c r="W286" s="33"/>
      <c r="X286" s="33"/>
      <c r="Y286" s="33"/>
    </row>
    <row r="287" spans="1:25" ht="15">
      <c r="A287" s="25"/>
      <c r="B287" s="25"/>
      <c r="C287" s="25"/>
      <c r="D287" s="25"/>
      <c r="E287" s="25"/>
      <c r="F287" s="25"/>
      <c r="G287" s="33"/>
      <c r="H287" s="33"/>
      <c r="I287" s="35"/>
      <c r="J287" s="35"/>
      <c r="K287" s="35"/>
      <c r="L287" s="33"/>
      <c r="M287" s="33"/>
      <c r="N287" s="33"/>
      <c r="O287" s="33"/>
      <c r="P287" s="33"/>
      <c r="Q287" s="33"/>
      <c r="R287" s="33"/>
      <c r="S287" s="33"/>
      <c r="T287" s="33"/>
      <c r="U287" s="33"/>
      <c r="V287" s="33"/>
      <c r="W287" s="33"/>
      <c r="X287" s="33"/>
      <c r="Y287" s="33"/>
    </row>
    <row r="288" spans="1:25" ht="15">
      <c r="A288" s="25"/>
      <c r="B288" s="25"/>
      <c r="C288" s="25"/>
      <c r="D288" s="25"/>
      <c r="E288" s="25"/>
      <c r="F288" s="25"/>
      <c r="G288" s="33"/>
      <c r="H288" s="33"/>
      <c r="I288" s="35"/>
      <c r="J288" s="35"/>
      <c r="K288" s="35"/>
      <c r="L288" s="33"/>
      <c r="M288" s="33"/>
      <c r="N288" s="33"/>
      <c r="O288" s="33"/>
      <c r="P288" s="33"/>
      <c r="Q288" s="33"/>
      <c r="R288" s="33"/>
      <c r="S288" s="33"/>
      <c r="T288" s="33"/>
      <c r="U288" s="33"/>
      <c r="V288" s="33"/>
      <c r="W288" s="33"/>
      <c r="X288" s="33"/>
      <c r="Y288" s="33"/>
    </row>
    <row r="289" spans="1:25" ht="15">
      <c r="A289" s="25"/>
      <c r="B289" s="25"/>
      <c r="C289" s="25"/>
      <c r="D289" s="25"/>
      <c r="E289" s="25"/>
      <c r="F289" s="25"/>
      <c r="G289" s="33"/>
      <c r="H289" s="33"/>
      <c r="I289" s="35"/>
      <c r="J289" s="35"/>
      <c r="K289" s="35"/>
      <c r="L289" s="33"/>
      <c r="M289" s="33"/>
      <c r="N289" s="33"/>
      <c r="O289" s="33"/>
      <c r="P289" s="33"/>
      <c r="Q289" s="33"/>
      <c r="R289" s="33"/>
      <c r="S289" s="33"/>
      <c r="T289" s="33"/>
      <c r="U289" s="33"/>
      <c r="V289" s="33"/>
      <c r="W289" s="33"/>
      <c r="X289" s="33"/>
      <c r="Y289" s="33"/>
    </row>
    <row r="290" spans="1:25" ht="15">
      <c r="A290" s="25"/>
      <c r="B290" s="25"/>
      <c r="C290" s="25"/>
      <c r="D290" s="25"/>
      <c r="E290" s="25"/>
      <c r="F290" s="25"/>
      <c r="G290" s="33"/>
      <c r="H290" s="33"/>
      <c r="I290" s="35"/>
      <c r="J290" s="35"/>
      <c r="K290" s="35"/>
      <c r="L290" s="33"/>
      <c r="M290" s="33"/>
      <c r="N290" s="33"/>
      <c r="O290" s="33"/>
      <c r="P290" s="33"/>
      <c r="Q290" s="33"/>
      <c r="R290" s="33"/>
      <c r="S290" s="33"/>
      <c r="T290" s="33"/>
      <c r="U290" s="33"/>
      <c r="V290" s="33"/>
      <c r="W290" s="33"/>
      <c r="X290" s="33"/>
      <c r="Y290" s="33"/>
    </row>
    <row r="291" spans="1:25" ht="15">
      <c r="A291" s="25"/>
      <c r="B291" s="25"/>
      <c r="C291" s="25"/>
      <c r="D291" s="25"/>
      <c r="E291" s="25"/>
      <c r="F291" s="25"/>
      <c r="G291" s="33"/>
      <c r="H291" s="33"/>
      <c r="I291" s="35"/>
      <c r="J291" s="35"/>
      <c r="K291" s="35"/>
      <c r="L291" s="33"/>
      <c r="M291" s="33"/>
      <c r="N291" s="33"/>
      <c r="O291" s="33"/>
      <c r="P291" s="33"/>
      <c r="Q291" s="33"/>
      <c r="R291" s="33"/>
      <c r="S291" s="33"/>
      <c r="T291" s="33"/>
      <c r="U291" s="33"/>
      <c r="V291" s="33"/>
      <c r="W291" s="33"/>
      <c r="X291" s="33"/>
      <c r="Y291" s="33"/>
    </row>
    <row r="292" spans="1:25" ht="15">
      <c r="A292" s="25"/>
      <c r="B292" s="25"/>
      <c r="C292" s="25"/>
      <c r="D292" s="25"/>
      <c r="E292" s="25"/>
      <c r="F292" s="25"/>
      <c r="G292" s="33"/>
      <c r="H292" s="33"/>
      <c r="I292" s="35"/>
      <c r="J292" s="35"/>
      <c r="K292" s="35"/>
      <c r="L292" s="33"/>
      <c r="M292" s="33"/>
      <c r="N292" s="33"/>
      <c r="O292" s="33"/>
      <c r="P292" s="33"/>
      <c r="Q292" s="33"/>
      <c r="R292" s="33"/>
      <c r="S292" s="33"/>
      <c r="T292" s="33"/>
      <c r="U292" s="33"/>
      <c r="V292" s="33"/>
      <c r="W292" s="33"/>
      <c r="X292" s="33"/>
      <c r="Y292" s="33"/>
    </row>
    <row r="293" spans="1:25" ht="15">
      <c r="A293" s="25"/>
      <c r="B293" s="25"/>
      <c r="C293" s="25"/>
      <c r="D293" s="25"/>
      <c r="E293" s="25"/>
      <c r="F293" s="25"/>
      <c r="G293" s="33"/>
      <c r="H293" s="33"/>
      <c r="I293" s="35"/>
      <c r="J293" s="35"/>
      <c r="K293" s="35"/>
      <c r="L293" s="33"/>
      <c r="M293" s="33"/>
      <c r="N293" s="33"/>
      <c r="O293" s="33"/>
      <c r="P293" s="33"/>
      <c r="Q293" s="33"/>
      <c r="R293" s="33"/>
      <c r="S293" s="33"/>
      <c r="T293" s="33"/>
      <c r="U293" s="33"/>
      <c r="V293" s="33"/>
      <c r="W293" s="33"/>
      <c r="X293" s="33"/>
      <c r="Y293" s="33"/>
    </row>
    <row r="294" spans="1:25" ht="15">
      <c r="A294" s="25"/>
      <c r="B294" s="25"/>
      <c r="C294" s="25"/>
      <c r="D294" s="25"/>
      <c r="E294" s="25"/>
      <c r="F294" s="25"/>
      <c r="G294" s="33"/>
      <c r="H294" s="33"/>
      <c r="I294" s="35"/>
      <c r="J294" s="35"/>
      <c r="K294" s="35"/>
      <c r="L294" s="33"/>
      <c r="M294" s="33"/>
      <c r="N294" s="33"/>
      <c r="O294" s="33"/>
      <c r="P294" s="33"/>
      <c r="Q294" s="33"/>
      <c r="R294" s="33"/>
      <c r="S294" s="33"/>
      <c r="T294" s="33"/>
      <c r="U294" s="33"/>
      <c r="V294" s="33"/>
      <c r="W294" s="33"/>
      <c r="X294" s="33"/>
      <c r="Y294" s="33"/>
    </row>
    <row r="295" spans="1:25" ht="15">
      <c r="A295" s="25"/>
      <c r="B295" s="25"/>
      <c r="C295" s="25"/>
      <c r="D295" s="25"/>
      <c r="E295" s="25"/>
      <c r="F295" s="25"/>
      <c r="G295" s="33"/>
      <c r="H295" s="33"/>
      <c r="I295" s="35"/>
      <c r="J295" s="35"/>
      <c r="K295" s="35"/>
      <c r="L295" s="33"/>
      <c r="M295" s="33"/>
      <c r="N295" s="33"/>
      <c r="O295" s="33"/>
      <c r="P295" s="33"/>
      <c r="Q295" s="33"/>
      <c r="R295" s="33"/>
      <c r="S295" s="33"/>
      <c r="T295" s="33"/>
      <c r="U295" s="33"/>
      <c r="V295" s="33"/>
      <c r="W295" s="33"/>
      <c r="X295" s="33"/>
      <c r="Y295" s="33"/>
    </row>
    <row r="296" spans="1:25" ht="15">
      <c r="A296" s="25"/>
      <c r="B296" s="25"/>
      <c r="C296" s="25"/>
      <c r="D296" s="25"/>
      <c r="E296" s="25"/>
      <c r="F296" s="25"/>
      <c r="G296" s="33"/>
      <c r="H296" s="33"/>
      <c r="I296" s="35"/>
      <c r="J296" s="35"/>
      <c r="K296" s="35"/>
      <c r="L296" s="33"/>
      <c r="M296" s="33"/>
      <c r="N296" s="33"/>
      <c r="O296" s="33"/>
      <c r="P296" s="33"/>
      <c r="Q296" s="33"/>
      <c r="R296" s="33"/>
      <c r="S296" s="33"/>
      <c r="T296" s="33"/>
      <c r="U296" s="33"/>
      <c r="V296" s="33"/>
      <c r="W296" s="33"/>
      <c r="X296" s="33"/>
      <c r="Y296" s="33"/>
    </row>
    <row r="297" spans="1:25" ht="15">
      <c r="A297" s="25"/>
      <c r="B297" s="25"/>
      <c r="C297" s="25"/>
      <c r="D297" s="25"/>
      <c r="E297" s="25"/>
      <c r="F297" s="25"/>
      <c r="G297" s="33"/>
      <c r="H297" s="33"/>
      <c r="I297" s="35"/>
      <c r="J297" s="35"/>
      <c r="K297" s="35"/>
      <c r="L297" s="33"/>
      <c r="M297" s="33"/>
      <c r="N297" s="33"/>
      <c r="O297" s="33"/>
      <c r="P297" s="33"/>
      <c r="Q297" s="33"/>
      <c r="R297" s="33"/>
      <c r="S297" s="33"/>
      <c r="T297" s="33"/>
      <c r="U297" s="33"/>
      <c r="V297" s="33"/>
      <c r="W297" s="33"/>
      <c r="X297" s="33"/>
      <c r="Y297" s="33"/>
    </row>
    <row r="298" spans="1:25" ht="15">
      <c r="A298" s="25"/>
      <c r="B298" s="25"/>
      <c r="C298" s="25"/>
      <c r="D298" s="25"/>
      <c r="E298" s="25"/>
      <c r="F298" s="25"/>
      <c r="G298" s="33"/>
      <c r="H298" s="33"/>
      <c r="I298" s="35"/>
      <c r="J298" s="35"/>
      <c r="K298" s="35"/>
      <c r="L298" s="33"/>
      <c r="M298" s="33"/>
      <c r="N298" s="33"/>
      <c r="O298" s="33"/>
      <c r="P298" s="33"/>
      <c r="Q298" s="33"/>
      <c r="R298" s="33"/>
      <c r="S298" s="33"/>
      <c r="T298" s="33"/>
      <c r="U298" s="33"/>
      <c r="V298" s="33"/>
      <c r="W298" s="33"/>
      <c r="X298" s="33"/>
      <c r="Y298" s="33"/>
    </row>
    <row r="299" spans="1:25" ht="15">
      <c r="A299" s="25"/>
      <c r="B299" s="25"/>
      <c r="C299" s="25"/>
      <c r="D299" s="25"/>
      <c r="E299" s="25"/>
      <c r="F299" s="25"/>
      <c r="G299" s="33"/>
      <c r="H299" s="33"/>
      <c r="I299" s="35"/>
      <c r="J299" s="35"/>
      <c r="K299" s="35"/>
      <c r="L299" s="33"/>
      <c r="M299" s="33"/>
      <c r="N299" s="33"/>
      <c r="O299" s="33"/>
      <c r="P299" s="33"/>
      <c r="Q299" s="33"/>
      <c r="R299" s="33"/>
      <c r="S299" s="33"/>
      <c r="T299" s="33"/>
      <c r="U299" s="33"/>
      <c r="V299" s="33"/>
      <c r="W299" s="33"/>
      <c r="X299" s="33"/>
      <c r="Y299" s="33"/>
    </row>
    <row r="300" spans="1:25" ht="15">
      <c r="A300" s="25"/>
      <c r="B300" s="25"/>
      <c r="C300" s="25"/>
      <c r="D300" s="25"/>
      <c r="E300" s="25"/>
      <c r="F300" s="25"/>
      <c r="G300" s="33"/>
      <c r="H300" s="33"/>
      <c r="I300" s="35"/>
      <c r="J300" s="35"/>
      <c r="K300" s="35"/>
      <c r="L300" s="33"/>
      <c r="M300" s="33"/>
      <c r="N300" s="33"/>
      <c r="O300" s="33"/>
      <c r="P300" s="33"/>
      <c r="Q300" s="33"/>
      <c r="R300" s="33"/>
      <c r="S300" s="33"/>
      <c r="T300" s="33"/>
      <c r="U300" s="33"/>
      <c r="V300" s="33"/>
      <c r="W300" s="33"/>
      <c r="X300" s="33"/>
      <c r="Y300" s="33"/>
    </row>
    <row r="301" spans="1:25" ht="15">
      <c r="A301" s="25"/>
      <c r="B301" s="25"/>
      <c r="C301" s="25"/>
      <c r="D301" s="25"/>
      <c r="E301" s="25"/>
      <c r="F301" s="25"/>
      <c r="G301" s="33"/>
      <c r="H301" s="33"/>
      <c r="I301" s="35"/>
      <c r="J301" s="35"/>
      <c r="K301" s="35"/>
      <c r="L301" s="33"/>
      <c r="M301" s="33"/>
      <c r="N301" s="33"/>
      <c r="O301" s="33"/>
      <c r="P301" s="33"/>
      <c r="Q301" s="33"/>
      <c r="R301" s="33"/>
      <c r="S301" s="33"/>
      <c r="T301" s="33"/>
      <c r="U301" s="33"/>
      <c r="V301" s="33"/>
      <c r="W301" s="33"/>
      <c r="X301" s="33"/>
      <c r="Y301" s="33"/>
    </row>
    <row r="302" spans="1:25" ht="15">
      <c r="A302" s="25"/>
      <c r="B302" s="25"/>
      <c r="C302" s="25"/>
      <c r="D302" s="25"/>
      <c r="E302" s="25"/>
      <c r="F302" s="25"/>
      <c r="G302" s="33"/>
      <c r="H302" s="33"/>
      <c r="I302" s="35"/>
      <c r="J302" s="35"/>
      <c r="K302" s="35"/>
      <c r="L302" s="33"/>
      <c r="M302" s="33"/>
      <c r="N302" s="33"/>
      <c r="O302" s="33"/>
      <c r="P302" s="33"/>
      <c r="Q302" s="33"/>
      <c r="R302" s="33"/>
      <c r="S302" s="33"/>
      <c r="T302" s="33"/>
      <c r="U302" s="33"/>
      <c r="V302" s="33"/>
      <c r="W302" s="33"/>
      <c r="X302" s="33"/>
      <c r="Y302" s="33"/>
    </row>
    <row r="303" spans="1:25" ht="15">
      <c r="A303" s="25"/>
      <c r="B303" s="25"/>
      <c r="C303" s="25"/>
      <c r="D303" s="25"/>
      <c r="E303" s="25"/>
      <c r="F303" s="25"/>
      <c r="G303" s="33"/>
      <c r="H303" s="33"/>
      <c r="I303" s="35"/>
      <c r="J303" s="35"/>
      <c r="K303" s="35"/>
      <c r="L303" s="33"/>
      <c r="M303" s="33"/>
      <c r="N303" s="33"/>
      <c r="O303" s="33"/>
      <c r="P303" s="33"/>
      <c r="Q303" s="33"/>
      <c r="R303" s="33"/>
      <c r="S303" s="33"/>
      <c r="T303" s="33"/>
      <c r="U303" s="33"/>
      <c r="V303" s="33"/>
      <c r="W303" s="33"/>
      <c r="X303" s="33"/>
      <c r="Y303" s="33"/>
    </row>
    <row r="304" spans="1:25" ht="15">
      <c r="A304" s="25"/>
      <c r="B304" s="25"/>
      <c r="C304" s="25"/>
      <c r="D304" s="25"/>
      <c r="E304" s="25"/>
      <c r="F304" s="25"/>
      <c r="G304" s="33"/>
      <c r="H304" s="33"/>
      <c r="I304" s="35"/>
      <c r="J304" s="35"/>
      <c r="K304" s="35"/>
      <c r="L304" s="33"/>
      <c r="M304" s="33"/>
      <c r="N304" s="33"/>
      <c r="O304" s="33"/>
      <c r="P304" s="33"/>
      <c r="Q304" s="33"/>
      <c r="R304" s="33"/>
      <c r="S304" s="33"/>
      <c r="T304" s="33"/>
      <c r="U304" s="33"/>
      <c r="V304" s="33"/>
      <c r="W304" s="33"/>
      <c r="X304" s="33"/>
      <c r="Y304" s="33"/>
    </row>
    <row r="305" spans="1:25" ht="15">
      <c r="A305" s="25"/>
      <c r="B305" s="25"/>
      <c r="C305" s="25"/>
      <c r="D305" s="25"/>
      <c r="E305" s="25"/>
      <c r="F305" s="25"/>
      <c r="G305" s="33"/>
      <c r="H305" s="33"/>
      <c r="I305" s="35"/>
      <c r="J305" s="35"/>
      <c r="K305" s="35"/>
      <c r="L305" s="33"/>
      <c r="M305" s="33"/>
      <c r="N305" s="33"/>
      <c r="O305" s="33"/>
      <c r="P305" s="33"/>
      <c r="Q305" s="33"/>
      <c r="R305" s="33"/>
      <c r="S305" s="33"/>
      <c r="T305" s="33"/>
      <c r="U305" s="33"/>
      <c r="V305" s="33"/>
      <c r="W305" s="33"/>
      <c r="X305" s="33"/>
      <c r="Y305" s="33"/>
    </row>
    <row r="306" spans="1:25" ht="15">
      <c r="A306" s="25"/>
      <c r="B306" s="25"/>
      <c r="C306" s="25"/>
      <c r="D306" s="25"/>
      <c r="E306" s="25"/>
      <c r="F306" s="25"/>
      <c r="G306" s="33"/>
      <c r="H306" s="33"/>
      <c r="I306" s="35"/>
      <c r="J306" s="35"/>
      <c r="K306" s="35"/>
      <c r="L306" s="33"/>
      <c r="M306" s="33"/>
      <c r="N306" s="33"/>
      <c r="O306" s="33"/>
      <c r="P306" s="33"/>
      <c r="Q306" s="33"/>
      <c r="R306" s="33"/>
      <c r="S306" s="33"/>
      <c r="T306" s="33"/>
      <c r="U306" s="33"/>
      <c r="V306" s="33"/>
      <c r="W306" s="33"/>
      <c r="X306" s="33"/>
      <c r="Y306" s="33"/>
    </row>
    <row r="307" spans="1:25" ht="15">
      <c r="A307" s="25"/>
      <c r="B307" s="25"/>
      <c r="C307" s="25"/>
      <c r="D307" s="25"/>
      <c r="E307" s="25"/>
      <c r="F307" s="25"/>
      <c r="G307" s="33"/>
      <c r="H307" s="33"/>
      <c r="I307" s="35"/>
      <c r="J307" s="35"/>
      <c r="K307" s="35"/>
      <c r="L307" s="33"/>
      <c r="M307" s="33"/>
      <c r="N307" s="33"/>
      <c r="O307" s="33"/>
      <c r="P307" s="33"/>
      <c r="Q307" s="33"/>
      <c r="R307" s="33"/>
      <c r="S307" s="33"/>
      <c r="T307" s="33"/>
      <c r="U307" s="33"/>
      <c r="V307" s="33"/>
      <c r="W307" s="33"/>
      <c r="X307" s="33"/>
      <c r="Y307" s="33"/>
    </row>
    <row r="308" spans="1:25" ht="15">
      <c r="A308" s="25"/>
      <c r="B308" s="25"/>
      <c r="C308" s="25"/>
      <c r="D308" s="25"/>
      <c r="E308" s="25"/>
      <c r="F308" s="25"/>
      <c r="G308" s="33"/>
      <c r="H308" s="33"/>
      <c r="I308" s="35"/>
      <c r="J308" s="35"/>
      <c r="K308" s="35"/>
      <c r="L308" s="33"/>
      <c r="M308" s="33"/>
      <c r="N308" s="33"/>
      <c r="O308" s="33"/>
      <c r="P308" s="33"/>
      <c r="Q308" s="33"/>
      <c r="R308" s="33"/>
      <c r="S308" s="33"/>
      <c r="T308" s="33"/>
      <c r="U308" s="33"/>
      <c r="V308" s="33"/>
      <c r="W308" s="33"/>
      <c r="X308" s="33"/>
      <c r="Y308" s="33"/>
    </row>
    <row r="309" spans="1:25" ht="15">
      <c r="A309" s="25"/>
      <c r="B309" s="25"/>
      <c r="C309" s="25"/>
      <c r="D309" s="25"/>
      <c r="E309" s="25"/>
      <c r="F309" s="25"/>
      <c r="G309" s="33"/>
      <c r="H309" s="33"/>
      <c r="I309" s="35"/>
      <c r="J309" s="35"/>
      <c r="K309" s="35"/>
      <c r="L309" s="33"/>
      <c r="M309" s="33"/>
      <c r="N309" s="33"/>
      <c r="O309" s="33"/>
      <c r="P309" s="33"/>
      <c r="Q309" s="33"/>
      <c r="R309" s="33"/>
      <c r="S309" s="33"/>
      <c r="T309" s="33"/>
      <c r="U309" s="33"/>
      <c r="V309" s="33"/>
      <c r="W309" s="33"/>
      <c r="X309" s="33"/>
      <c r="Y309" s="33"/>
    </row>
    <row r="310" spans="1:25" ht="15">
      <c r="A310" s="25"/>
      <c r="B310" s="25"/>
      <c r="C310" s="25"/>
      <c r="D310" s="25"/>
      <c r="E310" s="25"/>
      <c r="F310" s="25"/>
      <c r="G310" s="33"/>
      <c r="H310" s="33"/>
      <c r="I310" s="35"/>
      <c r="J310" s="35"/>
      <c r="K310" s="35"/>
      <c r="L310" s="33"/>
      <c r="M310" s="33"/>
      <c r="N310" s="33"/>
      <c r="O310" s="33"/>
      <c r="P310" s="33"/>
      <c r="Q310" s="33"/>
      <c r="R310" s="33"/>
      <c r="S310" s="33"/>
      <c r="T310" s="33"/>
      <c r="U310" s="33"/>
      <c r="V310" s="33"/>
      <c r="W310" s="33"/>
      <c r="X310" s="33"/>
      <c r="Y310" s="33"/>
    </row>
    <row r="311" spans="1:25" ht="15">
      <c r="A311" s="25"/>
      <c r="B311" s="25"/>
      <c r="C311" s="25"/>
      <c r="D311" s="25"/>
      <c r="E311" s="25"/>
      <c r="F311" s="25"/>
      <c r="G311" s="33"/>
      <c r="H311" s="33"/>
      <c r="I311" s="35"/>
      <c r="J311" s="35"/>
      <c r="K311" s="35"/>
      <c r="L311" s="33"/>
      <c r="M311" s="33"/>
      <c r="N311" s="33"/>
      <c r="O311" s="33"/>
      <c r="P311" s="33"/>
      <c r="Q311" s="33"/>
      <c r="R311" s="33"/>
      <c r="S311" s="33"/>
      <c r="T311" s="33"/>
      <c r="U311" s="33"/>
      <c r="V311" s="33"/>
      <c r="W311" s="33"/>
      <c r="X311" s="33"/>
      <c r="Y311" s="33"/>
    </row>
    <row r="312" spans="1:25" ht="15">
      <c r="A312" s="25"/>
      <c r="B312" s="25"/>
      <c r="C312" s="25"/>
      <c r="D312" s="25"/>
      <c r="E312" s="25"/>
      <c r="F312" s="25"/>
      <c r="G312" s="33"/>
      <c r="H312" s="33"/>
      <c r="I312" s="35"/>
      <c r="J312" s="35"/>
      <c r="K312" s="35"/>
      <c r="L312" s="33"/>
      <c r="M312" s="33"/>
      <c r="N312" s="33"/>
      <c r="O312" s="33"/>
      <c r="P312" s="33"/>
      <c r="Q312" s="33"/>
      <c r="R312" s="33"/>
      <c r="S312" s="33"/>
      <c r="T312" s="33"/>
      <c r="U312" s="33"/>
      <c r="V312" s="33"/>
      <c r="W312" s="33"/>
      <c r="X312" s="33"/>
      <c r="Y312" s="33"/>
    </row>
    <row r="313" spans="1:25" ht="15">
      <c r="A313" s="25"/>
      <c r="B313" s="25"/>
      <c r="C313" s="25"/>
      <c r="D313" s="25"/>
      <c r="E313" s="25"/>
      <c r="F313" s="25"/>
      <c r="G313" s="33"/>
      <c r="H313" s="33"/>
      <c r="I313" s="35"/>
      <c r="J313" s="35"/>
      <c r="K313" s="35"/>
      <c r="L313" s="33"/>
      <c r="M313" s="33"/>
      <c r="N313" s="33"/>
      <c r="O313" s="33"/>
      <c r="P313" s="33"/>
      <c r="Q313" s="33"/>
      <c r="R313" s="33"/>
      <c r="S313" s="33"/>
      <c r="T313" s="33"/>
      <c r="U313" s="33"/>
      <c r="V313" s="33"/>
      <c r="W313" s="33"/>
      <c r="X313" s="33"/>
      <c r="Y313" s="33"/>
    </row>
    <row r="314" spans="1:25" ht="15">
      <c r="A314" s="25"/>
      <c r="B314" s="25"/>
      <c r="C314" s="25"/>
      <c r="D314" s="25"/>
      <c r="E314" s="25"/>
      <c r="F314" s="25"/>
      <c r="G314" s="33"/>
      <c r="H314" s="33"/>
      <c r="I314" s="35"/>
      <c r="J314" s="35"/>
      <c r="K314" s="35"/>
      <c r="L314" s="33"/>
      <c r="M314" s="33"/>
      <c r="N314" s="33"/>
      <c r="O314" s="33"/>
      <c r="P314" s="33"/>
      <c r="Q314" s="33"/>
      <c r="R314" s="33"/>
      <c r="S314" s="33"/>
      <c r="T314" s="33"/>
      <c r="U314" s="33"/>
      <c r="V314" s="33"/>
      <c r="W314" s="33"/>
      <c r="X314" s="33"/>
      <c r="Y314" s="33"/>
    </row>
    <row r="315" spans="1:25" ht="15">
      <c r="A315" s="25"/>
      <c r="B315" s="25"/>
      <c r="C315" s="25"/>
      <c r="D315" s="25"/>
      <c r="E315" s="25"/>
      <c r="F315" s="25"/>
      <c r="G315" s="33"/>
      <c r="H315" s="33"/>
      <c r="I315" s="35"/>
      <c r="J315" s="35"/>
      <c r="K315" s="35"/>
      <c r="L315" s="33"/>
      <c r="M315" s="33"/>
      <c r="N315" s="33"/>
      <c r="O315" s="33"/>
      <c r="P315" s="33"/>
      <c r="Q315" s="33"/>
      <c r="R315" s="33"/>
      <c r="S315" s="33"/>
      <c r="T315" s="33"/>
      <c r="U315" s="33"/>
      <c r="V315" s="33"/>
      <c r="W315" s="33"/>
      <c r="X315" s="33"/>
      <c r="Y315" s="33"/>
    </row>
    <row r="316" spans="1:25" ht="15">
      <c r="A316" s="25"/>
      <c r="B316" s="25"/>
      <c r="C316" s="25"/>
      <c r="D316" s="25"/>
      <c r="E316" s="25"/>
      <c r="F316" s="25"/>
      <c r="G316" s="33"/>
      <c r="H316" s="33"/>
      <c r="I316" s="35"/>
      <c r="J316" s="35"/>
      <c r="K316" s="35"/>
      <c r="L316" s="33"/>
      <c r="M316" s="33"/>
      <c r="N316" s="33"/>
      <c r="O316" s="33"/>
      <c r="P316" s="33"/>
      <c r="Q316" s="33"/>
      <c r="R316" s="33"/>
      <c r="S316" s="33"/>
      <c r="T316" s="33"/>
      <c r="U316" s="33"/>
      <c r="V316" s="33"/>
      <c r="W316" s="33"/>
      <c r="X316" s="33"/>
      <c r="Y316" s="33"/>
    </row>
    <row r="317" spans="1:25" ht="15">
      <c r="A317" s="25"/>
      <c r="B317" s="25"/>
      <c r="C317" s="25"/>
      <c r="D317" s="25"/>
      <c r="E317" s="25"/>
      <c r="F317" s="25"/>
      <c r="G317" s="33"/>
      <c r="H317" s="33"/>
      <c r="I317" s="35"/>
      <c r="J317" s="35"/>
      <c r="K317" s="35"/>
      <c r="L317" s="33"/>
      <c r="M317" s="33"/>
      <c r="N317" s="33"/>
      <c r="O317" s="33"/>
      <c r="P317" s="33"/>
      <c r="Q317" s="33"/>
      <c r="R317" s="33"/>
      <c r="S317" s="33"/>
      <c r="T317" s="33"/>
      <c r="U317" s="33"/>
      <c r="V317" s="33"/>
      <c r="W317" s="33"/>
      <c r="X317" s="33"/>
      <c r="Y317" s="33"/>
    </row>
    <row r="318" spans="1:25" ht="15">
      <c r="A318" s="25"/>
      <c r="B318" s="25"/>
      <c r="C318" s="25"/>
      <c r="D318" s="25"/>
      <c r="E318" s="25"/>
      <c r="F318" s="25"/>
      <c r="G318" s="33"/>
      <c r="H318" s="33"/>
      <c r="I318" s="35"/>
      <c r="J318" s="35"/>
      <c r="K318" s="35"/>
      <c r="L318" s="33"/>
      <c r="M318" s="33"/>
      <c r="N318" s="33"/>
      <c r="O318" s="33"/>
      <c r="P318" s="33"/>
      <c r="Q318" s="33"/>
      <c r="R318" s="33"/>
      <c r="S318" s="33"/>
      <c r="T318" s="33"/>
      <c r="U318" s="33"/>
      <c r="V318" s="33"/>
      <c r="W318" s="33"/>
      <c r="X318" s="33"/>
      <c r="Y318" s="33"/>
    </row>
    <row r="319" spans="1:25" ht="15">
      <c r="A319" s="25"/>
      <c r="B319" s="25"/>
      <c r="C319" s="25"/>
      <c r="D319" s="25"/>
      <c r="E319" s="25"/>
      <c r="F319" s="25"/>
      <c r="G319" s="33"/>
      <c r="H319" s="33"/>
      <c r="I319" s="35"/>
      <c r="J319" s="35"/>
      <c r="K319" s="35"/>
      <c r="L319" s="33"/>
      <c r="M319" s="33"/>
      <c r="N319" s="33"/>
      <c r="O319" s="33"/>
      <c r="P319" s="33"/>
      <c r="Q319" s="33"/>
      <c r="R319" s="33"/>
      <c r="S319" s="33"/>
      <c r="T319" s="33"/>
      <c r="U319" s="33"/>
      <c r="V319" s="33"/>
      <c r="W319" s="33"/>
      <c r="X319" s="33"/>
      <c r="Y319" s="33"/>
    </row>
    <row r="320" spans="1:25" ht="15">
      <c r="A320" s="25"/>
      <c r="B320" s="25"/>
      <c r="C320" s="25"/>
      <c r="D320" s="25"/>
      <c r="E320" s="25"/>
      <c r="F320" s="25"/>
      <c r="G320" s="33"/>
      <c r="H320" s="33"/>
      <c r="I320" s="35"/>
      <c r="J320" s="35"/>
      <c r="K320" s="35"/>
      <c r="L320" s="33"/>
      <c r="M320" s="33"/>
      <c r="N320" s="33"/>
      <c r="O320" s="33"/>
      <c r="P320" s="33"/>
      <c r="Q320" s="33"/>
      <c r="R320" s="33"/>
      <c r="S320" s="33"/>
      <c r="T320" s="33"/>
      <c r="U320" s="33"/>
      <c r="V320" s="33"/>
      <c r="W320" s="33"/>
      <c r="X320" s="33"/>
      <c r="Y320" s="33"/>
    </row>
    <row r="321" spans="1:25" ht="15">
      <c r="A321" s="25"/>
      <c r="B321" s="25"/>
      <c r="C321" s="25"/>
      <c r="D321" s="25"/>
      <c r="E321" s="25"/>
      <c r="F321" s="25"/>
      <c r="G321" s="33"/>
      <c r="H321" s="33"/>
      <c r="I321" s="35"/>
      <c r="J321" s="35"/>
      <c r="K321" s="35"/>
      <c r="L321" s="33"/>
      <c r="M321" s="33"/>
      <c r="N321" s="33"/>
      <c r="O321" s="33"/>
      <c r="P321" s="33"/>
      <c r="Q321" s="33"/>
      <c r="R321" s="33"/>
      <c r="S321" s="33"/>
      <c r="T321" s="33"/>
      <c r="U321" s="33"/>
      <c r="V321" s="33"/>
      <c r="W321" s="33"/>
      <c r="X321" s="33"/>
      <c r="Y321" s="33"/>
    </row>
  </sheetData>
  <mergeCells count="617">
    <mergeCell ref="B17:B18"/>
    <mergeCell ref="B19:B20"/>
    <mergeCell ref="B21:B22"/>
    <mergeCell ref="B23:B24"/>
    <mergeCell ref="C19:D19"/>
    <mergeCell ref="C20:D20"/>
    <mergeCell ref="C21:D21"/>
    <mergeCell ref="C22:D22"/>
    <mergeCell ref="C23:D23"/>
    <mergeCell ref="C24:D24"/>
    <mergeCell ref="F19:F20"/>
    <mergeCell ref="G19:G20"/>
    <mergeCell ref="F21:F22"/>
    <mergeCell ref="G21:G22"/>
    <mergeCell ref="F23:F24"/>
    <mergeCell ref="G23:G24"/>
    <mergeCell ref="B7:C7"/>
    <mergeCell ref="B25:E25"/>
    <mergeCell ref="B26:F26"/>
    <mergeCell ref="E12:E14"/>
    <mergeCell ref="F12:F14"/>
    <mergeCell ref="B15:B16"/>
    <mergeCell ref="C15:D15"/>
    <mergeCell ref="F15:F16"/>
    <mergeCell ref="C18:D18"/>
    <mergeCell ref="F17:F18"/>
    <mergeCell ref="J5:K5"/>
    <mergeCell ref="J6:K6"/>
    <mergeCell ref="J4:K4"/>
    <mergeCell ref="J7:K7"/>
    <mergeCell ref="B2:K2"/>
    <mergeCell ref="B3:C3"/>
    <mergeCell ref="J3:K3"/>
    <mergeCell ref="B4:C4"/>
    <mergeCell ref="B5:C5"/>
    <mergeCell ref="B6:C6"/>
    <mergeCell ref="C16:D16"/>
    <mergeCell ref="C17:D17"/>
    <mergeCell ref="G12:G14"/>
    <mergeCell ref="H12:I14"/>
    <mergeCell ref="H15:I15"/>
    <mergeCell ref="H16:I16"/>
    <mergeCell ref="H17:I17"/>
    <mergeCell ref="G15:G16"/>
    <mergeCell ref="G17:G18"/>
    <mergeCell ref="B8:K8"/>
    <mergeCell ref="B9:K9"/>
    <mergeCell ref="B10:K10"/>
    <mergeCell ref="C11:F11"/>
    <mergeCell ref="H11:K11"/>
    <mergeCell ref="B12:B14"/>
    <mergeCell ref="C12:D14"/>
    <mergeCell ref="H24:I24"/>
    <mergeCell ref="G25:J25"/>
    <mergeCell ref="G26:K26"/>
    <mergeCell ref="G30:G32"/>
    <mergeCell ref="H30:I32"/>
    <mergeCell ref="B28:K28"/>
    <mergeCell ref="C29:F29"/>
    <mergeCell ref="H29:K29"/>
    <mergeCell ref="K12:K14"/>
    <mergeCell ref="K15:K16"/>
    <mergeCell ref="K17:K18"/>
    <mergeCell ref="K19:K20"/>
    <mergeCell ref="K21:K22"/>
    <mergeCell ref="K23:K24"/>
    <mergeCell ref="H18:I18"/>
    <mergeCell ref="H19:I19"/>
    <mergeCell ref="C52:D52"/>
    <mergeCell ref="C53:D53"/>
    <mergeCell ref="H53:I53"/>
    <mergeCell ref="J12:J14"/>
    <mergeCell ref="H20:I20"/>
    <mergeCell ref="H21:I21"/>
    <mergeCell ref="H22:I22"/>
    <mergeCell ref="H23:I23"/>
    <mergeCell ref="B33:B34"/>
    <mergeCell ref="F33:F34"/>
    <mergeCell ref="G33:G34"/>
    <mergeCell ref="H33:I33"/>
    <mergeCell ref="K33:K34"/>
    <mergeCell ref="H34:I34"/>
    <mergeCell ref="C33:D33"/>
    <mergeCell ref="C34:D34"/>
    <mergeCell ref="B30:B32"/>
    <mergeCell ref="C30:D32"/>
    <mergeCell ref="E30:E32"/>
    <mergeCell ref="F30:F32"/>
    <mergeCell ref="J30:J32"/>
    <mergeCell ref="K30:K32"/>
    <mergeCell ref="B37:B38"/>
    <mergeCell ref="F37:F38"/>
    <mergeCell ref="G37:G38"/>
    <mergeCell ref="H37:I37"/>
    <mergeCell ref="K37:K38"/>
    <mergeCell ref="H38:I38"/>
    <mergeCell ref="C37:D37"/>
    <mergeCell ref="C38:D38"/>
    <mergeCell ref="B35:B36"/>
    <mergeCell ref="F35:F36"/>
    <mergeCell ref="G35:G36"/>
    <mergeCell ref="H35:I35"/>
    <mergeCell ref="K35:K36"/>
    <mergeCell ref="H36:I36"/>
    <mergeCell ref="C35:D35"/>
    <mergeCell ref="C36:D36"/>
    <mergeCell ref="C39:D39"/>
    <mergeCell ref="C40:D40"/>
    <mergeCell ref="B41:B42"/>
    <mergeCell ref="F41:F42"/>
    <mergeCell ref="G41:G42"/>
    <mergeCell ref="H41:I41"/>
    <mergeCell ref="B47:B49"/>
    <mergeCell ref="K47:K49"/>
    <mergeCell ref="B39:B40"/>
    <mergeCell ref="F39:F40"/>
    <mergeCell ref="G39:G40"/>
    <mergeCell ref="H39:I39"/>
    <mergeCell ref="K39:K40"/>
    <mergeCell ref="H40:I40"/>
    <mergeCell ref="C41:D41"/>
    <mergeCell ref="C42:D42"/>
    <mergeCell ref="H42:I42"/>
    <mergeCell ref="G43:J43"/>
    <mergeCell ref="B44:F44"/>
    <mergeCell ref="G44:K44"/>
    <mergeCell ref="C46:F46"/>
    <mergeCell ref="H46:K46"/>
    <mergeCell ref="B43:E43"/>
    <mergeCell ref="K41:K42"/>
    <mergeCell ref="C57:D57"/>
    <mergeCell ref="C54:D54"/>
    <mergeCell ref="C47:D49"/>
    <mergeCell ref="E47:E49"/>
    <mergeCell ref="H47:I49"/>
    <mergeCell ref="J47:J49"/>
    <mergeCell ref="G58:G59"/>
    <mergeCell ref="B60:E60"/>
    <mergeCell ref="B61:F61"/>
    <mergeCell ref="B54:B55"/>
    <mergeCell ref="B56:B57"/>
    <mergeCell ref="C56:D56"/>
    <mergeCell ref="F56:F57"/>
    <mergeCell ref="G56:G57"/>
    <mergeCell ref="B58:B59"/>
    <mergeCell ref="C59:D59"/>
    <mergeCell ref="B106:B107"/>
    <mergeCell ref="B108:B109"/>
    <mergeCell ref="B110:B111"/>
    <mergeCell ref="B112:B113"/>
    <mergeCell ref="C108:D108"/>
    <mergeCell ref="C109:D109"/>
    <mergeCell ref="C110:D110"/>
    <mergeCell ref="C111:D111"/>
    <mergeCell ref="C112:D112"/>
    <mergeCell ref="C113:D113"/>
    <mergeCell ref="C107:D107"/>
    <mergeCell ref="G115:K115"/>
    <mergeCell ref="F106:F107"/>
    <mergeCell ref="G106:G107"/>
    <mergeCell ref="F108:F109"/>
    <mergeCell ref="G108:G109"/>
    <mergeCell ref="F110:F111"/>
    <mergeCell ref="G110:G111"/>
    <mergeCell ref="F112:F113"/>
    <mergeCell ref="G112:G113"/>
    <mergeCell ref="H94:I94"/>
    <mergeCell ref="H95:I95"/>
    <mergeCell ref="B114:E114"/>
    <mergeCell ref="B115:F115"/>
    <mergeCell ref="E101:E103"/>
    <mergeCell ref="F101:F103"/>
    <mergeCell ref="B104:B105"/>
    <mergeCell ref="C104:D104"/>
    <mergeCell ref="F104:F105"/>
    <mergeCell ref="G104:G105"/>
    <mergeCell ref="H88:I88"/>
    <mergeCell ref="H89:I89"/>
    <mergeCell ref="H90:I90"/>
    <mergeCell ref="H91:I91"/>
    <mergeCell ref="H92:I92"/>
    <mergeCell ref="H93:I93"/>
    <mergeCell ref="H82:K82"/>
    <mergeCell ref="H83:I85"/>
    <mergeCell ref="J83:J85"/>
    <mergeCell ref="K83:K85"/>
    <mergeCell ref="H86:I86"/>
    <mergeCell ref="H87:I87"/>
    <mergeCell ref="J101:J103"/>
    <mergeCell ref="K101:K103"/>
    <mergeCell ref="K104:K105"/>
    <mergeCell ref="K106:K107"/>
    <mergeCell ref="K86:K87"/>
    <mergeCell ref="K88:K89"/>
    <mergeCell ref="K90:K91"/>
    <mergeCell ref="K92:K93"/>
    <mergeCell ref="K94:K95"/>
    <mergeCell ref="H100:K100"/>
    <mergeCell ref="B101:B103"/>
    <mergeCell ref="C101:D103"/>
    <mergeCell ref="C105:D105"/>
    <mergeCell ref="C106:D106"/>
    <mergeCell ref="G101:G103"/>
    <mergeCell ref="H101:I103"/>
    <mergeCell ref="H104:I104"/>
    <mergeCell ref="H105:I105"/>
    <mergeCell ref="H106:I106"/>
    <mergeCell ref="E65:E67"/>
    <mergeCell ref="F65:F67"/>
    <mergeCell ref="G65:G67"/>
    <mergeCell ref="B68:B69"/>
    <mergeCell ref="C69:D69"/>
    <mergeCell ref="C65:D67"/>
    <mergeCell ref="C68:D68"/>
    <mergeCell ref="C124:D124"/>
    <mergeCell ref="H124:I124"/>
    <mergeCell ref="H58:I58"/>
    <mergeCell ref="H59:I59"/>
    <mergeCell ref="G60:J60"/>
    <mergeCell ref="G61:K61"/>
    <mergeCell ref="B63:K63"/>
    <mergeCell ref="C64:F64"/>
    <mergeCell ref="H64:K64"/>
    <mergeCell ref="H68:I68"/>
    <mergeCell ref="B72:B73"/>
    <mergeCell ref="B74:B75"/>
    <mergeCell ref="B76:B77"/>
    <mergeCell ref="H107:I107"/>
    <mergeCell ref="H108:I108"/>
    <mergeCell ref="C123:D123"/>
    <mergeCell ref="G96:J96"/>
    <mergeCell ref="G97:K97"/>
    <mergeCell ref="B99:K99"/>
    <mergeCell ref="C100:F100"/>
    <mergeCell ref="F94:F95"/>
    <mergeCell ref="B70:B71"/>
    <mergeCell ref="C70:D70"/>
    <mergeCell ref="C71:D71"/>
    <mergeCell ref="C72:D72"/>
    <mergeCell ref="C73:D73"/>
    <mergeCell ref="C74:D74"/>
    <mergeCell ref="C75:D75"/>
    <mergeCell ref="C76:D76"/>
    <mergeCell ref="C77:D77"/>
    <mergeCell ref="B92:B93"/>
    <mergeCell ref="B94:B95"/>
    <mergeCell ref="B83:B85"/>
    <mergeCell ref="B86:B87"/>
    <mergeCell ref="B88:B89"/>
    <mergeCell ref="B90:B91"/>
    <mergeCell ref="C94:D94"/>
    <mergeCell ref="C95:D95"/>
    <mergeCell ref="B96:E96"/>
    <mergeCell ref="B97:F97"/>
    <mergeCell ref="C83:D85"/>
    <mergeCell ref="C86:D86"/>
    <mergeCell ref="C87:D87"/>
    <mergeCell ref="C88:D88"/>
    <mergeCell ref="C89:D89"/>
    <mergeCell ref="C90:D90"/>
    <mergeCell ref="C82:F82"/>
    <mergeCell ref="E83:E85"/>
    <mergeCell ref="F83:F85"/>
    <mergeCell ref="G83:G85"/>
    <mergeCell ref="C92:D92"/>
    <mergeCell ref="C93:D93"/>
    <mergeCell ref="C91:D91"/>
    <mergeCell ref="F92:F93"/>
    <mergeCell ref="G92:G93"/>
    <mergeCell ref="G94:G95"/>
    <mergeCell ref="H71:I71"/>
    <mergeCell ref="H72:I72"/>
    <mergeCell ref="F76:F77"/>
    <mergeCell ref="G76:G77"/>
    <mergeCell ref="H76:I76"/>
    <mergeCell ref="H77:I77"/>
    <mergeCell ref="B80:K80"/>
    <mergeCell ref="B81:K81"/>
    <mergeCell ref="F86:F87"/>
    <mergeCell ref="G86:G87"/>
    <mergeCell ref="F88:F89"/>
    <mergeCell ref="G88:G89"/>
    <mergeCell ref="F90:F91"/>
    <mergeCell ref="G90:G91"/>
    <mergeCell ref="H70:I70"/>
    <mergeCell ref="G72:G73"/>
    <mergeCell ref="H73:I73"/>
    <mergeCell ref="F47:F49"/>
    <mergeCell ref="G47:G49"/>
    <mergeCell ref="F54:F55"/>
    <mergeCell ref="G54:G55"/>
    <mergeCell ref="H54:I54"/>
    <mergeCell ref="H69:I69"/>
    <mergeCell ref="F58:F59"/>
    <mergeCell ref="B52:B53"/>
    <mergeCell ref="F52:F53"/>
    <mergeCell ref="G52:G53"/>
    <mergeCell ref="H52:I52"/>
    <mergeCell ref="K52:K53"/>
    <mergeCell ref="F68:F69"/>
    <mergeCell ref="G68:G69"/>
    <mergeCell ref="K68:K69"/>
    <mergeCell ref="C58:D58"/>
    <mergeCell ref="B65:B67"/>
    <mergeCell ref="B50:B51"/>
    <mergeCell ref="F50:F51"/>
    <mergeCell ref="G50:G51"/>
    <mergeCell ref="H50:I50"/>
    <mergeCell ref="K50:K51"/>
    <mergeCell ref="H51:I51"/>
    <mergeCell ref="C50:D50"/>
    <mergeCell ref="C51:D51"/>
    <mergeCell ref="K54:K55"/>
    <mergeCell ref="C55:D55"/>
    <mergeCell ref="H55:I55"/>
    <mergeCell ref="H56:I56"/>
    <mergeCell ref="H57:I57"/>
    <mergeCell ref="H65:I67"/>
    <mergeCell ref="J65:J67"/>
    <mergeCell ref="K56:K57"/>
    <mergeCell ref="K58:K59"/>
    <mergeCell ref="K65:K67"/>
    <mergeCell ref="B78:E78"/>
    <mergeCell ref="B79:F79"/>
    <mergeCell ref="H74:I74"/>
    <mergeCell ref="H75:I75"/>
    <mergeCell ref="G78:J78"/>
    <mergeCell ref="G79:K79"/>
    <mergeCell ref="G114:J114"/>
    <mergeCell ref="K70:K71"/>
    <mergeCell ref="K72:K73"/>
    <mergeCell ref="K74:K75"/>
    <mergeCell ref="K76:K77"/>
    <mergeCell ref="F72:F73"/>
    <mergeCell ref="F74:F75"/>
    <mergeCell ref="G74:G75"/>
    <mergeCell ref="F70:F71"/>
    <mergeCell ref="G70:G71"/>
    <mergeCell ref="K108:K109"/>
    <mergeCell ref="K110:K111"/>
    <mergeCell ref="K112:K113"/>
    <mergeCell ref="H109:I109"/>
    <mergeCell ref="H110:I110"/>
    <mergeCell ref="H111:I111"/>
    <mergeCell ref="H112:I112"/>
    <mergeCell ref="H113:I113"/>
    <mergeCell ref="G118:G120"/>
    <mergeCell ref="H118:I120"/>
    <mergeCell ref="B116:K116"/>
    <mergeCell ref="C117:F117"/>
    <mergeCell ref="H117:K117"/>
    <mergeCell ref="B118:B120"/>
    <mergeCell ref="C118:D120"/>
    <mergeCell ref="E118:E120"/>
    <mergeCell ref="F118:F120"/>
    <mergeCell ref="K118:K120"/>
    <mergeCell ref="B125:B126"/>
    <mergeCell ref="B127:B128"/>
    <mergeCell ref="C127:D127"/>
    <mergeCell ref="F127:F128"/>
    <mergeCell ref="G127:G128"/>
    <mergeCell ref="B129:B130"/>
    <mergeCell ref="C130:D130"/>
    <mergeCell ref="C128:D128"/>
    <mergeCell ref="C125:D125"/>
    <mergeCell ref="F200:F201"/>
    <mergeCell ref="G200:G201"/>
    <mergeCell ref="F129:F130"/>
    <mergeCell ref="G129:G130"/>
    <mergeCell ref="B131:E131"/>
    <mergeCell ref="B132:F132"/>
    <mergeCell ref="B194:B195"/>
    <mergeCell ref="B196:B197"/>
    <mergeCell ref="B198:B199"/>
    <mergeCell ref="B200:B201"/>
    <mergeCell ref="F194:F195"/>
    <mergeCell ref="G194:G195"/>
    <mergeCell ref="F196:F197"/>
    <mergeCell ref="G196:G197"/>
    <mergeCell ref="F198:F199"/>
    <mergeCell ref="G198:G199"/>
    <mergeCell ref="B185:F185"/>
    <mergeCell ref="G185:K185"/>
    <mergeCell ref="B186:K186"/>
    <mergeCell ref="G192:G193"/>
    <mergeCell ref="H192:I192"/>
    <mergeCell ref="K192:K193"/>
    <mergeCell ref="H193:I193"/>
    <mergeCell ref="B192:B193"/>
    <mergeCell ref="G189:G191"/>
    <mergeCell ref="C193:D193"/>
    <mergeCell ref="C200:D200"/>
    <mergeCell ref="C201:D201"/>
    <mergeCell ref="B187:K187"/>
    <mergeCell ref="C188:F188"/>
    <mergeCell ref="H188:K188"/>
    <mergeCell ref="H195:I195"/>
    <mergeCell ref="K194:K195"/>
    <mergeCell ref="K196:K197"/>
    <mergeCell ref="C197:D197"/>
    <mergeCell ref="C198:D198"/>
    <mergeCell ref="C199:D199"/>
    <mergeCell ref="F192:F193"/>
    <mergeCell ref="B180:B181"/>
    <mergeCell ref="B182:B183"/>
    <mergeCell ref="B189:B191"/>
    <mergeCell ref="E189:E191"/>
    <mergeCell ref="F189:F191"/>
    <mergeCell ref="B184:E184"/>
    <mergeCell ref="C180:D180"/>
    <mergeCell ref="C181:D181"/>
    <mergeCell ref="C182:D182"/>
    <mergeCell ref="C183:D183"/>
    <mergeCell ref="B202:E202"/>
    <mergeCell ref="B203:F203"/>
    <mergeCell ref="C189:D191"/>
    <mergeCell ref="C192:D192"/>
    <mergeCell ref="C194:D194"/>
    <mergeCell ref="C196:D196"/>
    <mergeCell ref="C177:D177"/>
    <mergeCell ref="C175:D175"/>
    <mergeCell ref="C176:D176"/>
    <mergeCell ref="B178:B179"/>
    <mergeCell ref="C178:D178"/>
    <mergeCell ref="C179:D179"/>
    <mergeCell ref="F180:F181"/>
    <mergeCell ref="G180:G181"/>
    <mergeCell ref="F182:F183"/>
    <mergeCell ref="G182:G183"/>
    <mergeCell ref="B171:B173"/>
    <mergeCell ref="B174:B175"/>
    <mergeCell ref="C174:D174"/>
    <mergeCell ref="F174:F175"/>
    <mergeCell ref="G174:G175"/>
    <mergeCell ref="B176:B177"/>
    <mergeCell ref="H198:I198"/>
    <mergeCell ref="H200:I200"/>
    <mergeCell ref="H176:I176"/>
    <mergeCell ref="H177:I177"/>
    <mergeCell ref="H178:I178"/>
    <mergeCell ref="H179:I179"/>
    <mergeCell ref="H180:I180"/>
    <mergeCell ref="H181:I181"/>
    <mergeCell ref="H182:I182"/>
    <mergeCell ref="G184:J184"/>
    <mergeCell ref="J189:J191"/>
    <mergeCell ref="K189:K191"/>
    <mergeCell ref="G202:J202"/>
    <mergeCell ref="G203:K203"/>
    <mergeCell ref="H174:I174"/>
    <mergeCell ref="H175:I175"/>
    <mergeCell ref="H183:I183"/>
    <mergeCell ref="H189:I191"/>
    <mergeCell ref="H194:I194"/>
    <mergeCell ref="H196:I196"/>
    <mergeCell ref="C139:D139"/>
    <mergeCell ref="K174:K175"/>
    <mergeCell ref="K176:K177"/>
    <mergeCell ref="K178:K179"/>
    <mergeCell ref="K180:K181"/>
    <mergeCell ref="K182:K183"/>
    <mergeCell ref="F176:F177"/>
    <mergeCell ref="G176:G177"/>
    <mergeCell ref="F178:F179"/>
    <mergeCell ref="G178:G179"/>
    <mergeCell ref="K139:K140"/>
    <mergeCell ref="H140:I140"/>
    <mergeCell ref="C129:D129"/>
    <mergeCell ref="B136:B138"/>
    <mergeCell ref="E136:E138"/>
    <mergeCell ref="F136:F138"/>
    <mergeCell ref="G136:G138"/>
    <mergeCell ref="B139:B140"/>
    <mergeCell ref="C140:D140"/>
    <mergeCell ref="C136:D138"/>
    <mergeCell ref="C148:D148"/>
    <mergeCell ref="B143:B144"/>
    <mergeCell ref="B145:B146"/>
    <mergeCell ref="B147:B148"/>
    <mergeCell ref="H129:I129"/>
    <mergeCell ref="H130:I130"/>
    <mergeCell ref="G131:J131"/>
    <mergeCell ref="G132:K132"/>
    <mergeCell ref="B134:K134"/>
    <mergeCell ref="C135:F135"/>
    <mergeCell ref="B141:B142"/>
    <mergeCell ref="C141:D141"/>
    <mergeCell ref="C142:D142"/>
    <mergeCell ref="C143:D143"/>
    <mergeCell ref="C144:D144"/>
    <mergeCell ref="C145:D145"/>
    <mergeCell ref="B153:B155"/>
    <mergeCell ref="B156:B157"/>
    <mergeCell ref="B158:B159"/>
    <mergeCell ref="B160:B161"/>
    <mergeCell ref="F162:F163"/>
    <mergeCell ref="F164:F165"/>
    <mergeCell ref="C157:D157"/>
    <mergeCell ref="C158:D158"/>
    <mergeCell ref="C159:D159"/>
    <mergeCell ref="C160:D160"/>
    <mergeCell ref="C161:D161"/>
    <mergeCell ref="B162:B163"/>
    <mergeCell ref="C162:D162"/>
    <mergeCell ref="C163:D163"/>
    <mergeCell ref="C164:D164"/>
    <mergeCell ref="C165:D165"/>
    <mergeCell ref="B166:E166"/>
    <mergeCell ref="B167:F167"/>
    <mergeCell ref="B164:B165"/>
    <mergeCell ref="H158:I158"/>
    <mergeCell ref="H153:I155"/>
    <mergeCell ref="J153:J155"/>
    <mergeCell ref="K153:K155"/>
    <mergeCell ref="H156:I156"/>
    <mergeCell ref="E153:E155"/>
    <mergeCell ref="F153:F155"/>
    <mergeCell ref="G153:G155"/>
    <mergeCell ref="J118:J120"/>
    <mergeCell ref="F125:F126"/>
    <mergeCell ref="G125:G126"/>
    <mergeCell ref="H125:I125"/>
    <mergeCell ref="C152:F152"/>
    <mergeCell ref="H152:K152"/>
    <mergeCell ref="F139:F140"/>
    <mergeCell ref="G139:G140"/>
    <mergeCell ref="C146:D146"/>
    <mergeCell ref="C147:D147"/>
    <mergeCell ref="F158:F159"/>
    <mergeCell ref="G158:G159"/>
    <mergeCell ref="F160:F161"/>
    <mergeCell ref="G160:G161"/>
    <mergeCell ref="G162:G163"/>
    <mergeCell ref="G164:G165"/>
    <mergeCell ref="B123:B124"/>
    <mergeCell ref="F123:F124"/>
    <mergeCell ref="G123:G124"/>
    <mergeCell ref="H123:I123"/>
    <mergeCell ref="K123:K124"/>
    <mergeCell ref="F156:F157"/>
    <mergeCell ref="G156:G157"/>
    <mergeCell ref="H157:I157"/>
    <mergeCell ref="C153:D155"/>
    <mergeCell ref="C156:D156"/>
    <mergeCell ref="B121:B122"/>
    <mergeCell ref="F121:F122"/>
    <mergeCell ref="G121:G122"/>
    <mergeCell ref="H121:I121"/>
    <mergeCell ref="K121:K122"/>
    <mergeCell ref="H122:I122"/>
    <mergeCell ref="C121:D121"/>
    <mergeCell ref="C122:D122"/>
    <mergeCell ref="C126:D126"/>
    <mergeCell ref="H126:I126"/>
    <mergeCell ref="H127:I127"/>
    <mergeCell ref="H128:I128"/>
    <mergeCell ref="H136:I138"/>
    <mergeCell ref="J136:J138"/>
    <mergeCell ref="H135:K135"/>
    <mergeCell ref="H141:I141"/>
    <mergeCell ref="G143:G144"/>
    <mergeCell ref="H144:I144"/>
    <mergeCell ref="H142:I142"/>
    <mergeCell ref="H143:I143"/>
    <mergeCell ref="K125:K126"/>
    <mergeCell ref="K127:K128"/>
    <mergeCell ref="K129:K130"/>
    <mergeCell ref="K136:K138"/>
    <mergeCell ref="H139:I139"/>
    <mergeCell ref="B149:E149"/>
    <mergeCell ref="B150:F150"/>
    <mergeCell ref="H145:I145"/>
    <mergeCell ref="H146:I146"/>
    <mergeCell ref="G149:J149"/>
    <mergeCell ref="G150:K150"/>
    <mergeCell ref="F147:F148"/>
    <mergeCell ref="G147:G148"/>
    <mergeCell ref="H147:I147"/>
    <mergeCell ref="H148:I148"/>
    <mergeCell ref="K171:K173"/>
    <mergeCell ref="K141:K142"/>
    <mergeCell ref="K143:K144"/>
    <mergeCell ref="K145:K146"/>
    <mergeCell ref="K147:K148"/>
    <mergeCell ref="F143:F144"/>
    <mergeCell ref="F145:F146"/>
    <mergeCell ref="G145:G146"/>
    <mergeCell ref="F141:F142"/>
    <mergeCell ref="G141:G142"/>
    <mergeCell ref="G167:K167"/>
    <mergeCell ref="B169:K169"/>
    <mergeCell ref="C170:F170"/>
    <mergeCell ref="H170:K170"/>
    <mergeCell ref="C171:D173"/>
    <mergeCell ref="E171:E173"/>
    <mergeCell ref="F171:F173"/>
    <mergeCell ref="G171:G173"/>
    <mergeCell ref="H171:I173"/>
    <mergeCell ref="J171:J173"/>
    <mergeCell ref="H160:I160"/>
    <mergeCell ref="K160:K161"/>
    <mergeCell ref="H161:I161"/>
    <mergeCell ref="H162:I162"/>
    <mergeCell ref="K162:K163"/>
    <mergeCell ref="G166:J166"/>
    <mergeCell ref="K164:K165"/>
    <mergeCell ref="H165:I165"/>
    <mergeCell ref="H197:I197"/>
    <mergeCell ref="K198:K199"/>
    <mergeCell ref="H199:I199"/>
    <mergeCell ref="K200:K201"/>
    <mergeCell ref="H201:I201"/>
    <mergeCell ref="K156:K157"/>
    <mergeCell ref="H163:I163"/>
    <mergeCell ref="H164:I164"/>
    <mergeCell ref="K158:K159"/>
    <mergeCell ref="H159:I159"/>
  </mergeCells>
  <dataValidations count="2">
    <dataValidation type="list" allowBlank="1" showErrorMessage="1" sqref="C11 H11 C29 H29 C46 H46 C64 H64 C82 H82 C100 H100 C117 H117 C135 H135 C152 H152 C170 H170 C188 H188" xr:uid="{00000000-0002-0000-0000-000001000000}">
      <formula1>$B$4:$C$7</formula1>
    </dataValidation>
    <dataValidation type="list" allowBlank="1" showErrorMessage="1" sqref="F15 K15 F17 K17 F19 K19 F21 K21 F23 K23 F33 K33 F35 K35 F37 K37 F39 K39 F41 K41 F50 K50 F52 K52 F54 K54 F56 K56 F58 K58 F68 K68 F70 K70 F72 K72 F74 K74 F76 K76 F86 K86 F88 K88 F90 K90 F92 K92 F94 K94 F104 K104 F106 K106 F108 K108 F110 K110 F112 K112 F121 K121 F123 K123 F125 K125 F127 K127 F129 K129 F139 K139 F141 K141 F143 K143 F145 K145 F147 K147 F156 K156 F158 K158 F160 K160 F162 K162 F164 K164 F174 K174 F176 K176 F178 K178 F180 K180 F182 K182 F192 K192 F194 K194 F196 K196 F198 K198 F200 K200" xr:uid="{00000000-0002-0000-0000-000000000000}">
      <formula1>$C$225:$C$246</formula1>
    </dataValidation>
  </dataValidations>
  <printOptions horizontalCentered="1" gridLines="1"/>
  <pageMargins left="0.7" right="0.7" top="0.75" bottom="0.75" header="0" footer="0"/>
  <pageSetup pageOrder="overThenDown" orientation="landscape" cellComments="atEnd"/>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13433-9750-4238-AD7F-75D1CD580E9F}">
  <sheetPr>
    <outlinePr summaryBelow="0" summaryRight="0"/>
    <pageSetUpPr fitToPage="1"/>
  </sheetPr>
  <dimension ref="A1:Y336"/>
  <sheetViews>
    <sheetView showGridLines="0" workbookViewId="0"/>
  </sheetViews>
  <sheetFormatPr defaultColWidth="12.5703125" defaultRowHeight="12.75" customHeight="1"/>
  <cols>
    <col min="1" max="1" width="2.42578125" customWidth="1"/>
    <col min="2" max="2" width="7.5703125" customWidth="1"/>
    <col min="3" max="3" width="13.85546875" customWidth="1"/>
    <col min="4" max="4" width="8.85546875" customWidth="1"/>
    <col min="5" max="5" width="5.140625" customWidth="1"/>
    <col min="6" max="6" width="8.85546875" customWidth="1"/>
    <col min="7" max="7" width="7.5703125" customWidth="1"/>
    <col min="8" max="9" width="11.42578125" customWidth="1"/>
    <col min="10" max="10" width="5.140625" customWidth="1"/>
    <col min="11" max="11" width="8.85546875" customWidth="1"/>
    <col min="12" max="12" width="8.42578125" customWidth="1"/>
    <col min="13" max="14" width="18.7109375" hidden="1" customWidth="1"/>
    <col min="15" max="15" width="13.7109375" hidden="1" customWidth="1"/>
    <col min="16" max="16" width="16.5703125" hidden="1" customWidth="1"/>
    <col min="17" max="17" width="10.7109375" hidden="1" customWidth="1"/>
    <col min="18" max="18" width="17.140625" hidden="1" customWidth="1"/>
    <col min="19" max="19" width="19.85546875" hidden="1" customWidth="1"/>
    <col min="20" max="20" width="23" hidden="1" customWidth="1"/>
    <col min="21" max="21" width="12.5703125" hidden="1" customWidth="1"/>
    <col min="22" max="25" width="8.42578125" hidden="1" customWidth="1"/>
  </cols>
  <sheetData>
    <row r="1" spans="1:25" ht="23.25">
      <c r="A1" s="1"/>
      <c r="B1" s="1"/>
      <c r="C1" s="1"/>
      <c r="D1" s="1"/>
      <c r="E1" s="1"/>
      <c r="F1" s="1"/>
      <c r="G1" s="1"/>
      <c r="H1" s="1"/>
      <c r="I1" s="1"/>
      <c r="J1" s="1"/>
      <c r="K1" s="1"/>
      <c r="L1" s="1"/>
      <c r="M1" s="1"/>
      <c r="N1" s="1"/>
      <c r="O1" s="1"/>
      <c r="P1" s="1"/>
      <c r="Q1" s="1"/>
      <c r="R1" s="1"/>
      <c r="S1" s="1"/>
      <c r="T1" s="1"/>
      <c r="U1" s="1"/>
      <c r="V1" s="1"/>
      <c r="W1" s="1"/>
      <c r="X1" s="1"/>
      <c r="Y1" s="1"/>
    </row>
    <row r="2" spans="1:25" ht="23.25">
      <c r="A2" s="1"/>
      <c r="B2" s="80" t="s">
        <v>1618</v>
      </c>
      <c r="C2" s="45"/>
      <c r="D2" s="45"/>
      <c r="E2" s="45"/>
      <c r="F2" s="45"/>
      <c r="G2" s="45"/>
      <c r="H2" s="45"/>
      <c r="I2" s="45"/>
      <c r="J2" s="45"/>
      <c r="K2" s="43"/>
      <c r="L2" s="1"/>
      <c r="M2" s="1"/>
      <c r="N2" s="1"/>
      <c r="O2" s="1"/>
      <c r="P2" s="1"/>
      <c r="Q2" s="1"/>
      <c r="R2" s="1"/>
      <c r="S2" s="1"/>
      <c r="T2" s="1"/>
      <c r="U2" s="1"/>
      <c r="V2" s="1"/>
      <c r="W2" s="1"/>
      <c r="X2" s="1"/>
      <c r="Y2" s="1"/>
    </row>
    <row r="3" spans="1:25" ht="15">
      <c r="A3" s="2"/>
      <c r="B3" s="62" t="s">
        <v>1</v>
      </c>
      <c r="C3" s="43"/>
      <c r="D3" s="3" t="s">
        <v>2</v>
      </c>
      <c r="E3" s="3" t="s">
        <v>3</v>
      </c>
      <c r="F3" s="3" t="s">
        <v>4</v>
      </c>
      <c r="G3" s="3" t="s">
        <v>5</v>
      </c>
      <c r="H3" s="3" t="s">
        <v>6</v>
      </c>
      <c r="I3" s="3" t="s">
        <v>7</v>
      </c>
      <c r="J3" s="62" t="s">
        <v>8</v>
      </c>
      <c r="K3" s="43"/>
      <c r="L3" s="4"/>
      <c r="M3" s="4"/>
      <c r="N3" s="4"/>
      <c r="O3" s="5" t="s">
        <v>9</v>
      </c>
      <c r="P3" s="4" t="s">
        <v>10</v>
      </c>
      <c r="Q3" s="4" t="s">
        <v>11</v>
      </c>
      <c r="R3" s="4" t="s">
        <v>12</v>
      </c>
      <c r="S3" s="4" t="s">
        <v>13</v>
      </c>
      <c r="T3" s="4" t="s">
        <v>14</v>
      </c>
      <c r="U3" s="4" t="s">
        <v>15</v>
      </c>
      <c r="V3" s="4"/>
      <c r="W3" s="4"/>
      <c r="X3" s="4"/>
      <c r="Y3" s="4"/>
    </row>
    <row r="4" spans="1:25" ht="15">
      <c r="A4" s="6">
        <v>1</v>
      </c>
      <c r="B4" s="63" t="str">
        <f>VLOOKUP(A4,$M$4:$X$7,2,FALSE)</f>
        <v>ROYAL FREMANTLE</v>
      </c>
      <c r="C4" s="43"/>
      <c r="D4" s="7">
        <f>VLOOKUP(A4,$M$4:$X$7,3,FALSE)</f>
        <v>6</v>
      </c>
      <c r="E4" s="7">
        <f>VLOOKUP(A4,$M$4:$X$7,4,FALSE)</f>
        <v>4</v>
      </c>
      <c r="F4" s="7">
        <f>VLOOKUP(A4,$M$4:$X$7,5,FALSE)</f>
        <v>2</v>
      </c>
      <c r="G4" s="7">
        <f>VLOOKUP(A4,$M$4:$X$7,6,FALSE)</f>
        <v>0</v>
      </c>
      <c r="H4" s="7">
        <f>VLOOKUP(A4,$M$4:$X$7,7,FALSE)</f>
        <v>21.5</v>
      </c>
      <c r="I4" s="7">
        <f>VLOOKUP(A4,$M$4:$X$7,8,FALSE)</f>
        <v>8.5</v>
      </c>
      <c r="J4" s="60">
        <f>VLOOKUP(A4,$M$4:$X$7,9,FALSE)</f>
        <v>10</v>
      </c>
      <c r="K4" s="43"/>
      <c r="L4" s="8"/>
      <c r="M4" s="8">
        <f>RANK(X4,$X$4:$X$7,1)</f>
        <v>1</v>
      </c>
      <c r="N4" s="9" t="s">
        <v>1033</v>
      </c>
      <c r="O4" s="88">
        <f>COUNTIF($N$9:$P$327,N4)</f>
        <v>6</v>
      </c>
      <c r="P4" s="87">
        <f>COUNTIF($R$9:$R$327,N4)</f>
        <v>4</v>
      </c>
      <c r="Q4" s="87">
        <f>COUNTIF($S$9:$T$327,N4)</f>
        <v>2</v>
      </c>
      <c r="R4" s="87">
        <f>O4-P4-Q4</f>
        <v>0</v>
      </c>
      <c r="S4" s="87">
        <f>SUMIF($N$8:$N$219,N4,$O$8:$O$219)+SUMIF($P$8:$P$219,N4,$Q$8:$Q$219)</f>
        <v>21.5</v>
      </c>
      <c r="T4" s="87">
        <f>O4*5-S4</f>
        <v>8.5</v>
      </c>
      <c r="U4" s="87">
        <f>P4*2+Q4</f>
        <v>10</v>
      </c>
      <c r="V4" s="87">
        <f>U4+(S4/100)</f>
        <v>10.215</v>
      </c>
      <c r="W4" s="87">
        <f>RANK(V4,$V$4:$V$7)</f>
        <v>1</v>
      </c>
      <c r="X4" s="87">
        <f>W4+0.01</f>
        <v>1.01</v>
      </c>
    </row>
    <row r="5" spans="1:25" ht="15">
      <c r="A5" s="6">
        <v>2</v>
      </c>
      <c r="B5" s="63" t="str">
        <f>VLOOKUP(A5,$M$4:$X$7,2,FALSE)</f>
        <v>GOSNELLS</v>
      </c>
      <c r="C5" s="43"/>
      <c r="D5" s="7">
        <f>VLOOKUP(A5,$M$4:$X$7,3,FALSE)</f>
        <v>6</v>
      </c>
      <c r="E5" s="7">
        <f>VLOOKUP(A5,$M$4:$X$7,4,FALSE)</f>
        <v>4</v>
      </c>
      <c r="F5" s="7">
        <f>VLOOKUP(A5,$M$4:$X$7,5,FALSE)</f>
        <v>1</v>
      </c>
      <c r="G5" s="7">
        <f>VLOOKUP(A5,$M$4:$X$7,6,FALSE)</f>
        <v>1</v>
      </c>
      <c r="H5" s="7">
        <f>VLOOKUP(A5,$M$4:$X$7,7,FALSE)</f>
        <v>19</v>
      </c>
      <c r="I5" s="7">
        <f>VLOOKUP(A5,$M$4:$X$7,8,FALSE)</f>
        <v>11</v>
      </c>
      <c r="J5" s="60">
        <f>VLOOKUP(A5,$M$4:$X$7,9,FALSE)</f>
        <v>9</v>
      </c>
      <c r="K5" s="43"/>
      <c r="L5" s="8"/>
      <c r="M5" s="8">
        <f>RANK(X5,$X$4:$X$7,1)</f>
        <v>2</v>
      </c>
      <c r="N5" s="9" t="s">
        <v>1032</v>
      </c>
      <c r="O5" s="88">
        <f>COUNTIF($N$9:$P$327,N5)</f>
        <v>6</v>
      </c>
      <c r="P5" s="87">
        <f>COUNTIF($R$9:$R$327,N5)</f>
        <v>4</v>
      </c>
      <c r="Q5" s="87">
        <f>COUNTIF($S$9:$T$327,N5)</f>
        <v>1</v>
      </c>
      <c r="R5" s="87">
        <f>O5-P5-Q5</f>
        <v>1</v>
      </c>
      <c r="S5" s="87">
        <f>SUMIF($N$8:$N$219,N5,$O$8:$O$219)+SUMIF($P$8:$P$219,N5,$Q$8:$Q$219)</f>
        <v>19</v>
      </c>
      <c r="T5" s="87">
        <f>O5*5-S5</f>
        <v>11</v>
      </c>
      <c r="U5" s="87">
        <f>P5*2+Q5</f>
        <v>9</v>
      </c>
      <c r="V5" s="87">
        <f>U5+(S5/100)</f>
        <v>9.19</v>
      </c>
      <c r="W5" s="87">
        <f>RANK(V5,$V$4:$V$7)</f>
        <v>2</v>
      </c>
      <c r="X5" s="87">
        <f>W5+0.02</f>
        <v>2.02</v>
      </c>
    </row>
    <row r="6" spans="1:25" ht="15">
      <c r="A6" s="6">
        <v>3</v>
      </c>
      <c r="B6" s="63" t="str">
        <f>VLOOKUP(A6,$M$4:$X$7,2,FALSE)</f>
        <v>MANDURAH</v>
      </c>
      <c r="C6" s="43"/>
      <c r="D6" s="7">
        <f>VLOOKUP(A6,$M$4:$X$7,3,FALSE)</f>
        <v>6</v>
      </c>
      <c r="E6" s="7">
        <f>VLOOKUP(A6,$M$4:$X$7,4,FALSE)</f>
        <v>1</v>
      </c>
      <c r="F6" s="7">
        <f>VLOOKUP(A6,$M$4:$X$7,5,FALSE)</f>
        <v>1</v>
      </c>
      <c r="G6" s="7">
        <f>VLOOKUP(A6,$M$4:$X$7,6,FALSE)</f>
        <v>4</v>
      </c>
      <c r="H6" s="7">
        <f>VLOOKUP(A6,$M$4:$X$7,7,FALSE)</f>
        <v>10</v>
      </c>
      <c r="I6" s="7">
        <f>VLOOKUP(A6,$M$4:$X$7,8,FALSE)</f>
        <v>20</v>
      </c>
      <c r="J6" s="60">
        <f>VLOOKUP(A6,$M$4:$X$7,9,FALSE)</f>
        <v>3</v>
      </c>
      <c r="K6" s="43"/>
      <c r="L6" s="8"/>
      <c r="M6" s="8">
        <f>RANK(X6,$X$4:$X$7,1)</f>
        <v>3</v>
      </c>
      <c r="N6" s="9" t="s">
        <v>1371</v>
      </c>
      <c r="O6" s="88">
        <f>COUNTIF($N$9:$P$327,N6)</f>
        <v>6</v>
      </c>
      <c r="P6" s="87">
        <f>COUNTIF($R$9:$R$327,N6)</f>
        <v>1</v>
      </c>
      <c r="Q6" s="87">
        <f>COUNTIF($S$9:$T$327,N6)</f>
        <v>1</v>
      </c>
      <c r="R6" s="87">
        <f>O6-P6-Q6</f>
        <v>4</v>
      </c>
      <c r="S6" s="87">
        <f>SUMIF($N$8:$N$219,N6,$O$8:$O$219)+SUMIF($P$8:$P$219,N6,$Q$8:$Q$219)</f>
        <v>10</v>
      </c>
      <c r="T6" s="87">
        <f>O6*5-S6</f>
        <v>20</v>
      </c>
      <c r="U6" s="87">
        <f>P6*2+Q6</f>
        <v>3</v>
      </c>
      <c r="V6" s="87">
        <f>U6+(S6/100)</f>
        <v>3.1</v>
      </c>
      <c r="W6" s="87">
        <f>RANK(V6,$V$4:$V$7)</f>
        <v>3</v>
      </c>
      <c r="X6" s="87">
        <f>W6+0.03</f>
        <v>3.03</v>
      </c>
    </row>
    <row r="7" spans="1:25" ht="15">
      <c r="A7" s="6">
        <v>4</v>
      </c>
      <c r="B7" s="63" t="str">
        <f>VLOOKUP(A7,$M$4:$X$7,2,FALSE)</f>
        <v>KENNEDY BAY</v>
      </c>
      <c r="C7" s="43"/>
      <c r="D7" s="7">
        <f>VLOOKUP(A7,$M$4:$X$7,3,FALSE)</f>
        <v>6</v>
      </c>
      <c r="E7" s="7">
        <f>VLOOKUP(A7,$M$4:$X$7,4,FALSE)</f>
        <v>1</v>
      </c>
      <c r="F7" s="7">
        <f>VLOOKUP(A7,$M$4:$X$7,5,FALSE)</f>
        <v>0</v>
      </c>
      <c r="G7" s="7">
        <f>VLOOKUP(A7,$M$4:$X$7,6,FALSE)</f>
        <v>5</v>
      </c>
      <c r="H7" s="7">
        <f>VLOOKUP(A7,$M$4:$X$7,7,FALSE)</f>
        <v>9.5</v>
      </c>
      <c r="I7" s="7">
        <f>VLOOKUP(A7,$M$4:$X$7,8,FALSE)</f>
        <v>20.5</v>
      </c>
      <c r="J7" s="60">
        <f>VLOOKUP(A7,$M$4:$X$7,9,FALSE)</f>
        <v>2</v>
      </c>
      <c r="K7" s="43"/>
      <c r="L7" s="8"/>
      <c r="M7" s="8">
        <f>RANK(X7,$X$4:$X$7,1)</f>
        <v>4</v>
      </c>
      <c r="N7" s="9" t="s">
        <v>1524</v>
      </c>
      <c r="O7" s="88">
        <f>COUNTIF($N$9:$P$327,N7)</f>
        <v>6</v>
      </c>
      <c r="P7" s="87">
        <f>COUNTIF($R$9:$R$327,N7)</f>
        <v>1</v>
      </c>
      <c r="Q7" s="87">
        <f>COUNTIF($S$9:$T$327,N7)</f>
        <v>0</v>
      </c>
      <c r="R7" s="87">
        <f>O7-P7-Q7</f>
        <v>5</v>
      </c>
      <c r="S7" s="87">
        <f>SUMIF($N$8:$N$219,N7,$O$8:$O$219)+SUMIF($P$8:$P$219,N7,$Q$8:$Q$219)</f>
        <v>9.5</v>
      </c>
      <c r="T7" s="87">
        <f>O7*5-S7</f>
        <v>20.5</v>
      </c>
      <c r="U7" s="87">
        <f>P7*2+Q7</f>
        <v>2</v>
      </c>
      <c r="V7" s="87">
        <f>U7+(S7/100)</f>
        <v>2.0950000000000002</v>
      </c>
      <c r="W7" s="87">
        <f>RANK(V7,$V$4:$V$7)</f>
        <v>4</v>
      </c>
      <c r="X7" s="87">
        <f>W7+0.04</f>
        <v>4.04</v>
      </c>
    </row>
    <row r="8" spans="1:25" ht="23.25">
      <c r="A8" s="12"/>
      <c r="B8" s="65" t="s">
        <v>20</v>
      </c>
      <c r="C8" s="45"/>
      <c r="D8" s="45"/>
      <c r="E8" s="45"/>
      <c r="F8" s="45"/>
      <c r="G8" s="45"/>
      <c r="H8" s="45"/>
      <c r="I8" s="45"/>
      <c r="J8" s="45"/>
      <c r="K8" s="43"/>
      <c r="L8" s="12"/>
      <c r="M8" s="12"/>
      <c r="N8" s="12"/>
      <c r="O8" s="12"/>
      <c r="P8" s="12"/>
      <c r="Q8" s="12"/>
      <c r="R8" s="12"/>
      <c r="S8" s="12"/>
      <c r="T8" s="12"/>
      <c r="U8" s="12"/>
      <c r="V8" s="12"/>
      <c r="W8" s="12"/>
      <c r="X8" s="12"/>
      <c r="Y8" s="12"/>
    </row>
    <row r="9" spans="1:25" ht="20.25" customHeight="1">
      <c r="A9" s="13"/>
      <c r="B9" s="57" t="s">
        <v>21</v>
      </c>
      <c r="C9" s="45"/>
      <c r="D9" s="45"/>
      <c r="E9" s="45"/>
      <c r="F9" s="45"/>
      <c r="G9" s="45"/>
      <c r="H9" s="45"/>
      <c r="I9" s="45"/>
      <c r="J9" s="45"/>
      <c r="K9" s="43"/>
      <c r="L9" s="69"/>
      <c r="M9" s="69"/>
      <c r="N9" s="69"/>
      <c r="O9" s="69"/>
      <c r="P9" s="69"/>
      <c r="Q9" s="69"/>
      <c r="R9" s="69"/>
      <c r="S9" s="69"/>
      <c r="T9" s="69"/>
      <c r="U9" s="69"/>
      <c r="V9" s="69"/>
      <c r="W9" s="69"/>
      <c r="X9" s="69"/>
      <c r="Y9" s="69"/>
    </row>
    <row r="10" spans="1:25" ht="15">
      <c r="A10" s="15"/>
      <c r="B10" s="16" t="s">
        <v>22</v>
      </c>
      <c r="C10" s="58" t="s">
        <v>1524</v>
      </c>
      <c r="D10" s="45"/>
      <c r="E10" s="45"/>
      <c r="F10" s="43"/>
      <c r="G10" s="17" t="s">
        <v>22</v>
      </c>
      <c r="H10" s="48" t="s">
        <v>1032</v>
      </c>
      <c r="I10" s="45"/>
      <c r="J10" s="45"/>
      <c r="K10" s="43"/>
      <c r="L10" s="69"/>
      <c r="M10" s="69"/>
      <c r="N10" s="69"/>
      <c r="O10" s="69"/>
      <c r="P10" s="69"/>
      <c r="Q10" s="69"/>
      <c r="R10" s="69"/>
      <c r="S10" s="69"/>
      <c r="T10" s="69"/>
      <c r="U10" s="69"/>
      <c r="V10" s="69"/>
      <c r="W10" s="69"/>
      <c r="X10" s="69"/>
      <c r="Y10" s="69"/>
    </row>
    <row r="11" spans="1:25" ht="15">
      <c r="A11" s="15"/>
      <c r="B11" s="41" t="s">
        <v>23</v>
      </c>
      <c r="C11" s="59" t="s">
        <v>24</v>
      </c>
      <c r="D11" s="50"/>
      <c r="E11" s="41" t="s">
        <v>25</v>
      </c>
      <c r="F11" s="41" t="s">
        <v>26</v>
      </c>
      <c r="G11" s="40" t="s">
        <v>23</v>
      </c>
      <c r="H11" s="49" t="s">
        <v>24</v>
      </c>
      <c r="I11" s="50"/>
      <c r="J11" s="40" t="s">
        <v>25</v>
      </c>
      <c r="K11" s="40" t="s">
        <v>26</v>
      </c>
      <c r="L11" s="69"/>
      <c r="M11" s="69"/>
      <c r="N11" s="69"/>
      <c r="O11" s="69"/>
      <c r="P11" s="69"/>
      <c r="Q11" s="69"/>
      <c r="R11" s="69"/>
      <c r="S11" s="69"/>
      <c r="T11" s="69"/>
      <c r="U11" s="69"/>
      <c r="V11" s="69"/>
      <c r="W11" s="69"/>
      <c r="X11" s="69"/>
      <c r="Y11" s="69"/>
    </row>
    <row r="12" spans="1:25" ht="15">
      <c r="A12" s="15"/>
      <c r="B12" s="47"/>
      <c r="C12" s="51"/>
      <c r="D12" s="52"/>
      <c r="E12" s="47"/>
      <c r="F12" s="47"/>
      <c r="G12" s="47"/>
      <c r="H12" s="51"/>
      <c r="I12" s="52"/>
      <c r="J12" s="47"/>
      <c r="K12" s="47"/>
      <c r="L12" s="69"/>
      <c r="M12" s="69"/>
      <c r="N12" s="69"/>
      <c r="O12" s="69"/>
      <c r="P12" s="69"/>
      <c r="Q12" s="69"/>
      <c r="R12" s="69"/>
      <c r="S12" s="69"/>
      <c r="T12" s="69"/>
      <c r="U12" s="69"/>
      <c r="V12" s="69"/>
      <c r="W12" s="69"/>
      <c r="X12" s="69"/>
      <c r="Y12" s="69"/>
    </row>
    <row r="13" spans="1:25" ht="15">
      <c r="A13" s="15"/>
      <c r="B13" s="39"/>
      <c r="C13" s="53"/>
      <c r="D13" s="54"/>
      <c r="E13" s="39"/>
      <c r="F13" s="39"/>
      <c r="G13" s="39"/>
      <c r="H13" s="53"/>
      <c r="I13" s="54"/>
      <c r="J13" s="39"/>
      <c r="K13" s="39"/>
      <c r="L13" s="69"/>
      <c r="M13" s="69"/>
      <c r="N13" s="69"/>
      <c r="O13" s="69"/>
      <c r="P13" s="69"/>
      <c r="Q13" s="69"/>
      <c r="R13" s="69"/>
      <c r="S13" s="69"/>
      <c r="T13" s="69"/>
      <c r="U13" s="69"/>
      <c r="V13" s="69"/>
      <c r="W13" s="69"/>
      <c r="X13" s="69"/>
      <c r="Y13" s="69"/>
    </row>
    <row r="14" spans="1:25" ht="15">
      <c r="A14" s="15"/>
      <c r="B14" s="41">
        <v>1</v>
      </c>
      <c r="C14" s="42" t="s">
        <v>1617</v>
      </c>
      <c r="D14" s="43"/>
      <c r="E14" s="19">
        <v>10</v>
      </c>
      <c r="F14" s="38"/>
      <c r="G14" s="40">
        <v>1</v>
      </c>
      <c r="H14" s="42" t="s">
        <v>1543</v>
      </c>
      <c r="I14" s="43"/>
      <c r="J14" s="19">
        <v>9</v>
      </c>
      <c r="K14" s="38" t="s">
        <v>55</v>
      </c>
      <c r="L14" s="71"/>
      <c r="M14" s="71"/>
      <c r="N14" s="71"/>
      <c r="O14" s="71"/>
      <c r="P14" s="71"/>
      <c r="Q14" s="71"/>
      <c r="R14" s="71"/>
      <c r="S14" s="71"/>
      <c r="T14" s="71"/>
      <c r="U14" s="71"/>
      <c r="V14" s="71"/>
      <c r="W14" s="71"/>
      <c r="X14" s="71"/>
      <c r="Y14" s="71"/>
    </row>
    <row r="15" spans="1:25" ht="30">
      <c r="A15" s="15"/>
      <c r="B15" s="39"/>
      <c r="C15" s="42" t="s">
        <v>1550</v>
      </c>
      <c r="D15" s="43"/>
      <c r="E15" s="19">
        <v>20</v>
      </c>
      <c r="F15" s="39"/>
      <c r="G15" s="39"/>
      <c r="H15" s="18" t="s">
        <v>1531</v>
      </c>
      <c r="I15" s="84"/>
      <c r="J15" s="19">
        <v>22</v>
      </c>
      <c r="K15" s="39"/>
      <c r="L15" s="71"/>
      <c r="M15" s="71"/>
      <c r="N15" s="71"/>
      <c r="O15" s="71"/>
      <c r="P15" s="71"/>
      <c r="Q15" s="71"/>
      <c r="R15" s="71"/>
      <c r="S15" s="71"/>
      <c r="T15" s="71"/>
      <c r="U15" s="71"/>
      <c r="V15" s="71"/>
      <c r="W15" s="71"/>
      <c r="X15" s="71"/>
      <c r="Y15" s="71"/>
    </row>
    <row r="16" spans="1:25" ht="15">
      <c r="A16" s="15"/>
      <c r="B16" s="41">
        <v>2</v>
      </c>
      <c r="C16" s="42" t="s">
        <v>1605</v>
      </c>
      <c r="D16" s="43"/>
      <c r="E16" s="19">
        <v>16</v>
      </c>
      <c r="F16" s="38"/>
      <c r="G16" s="40">
        <v>2</v>
      </c>
      <c r="H16" s="42" t="s">
        <v>1535</v>
      </c>
      <c r="I16" s="43"/>
      <c r="J16" s="19">
        <v>10</v>
      </c>
      <c r="K16" s="38" t="s">
        <v>48</v>
      </c>
      <c r="L16" s="71"/>
      <c r="M16" s="71"/>
      <c r="N16" s="71"/>
      <c r="O16" s="71"/>
      <c r="P16" s="71"/>
      <c r="Q16" s="71"/>
      <c r="R16" s="71"/>
      <c r="S16" s="71"/>
      <c r="T16" s="71"/>
      <c r="U16" s="71"/>
      <c r="V16" s="71"/>
      <c r="W16" s="71"/>
      <c r="X16" s="71"/>
      <c r="Y16" s="71"/>
    </row>
    <row r="17" spans="1:25" ht="15">
      <c r="A17" s="15"/>
      <c r="B17" s="39"/>
      <c r="C17" s="42" t="s">
        <v>1604</v>
      </c>
      <c r="D17" s="43"/>
      <c r="E17" s="19">
        <v>25</v>
      </c>
      <c r="F17" s="39"/>
      <c r="G17" s="39"/>
      <c r="H17" s="42" t="s">
        <v>1558</v>
      </c>
      <c r="I17" s="43"/>
      <c r="J17" s="19">
        <v>20</v>
      </c>
      <c r="K17" s="39"/>
      <c r="L17" s="71"/>
      <c r="M17" s="71"/>
      <c r="N17" s="71"/>
      <c r="O17" s="71"/>
      <c r="P17" s="71"/>
      <c r="Q17" s="71"/>
      <c r="R17" s="71"/>
      <c r="S17" s="71"/>
      <c r="T17" s="71"/>
      <c r="U17" s="71"/>
      <c r="V17" s="71"/>
      <c r="W17" s="71"/>
      <c r="X17" s="71"/>
      <c r="Y17" s="71"/>
    </row>
    <row r="18" spans="1:25" ht="15">
      <c r="A18" s="15"/>
      <c r="B18" s="41">
        <v>3</v>
      </c>
      <c r="C18" s="42" t="s">
        <v>1504</v>
      </c>
      <c r="D18" s="43"/>
      <c r="E18" s="19">
        <v>9</v>
      </c>
      <c r="F18" s="38"/>
      <c r="G18" s="40">
        <v>3</v>
      </c>
      <c r="H18" s="42" t="s">
        <v>1616</v>
      </c>
      <c r="I18" s="43"/>
      <c r="J18" s="19">
        <v>15</v>
      </c>
      <c r="K18" s="38" t="s">
        <v>68</v>
      </c>
      <c r="L18" s="71"/>
      <c r="M18" s="71"/>
      <c r="N18" s="71"/>
      <c r="O18" s="71"/>
      <c r="P18" s="71"/>
      <c r="Q18" s="71"/>
      <c r="R18" s="71"/>
      <c r="S18" s="71"/>
      <c r="T18" s="71"/>
      <c r="U18" s="71"/>
      <c r="V18" s="71"/>
      <c r="W18" s="71"/>
      <c r="X18" s="71"/>
      <c r="Y18" s="71"/>
    </row>
    <row r="19" spans="1:25" ht="15">
      <c r="A19" s="15"/>
      <c r="B19" s="39"/>
      <c r="C19" s="42" t="s">
        <v>1549</v>
      </c>
      <c r="D19" s="43"/>
      <c r="E19" s="19">
        <v>23</v>
      </c>
      <c r="F19" s="39"/>
      <c r="G19" s="39"/>
      <c r="H19" s="42" t="s">
        <v>1615</v>
      </c>
      <c r="I19" s="43"/>
      <c r="J19" s="19">
        <v>20</v>
      </c>
      <c r="K19" s="39"/>
      <c r="L19" s="71"/>
      <c r="M19" s="71"/>
      <c r="N19" s="71"/>
      <c r="O19" s="71"/>
      <c r="P19" s="71"/>
      <c r="Q19" s="71"/>
      <c r="R19" s="71"/>
      <c r="S19" s="71"/>
      <c r="T19" s="71"/>
      <c r="U19" s="71"/>
      <c r="V19" s="71"/>
      <c r="W19" s="71"/>
      <c r="X19" s="71"/>
      <c r="Y19" s="71"/>
    </row>
    <row r="20" spans="1:25" ht="15">
      <c r="A20" s="15"/>
      <c r="B20" s="41">
        <v>4</v>
      </c>
      <c r="C20" s="42" t="s">
        <v>1512</v>
      </c>
      <c r="D20" s="43"/>
      <c r="E20" s="19">
        <v>19</v>
      </c>
      <c r="F20" s="38"/>
      <c r="G20" s="40">
        <v>4</v>
      </c>
      <c r="H20" s="42" t="s">
        <v>1614</v>
      </c>
      <c r="I20" s="43"/>
      <c r="J20" s="19">
        <v>19</v>
      </c>
      <c r="K20" s="38" t="s">
        <v>28</v>
      </c>
      <c r="L20" s="71"/>
      <c r="M20" s="71"/>
      <c r="N20" s="71"/>
      <c r="O20" s="71"/>
      <c r="P20" s="71"/>
      <c r="Q20" s="71"/>
      <c r="R20" s="71"/>
      <c r="S20" s="71"/>
      <c r="T20" s="71"/>
      <c r="U20" s="71"/>
      <c r="V20" s="71"/>
      <c r="W20" s="71"/>
      <c r="X20" s="71"/>
      <c r="Y20" s="71"/>
    </row>
    <row r="21" spans="1:25" ht="15">
      <c r="A21" s="15"/>
      <c r="B21" s="39"/>
      <c r="C21" s="42" t="s">
        <v>1555</v>
      </c>
      <c r="D21" s="43"/>
      <c r="E21" s="19">
        <v>10</v>
      </c>
      <c r="F21" s="39"/>
      <c r="G21" s="39"/>
      <c r="H21" s="42" t="s">
        <v>1613</v>
      </c>
      <c r="I21" s="43"/>
      <c r="J21" s="19">
        <v>16</v>
      </c>
      <c r="K21" s="39"/>
      <c r="L21" s="71"/>
      <c r="M21" s="71"/>
      <c r="N21" s="71"/>
      <c r="O21" s="71"/>
      <c r="P21" s="71"/>
      <c r="Q21" s="71"/>
      <c r="R21" s="71"/>
      <c r="S21" s="71"/>
      <c r="T21" s="71"/>
      <c r="U21" s="71"/>
      <c r="V21" s="71"/>
      <c r="W21" s="71"/>
      <c r="X21" s="71"/>
      <c r="Y21" s="71"/>
    </row>
    <row r="22" spans="1:25" ht="15">
      <c r="A22" s="15"/>
      <c r="B22" s="41">
        <v>5</v>
      </c>
      <c r="C22" s="42" t="s">
        <v>1547</v>
      </c>
      <c r="D22" s="43"/>
      <c r="E22" s="19">
        <v>10</v>
      </c>
      <c r="F22" s="38"/>
      <c r="G22" s="40">
        <v>5</v>
      </c>
      <c r="H22" s="42" t="s">
        <v>1565</v>
      </c>
      <c r="I22" s="43"/>
      <c r="J22" s="19">
        <v>10</v>
      </c>
      <c r="K22" s="38" t="s">
        <v>43</v>
      </c>
      <c r="L22" s="71"/>
      <c r="M22" s="71"/>
      <c r="N22" s="71"/>
      <c r="O22" s="71"/>
      <c r="P22" s="71"/>
      <c r="Q22" s="71"/>
      <c r="R22" s="71"/>
      <c r="S22" s="71"/>
      <c r="T22" s="71"/>
      <c r="U22" s="71"/>
      <c r="V22" s="71"/>
      <c r="W22" s="71"/>
      <c r="X22" s="71"/>
      <c r="Y22" s="71"/>
    </row>
    <row r="23" spans="1:25" ht="15">
      <c r="A23" s="15"/>
      <c r="B23" s="39"/>
      <c r="C23" s="42" t="s">
        <v>1508</v>
      </c>
      <c r="D23" s="43"/>
      <c r="E23" s="19">
        <v>14</v>
      </c>
      <c r="F23" s="39"/>
      <c r="G23" s="39"/>
      <c r="H23" s="42" t="s">
        <v>1612</v>
      </c>
      <c r="I23" s="43"/>
      <c r="J23" s="19">
        <v>18</v>
      </c>
      <c r="K23" s="39"/>
      <c r="L23" s="71"/>
      <c r="M23" s="71"/>
      <c r="N23" s="71"/>
      <c r="O23" s="71"/>
      <c r="P23" s="71"/>
      <c r="Q23" s="71"/>
      <c r="R23" s="71"/>
      <c r="S23" s="71"/>
      <c r="T23" s="71"/>
      <c r="U23" s="71"/>
      <c r="V23" s="71"/>
      <c r="W23" s="71"/>
      <c r="X23" s="71"/>
      <c r="Y23" s="71"/>
    </row>
    <row r="24" spans="1:25" ht="15">
      <c r="A24" s="22"/>
      <c r="B24" s="44" t="str">
        <f>"TOTAL MATCHES WON BY : "&amp;C10</f>
        <v>TOTAL MATCHES WON BY : KENNEDY BAY</v>
      </c>
      <c r="C24" s="45"/>
      <c r="D24" s="45"/>
      <c r="E24" s="43"/>
      <c r="F24" s="19">
        <f>COUNTA(F14:F23)-0.5*COUNTIF(F14:F23,"Sq*")-COUNTIF(F14:F23,"TBA")</f>
        <v>0</v>
      </c>
      <c r="G24" s="55" t="str">
        <f>"TOTAL MATCHES WON BY : "&amp;H10</f>
        <v>TOTAL MATCHES WON BY : GOSNELLS</v>
      </c>
      <c r="H24" s="45"/>
      <c r="I24" s="45"/>
      <c r="J24" s="43"/>
      <c r="K24" s="19">
        <f>COUNTA(K14:K23)-0.5*COUNTIF(K14:K23,"Sq*")-COUNTIF(K14:K23,"TBA")</f>
        <v>5</v>
      </c>
      <c r="L24" s="70"/>
      <c r="M24" s="70"/>
      <c r="N24" s="70" t="str">
        <f>IF(F24+K24=0,"",C10)</f>
        <v>KENNEDY BAY</v>
      </c>
      <c r="O24" s="24">
        <f>F24</f>
        <v>0</v>
      </c>
      <c r="P24" s="70" t="str">
        <f>IF(F24+K24=0,"",H10)</f>
        <v>GOSNELLS</v>
      </c>
      <c r="Q24" s="24">
        <f>K24</f>
        <v>5</v>
      </c>
      <c r="R24" s="70" t="str">
        <f>G25</f>
        <v>GOSNELLS</v>
      </c>
      <c r="S24" s="70" t="str">
        <f>IF(R24="HALVED",C10,"")</f>
        <v/>
      </c>
      <c r="T24" s="70" t="str">
        <f>IF(R24="HALVED",H10,"")</f>
        <v/>
      </c>
      <c r="U24" s="70"/>
      <c r="V24" s="70"/>
      <c r="W24" s="70"/>
      <c r="X24" s="70"/>
      <c r="Y24" s="70"/>
    </row>
    <row r="25" spans="1:25" ht="15">
      <c r="A25" s="25"/>
      <c r="B25" s="46" t="s">
        <v>52</v>
      </c>
      <c r="C25" s="45"/>
      <c r="D25" s="45"/>
      <c r="E25" s="45"/>
      <c r="F25" s="43"/>
      <c r="G25" s="56" t="str">
        <f>IF(F24+K24&lt;4,"",IF(F24=K24,"HALVED",IF(F24&gt;K24,C10,H10)))</f>
        <v>GOSNELLS</v>
      </c>
      <c r="H25" s="45"/>
      <c r="I25" s="45"/>
      <c r="J25" s="45"/>
      <c r="K25" s="43"/>
      <c r="L25" s="69"/>
      <c r="M25" s="69"/>
      <c r="N25" s="69"/>
      <c r="O25" s="69"/>
      <c r="P25" s="69"/>
      <c r="Q25" s="69"/>
      <c r="R25" s="69"/>
      <c r="S25" s="69"/>
      <c r="T25" s="69"/>
      <c r="U25" s="69"/>
      <c r="V25" s="69"/>
      <c r="W25" s="69"/>
      <c r="X25" s="69"/>
      <c r="Y25" s="69"/>
    </row>
    <row r="26" spans="1:25" ht="15">
      <c r="A26" s="25"/>
      <c r="B26" s="26"/>
      <c r="C26" s="26"/>
      <c r="D26" s="26"/>
      <c r="E26" s="26"/>
      <c r="F26" s="26"/>
      <c r="G26" s="27"/>
      <c r="H26" s="27"/>
      <c r="I26" s="27"/>
      <c r="J26" s="27"/>
      <c r="K26" s="27"/>
      <c r="L26" s="69"/>
      <c r="M26" s="69"/>
      <c r="N26" s="69"/>
      <c r="O26" s="69"/>
      <c r="P26" s="69"/>
      <c r="Q26" s="69"/>
      <c r="R26" s="69"/>
      <c r="S26" s="69"/>
      <c r="T26" s="69"/>
      <c r="U26" s="69"/>
      <c r="V26" s="69"/>
      <c r="W26" s="69"/>
      <c r="X26" s="69"/>
      <c r="Y26" s="69"/>
    </row>
    <row r="27" spans="1:25" ht="15">
      <c r="A27" s="15"/>
      <c r="B27" s="57" t="s">
        <v>1448</v>
      </c>
      <c r="C27" s="45"/>
      <c r="D27" s="45"/>
      <c r="E27" s="45"/>
      <c r="F27" s="45"/>
      <c r="G27" s="45"/>
      <c r="H27" s="45"/>
      <c r="I27" s="45"/>
      <c r="J27" s="45"/>
      <c r="K27" s="43"/>
      <c r="L27" s="69"/>
      <c r="M27" s="69"/>
      <c r="N27" s="69"/>
      <c r="O27" s="69"/>
      <c r="P27" s="69"/>
      <c r="Q27" s="69"/>
      <c r="R27" s="69"/>
      <c r="S27" s="69"/>
      <c r="T27" s="69"/>
      <c r="U27" s="69"/>
      <c r="V27" s="69"/>
      <c r="W27" s="69"/>
      <c r="X27" s="69"/>
      <c r="Y27" s="69"/>
    </row>
    <row r="28" spans="1:25" ht="15">
      <c r="A28" s="15"/>
      <c r="B28" s="16" t="s">
        <v>22</v>
      </c>
      <c r="C28" s="58" t="s">
        <v>1371</v>
      </c>
      <c r="D28" s="45"/>
      <c r="E28" s="45"/>
      <c r="F28" s="43"/>
      <c r="G28" s="17" t="s">
        <v>22</v>
      </c>
      <c r="H28" s="48" t="s">
        <v>1033</v>
      </c>
      <c r="I28" s="45"/>
      <c r="J28" s="45"/>
      <c r="K28" s="43"/>
      <c r="L28" s="69"/>
      <c r="M28" s="69"/>
      <c r="N28" s="69"/>
      <c r="O28" s="69"/>
      <c r="P28" s="69"/>
      <c r="Q28" s="69"/>
      <c r="R28" s="69"/>
      <c r="S28" s="69"/>
      <c r="T28" s="69"/>
      <c r="U28" s="69"/>
      <c r="V28" s="69"/>
      <c r="W28" s="69"/>
      <c r="X28" s="69"/>
      <c r="Y28" s="69"/>
    </row>
    <row r="29" spans="1:25" ht="15">
      <c r="A29" s="15"/>
      <c r="B29" s="41" t="s">
        <v>23</v>
      </c>
      <c r="C29" s="59" t="s">
        <v>24</v>
      </c>
      <c r="D29" s="50"/>
      <c r="E29" s="41" t="s">
        <v>25</v>
      </c>
      <c r="F29" s="41" t="s">
        <v>26</v>
      </c>
      <c r="G29" s="40" t="s">
        <v>23</v>
      </c>
      <c r="H29" s="49" t="s">
        <v>24</v>
      </c>
      <c r="I29" s="50"/>
      <c r="J29" s="40" t="s">
        <v>25</v>
      </c>
      <c r="K29" s="40" t="s">
        <v>26</v>
      </c>
      <c r="L29" s="69"/>
      <c r="M29" s="69"/>
      <c r="N29" s="69"/>
      <c r="O29" s="69"/>
      <c r="P29" s="69"/>
      <c r="Q29" s="69"/>
      <c r="R29" s="69"/>
      <c r="S29" s="69"/>
      <c r="T29" s="69"/>
      <c r="U29" s="69"/>
      <c r="V29" s="69"/>
      <c r="W29" s="69"/>
      <c r="X29" s="69"/>
      <c r="Y29" s="69"/>
    </row>
    <row r="30" spans="1:25" ht="15">
      <c r="A30" s="15"/>
      <c r="B30" s="47"/>
      <c r="C30" s="51"/>
      <c r="D30" s="52"/>
      <c r="E30" s="47"/>
      <c r="F30" s="47"/>
      <c r="G30" s="47"/>
      <c r="H30" s="51"/>
      <c r="I30" s="52"/>
      <c r="J30" s="47"/>
      <c r="K30" s="47"/>
      <c r="L30" s="69"/>
      <c r="M30" s="69"/>
      <c r="N30" s="69"/>
      <c r="O30" s="69"/>
      <c r="P30" s="69"/>
      <c r="Q30" s="69"/>
      <c r="R30" s="69"/>
      <c r="S30" s="69"/>
      <c r="T30" s="69"/>
      <c r="U30" s="69"/>
      <c r="V30" s="69"/>
      <c r="W30" s="69"/>
      <c r="X30" s="69"/>
      <c r="Y30" s="69"/>
    </row>
    <row r="31" spans="1:25" ht="15">
      <c r="A31" s="15"/>
      <c r="B31" s="39"/>
      <c r="C31" s="53"/>
      <c r="D31" s="54"/>
      <c r="E31" s="39"/>
      <c r="F31" s="39"/>
      <c r="G31" s="39"/>
      <c r="H31" s="53"/>
      <c r="I31" s="54"/>
      <c r="J31" s="39"/>
      <c r="K31" s="39"/>
      <c r="L31" s="69"/>
      <c r="M31" s="69"/>
      <c r="N31" s="69"/>
      <c r="O31" s="69"/>
      <c r="P31" s="69"/>
      <c r="Q31" s="69"/>
      <c r="R31" s="69"/>
      <c r="S31" s="69"/>
      <c r="T31" s="69"/>
      <c r="U31" s="69"/>
      <c r="V31" s="69"/>
      <c r="W31" s="69"/>
      <c r="X31" s="69"/>
      <c r="Y31" s="69"/>
    </row>
    <row r="32" spans="1:25" ht="15">
      <c r="A32" s="15"/>
      <c r="B32" s="41">
        <v>1</v>
      </c>
      <c r="C32" s="42" t="s">
        <v>1507</v>
      </c>
      <c r="D32" s="43"/>
      <c r="E32" s="19">
        <v>6</v>
      </c>
      <c r="F32" s="38"/>
      <c r="G32" s="40">
        <v>1</v>
      </c>
      <c r="H32" s="42" t="s">
        <v>1611</v>
      </c>
      <c r="I32" s="43"/>
      <c r="J32" s="19">
        <v>15</v>
      </c>
      <c r="K32" s="38" t="s">
        <v>68</v>
      </c>
      <c r="L32" s="71"/>
      <c r="M32" s="71"/>
      <c r="N32" s="71"/>
      <c r="O32" s="71"/>
      <c r="P32" s="71"/>
      <c r="Q32" s="71"/>
      <c r="R32" s="71"/>
      <c r="S32" s="71"/>
      <c r="T32" s="71"/>
      <c r="U32" s="71"/>
      <c r="V32" s="71"/>
      <c r="W32" s="71"/>
      <c r="X32" s="71"/>
      <c r="Y32" s="71"/>
    </row>
    <row r="33" spans="1:25" ht="15">
      <c r="A33" s="15"/>
      <c r="B33" s="39"/>
      <c r="C33" s="42" t="s">
        <v>1515</v>
      </c>
      <c r="D33" s="43"/>
      <c r="E33" s="19">
        <v>14</v>
      </c>
      <c r="F33" s="39"/>
      <c r="G33" s="39"/>
      <c r="H33" s="42" t="s">
        <v>1610</v>
      </c>
      <c r="I33" s="43"/>
      <c r="J33" s="19">
        <v>23</v>
      </c>
      <c r="K33" s="39"/>
      <c r="L33" s="71"/>
      <c r="M33" s="71"/>
      <c r="N33" s="71"/>
      <c r="O33" s="71"/>
      <c r="P33" s="71"/>
      <c r="Q33" s="71"/>
      <c r="R33" s="71"/>
      <c r="S33" s="71"/>
      <c r="T33" s="71"/>
      <c r="U33" s="71"/>
      <c r="V33" s="71"/>
      <c r="W33" s="71"/>
      <c r="X33" s="71"/>
      <c r="Y33" s="71"/>
    </row>
    <row r="34" spans="1:25" ht="15">
      <c r="A34" s="15"/>
      <c r="B34" s="41">
        <v>2</v>
      </c>
      <c r="C34" s="42" t="s">
        <v>1599</v>
      </c>
      <c r="D34" s="43"/>
      <c r="E34" s="19">
        <v>4</v>
      </c>
      <c r="F34" s="38"/>
      <c r="G34" s="40">
        <v>2</v>
      </c>
      <c r="H34" s="42" t="s">
        <v>1540</v>
      </c>
      <c r="I34" s="43"/>
      <c r="J34" s="19">
        <v>5</v>
      </c>
      <c r="K34" s="38" t="s">
        <v>28</v>
      </c>
      <c r="L34" s="71"/>
      <c r="M34" s="71"/>
      <c r="N34" s="71"/>
      <c r="O34" s="71"/>
      <c r="P34" s="71"/>
      <c r="Q34" s="71"/>
      <c r="R34" s="71"/>
      <c r="S34" s="71"/>
      <c r="T34" s="71"/>
      <c r="U34" s="71"/>
      <c r="V34" s="71"/>
      <c r="W34" s="71"/>
      <c r="X34" s="71"/>
      <c r="Y34" s="71"/>
    </row>
    <row r="35" spans="1:25" ht="15">
      <c r="A35" s="15"/>
      <c r="B35" s="39"/>
      <c r="C35" s="42" t="s">
        <v>1513</v>
      </c>
      <c r="D35" s="43"/>
      <c r="E35" s="19">
        <v>16</v>
      </c>
      <c r="F35" s="39"/>
      <c r="G35" s="39"/>
      <c r="H35" s="42" t="s">
        <v>1542</v>
      </c>
      <c r="I35" s="43"/>
      <c r="J35" s="19">
        <v>14</v>
      </c>
      <c r="K35" s="39"/>
      <c r="L35" s="71"/>
      <c r="M35" s="71"/>
      <c r="N35" s="71"/>
      <c r="O35" s="71"/>
      <c r="P35" s="71"/>
      <c r="Q35" s="71"/>
      <c r="R35" s="71"/>
      <c r="S35" s="71"/>
      <c r="T35" s="71"/>
      <c r="U35" s="71"/>
      <c r="V35" s="71"/>
      <c r="W35" s="71"/>
      <c r="X35" s="71"/>
      <c r="Y35" s="71"/>
    </row>
    <row r="36" spans="1:25" ht="15">
      <c r="A36" s="15"/>
      <c r="B36" s="41">
        <v>3</v>
      </c>
      <c r="C36" s="42" t="s">
        <v>1519</v>
      </c>
      <c r="D36" s="43"/>
      <c r="E36" s="19">
        <v>16</v>
      </c>
      <c r="F36" s="38" t="s">
        <v>119</v>
      </c>
      <c r="G36" s="40">
        <v>3</v>
      </c>
      <c r="H36" s="42" t="s">
        <v>1563</v>
      </c>
      <c r="I36" s="43"/>
      <c r="J36" s="19">
        <v>8</v>
      </c>
      <c r="K36" s="38" t="s">
        <v>119</v>
      </c>
      <c r="L36" s="71"/>
      <c r="M36" s="71"/>
      <c r="N36" s="71"/>
      <c r="O36" s="71"/>
      <c r="P36" s="71"/>
      <c r="Q36" s="71"/>
      <c r="R36" s="71"/>
      <c r="S36" s="71"/>
      <c r="T36" s="71"/>
      <c r="U36" s="71"/>
      <c r="V36" s="71"/>
      <c r="W36" s="71"/>
      <c r="X36" s="71"/>
      <c r="Y36" s="71"/>
    </row>
    <row r="37" spans="1:25" ht="15">
      <c r="A37" s="15"/>
      <c r="B37" s="39"/>
      <c r="C37" s="42" t="s">
        <v>1521</v>
      </c>
      <c r="D37" s="43"/>
      <c r="E37" s="19">
        <v>13</v>
      </c>
      <c r="F37" s="39"/>
      <c r="G37" s="39"/>
      <c r="H37" s="42" t="s">
        <v>1587</v>
      </c>
      <c r="I37" s="43"/>
      <c r="J37" s="19">
        <v>12</v>
      </c>
      <c r="K37" s="39"/>
      <c r="L37" s="71"/>
      <c r="M37" s="71"/>
      <c r="N37" s="71"/>
      <c r="O37" s="71"/>
      <c r="P37" s="71"/>
      <c r="Q37" s="71"/>
      <c r="R37" s="71"/>
      <c r="S37" s="71"/>
      <c r="T37" s="71"/>
      <c r="U37" s="71"/>
      <c r="V37" s="71"/>
      <c r="W37" s="71"/>
      <c r="X37" s="71"/>
      <c r="Y37" s="71"/>
    </row>
    <row r="38" spans="1:25" ht="15">
      <c r="A38" s="15"/>
      <c r="B38" s="41">
        <v>4</v>
      </c>
      <c r="C38" s="42" t="s">
        <v>1511</v>
      </c>
      <c r="D38" s="43"/>
      <c r="E38" s="19">
        <v>10</v>
      </c>
      <c r="F38" s="38" t="s">
        <v>38</v>
      </c>
      <c r="G38" s="40">
        <v>4</v>
      </c>
      <c r="H38" s="42" t="s">
        <v>1528</v>
      </c>
      <c r="I38" s="43"/>
      <c r="J38" s="19">
        <v>11</v>
      </c>
      <c r="K38" s="38"/>
      <c r="L38" s="71"/>
      <c r="M38" s="71"/>
      <c r="N38" s="71"/>
      <c r="O38" s="71"/>
      <c r="P38" s="71"/>
      <c r="Q38" s="71"/>
      <c r="R38" s="71"/>
      <c r="S38" s="71"/>
      <c r="T38" s="71"/>
      <c r="U38" s="71"/>
      <c r="V38" s="71"/>
      <c r="W38" s="71"/>
      <c r="X38" s="71"/>
      <c r="Y38" s="71"/>
    </row>
    <row r="39" spans="1:25" ht="15">
      <c r="A39" s="15"/>
      <c r="B39" s="39"/>
      <c r="C39" s="42" t="s">
        <v>1517</v>
      </c>
      <c r="D39" s="43"/>
      <c r="E39" s="19">
        <v>17</v>
      </c>
      <c r="F39" s="39"/>
      <c r="G39" s="39"/>
      <c r="H39" s="42" t="s">
        <v>1567</v>
      </c>
      <c r="I39" s="43"/>
      <c r="J39" s="19">
        <v>20</v>
      </c>
      <c r="K39" s="39"/>
      <c r="L39" s="71"/>
      <c r="M39" s="71"/>
      <c r="N39" s="71"/>
      <c r="O39" s="71"/>
      <c r="P39" s="71"/>
      <c r="Q39" s="71"/>
      <c r="R39" s="71"/>
      <c r="S39" s="71"/>
      <c r="T39" s="71"/>
      <c r="U39" s="71"/>
      <c r="V39" s="71"/>
      <c r="W39" s="71"/>
      <c r="X39" s="71"/>
      <c r="Y39" s="71"/>
    </row>
    <row r="40" spans="1:25" ht="15">
      <c r="A40" s="15"/>
      <c r="B40" s="41">
        <v>5</v>
      </c>
      <c r="C40" s="42" t="s">
        <v>1509</v>
      </c>
      <c r="D40" s="43"/>
      <c r="E40" s="19">
        <v>12</v>
      </c>
      <c r="F40" s="38" t="s">
        <v>38</v>
      </c>
      <c r="G40" s="40">
        <v>5</v>
      </c>
      <c r="H40" s="42" t="s">
        <v>1609</v>
      </c>
      <c r="I40" s="43"/>
      <c r="J40" s="19">
        <v>5</v>
      </c>
      <c r="K40" s="38"/>
      <c r="L40" s="71"/>
      <c r="M40" s="71"/>
      <c r="N40" s="71"/>
      <c r="O40" s="71"/>
      <c r="P40" s="71"/>
      <c r="Q40" s="71"/>
      <c r="R40" s="71"/>
      <c r="S40" s="71"/>
      <c r="T40" s="71"/>
      <c r="U40" s="71"/>
      <c r="V40" s="71"/>
      <c r="W40" s="71"/>
      <c r="X40" s="71"/>
      <c r="Y40" s="71"/>
    </row>
    <row r="41" spans="1:25" ht="15">
      <c r="A41" s="15"/>
      <c r="B41" s="39"/>
      <c r="C41" s="42" t="s">
        <v>1505</v>
      </c>
      <c r="D41" s="43"/>
      <c r="E41" s="19">
        <v>18</v>
      </c>
      <c r="F41" s="39"/>
      <c r="G41" s="39"/>
      <c r="H41" s="42" t="s">
        <v>1608</v>
      </c>
      <c r="I41" s="43"/>
      <c r="J41" s="19">
        <v>12</v>
      </c>
      <c r="K41" s="39"/>
      <c r="L41" s="71"/>
      <c r="M41" s="71"/>
      <c r="N41" s="71"/>
      <c r="O41" s="71"/>
      <c r="P41" s="71"/>
      <c r="Q41" s="71"/>
      <c r="R41" s="71"/>
      <c r="S41" s="71"/>
      <c r="T41" s="71"/>
      <c r="U41" s="71"/>
      <c r="V41" s="71"/>
      <c r="W41" s="71"/>
      <c r="X41" s="71"/>
      <c r="Y41" s="71"/>
    </row>
    <row r="42" spans="1:25" ht="27.75">
      <c r="A42" s="22"/>
      <c r="B42" s="44" t="str">
        <f>"TOTAL MATCHES WON BY : "&amp;C28</f>
        <v>TOTAL MATCHES WON BY : MANDURAH</v>
      </c>
      <c r="C42" s="45"/>
      <c r="D42" s="45"/>
      <c r="E42" s="43"/>
      <c r="F42" s="19">
        <f>COUNTA(F32:F41)-0.5*COUNTIF(F31:F41,"Sq*")-COUNTIF(F32:F41,"TBA")</f>
        <v>2.5</v>
      </c>
      <c r="G42" s="55" t="str">
        <f>"TOTAL MATCHES WON BY : "&amp;H28</f>
        <v>TOTAL MATCHES WON BY : ROYAL FREMANTLE</v>
      </c>
      <c r="H42" s="45"/>
      <c r="I42" s="45"/>
      <c r="J42" s="43"/>
      <c r="K42" s="19">
        <f>COUNTA(K32:K41)-0.5*COUNTIF(K32:K41,"Sq*")-COUNTIF(K32:K41,"TBA")</f>
        <v>2.5</v>
      </c>
      <c r="L42" s="70"/>
      <c r="M42" s="70"/>
      <c r="N42" s="70" t="str">
        <f>IF(F42+K42=0,"",C28)</f>
        <v>MANDURAH</v>
      </c>
      <c r="O42" s="24">
        <f>F42</f>
        <v>2.5</v>
      </c>
      <c r="P42" s="70" t="str">
        <f>IF(F42+K42=0,"",H28)</f>
        <v>ROYAL FREMANTLE</v>
      </c>
      <c r="Q42" s="24">
        <f>K42</f>
        <v>2.5</v>
      </c>
      <c r="R42" s="70" t="str">
        <f>G43</f>
        <v>HALVED</v>
      </c>
      <c r="S42" s="70" t="str">
        <f>IF(R42="HALVED",C28,"")</f>
        <v>MANDURAH</v>
      </c>
      <c r="T42" s="70" t="str">
        <f>IF(R42="HALVED",H28,"")</f>
        <v>ROYAL FREMANTLE</v>
      </c>
      <c r="U42" s="70"/>
      <c r="V42" s="70"/>
      <c r="W42" s="70"/>
      <c r="X42" s="70"/>
      <c r="Y42" s="70"/>
    </row>
    <row r="43" spans="1:25" ht="15">
      <c r="A43" s="25"/>
      <c r="B43" s="46" t="s">
        <v>52</v>
      </c>
      <c r="C43" s="45"/>
      <c r="D43" s="45"/>
      <c r="E43" s="45"/>
      <c r="F43" s="43"/>
      <c r="G43" s="56" t="str">
        <f>IF(F42+K42&lt;4,"",IF(F42=K42,"HALVED",IF(F42&gt;K42,C28,H28)))</f>
        <v>HALVED</v>
      </c>
      <c r="H43" s="45"/>
      <c r="I43" s="45"/>
      <c r="J43" s="45"/>
      <c r="K43" s="43"/>
      <c r="L43" s="69"/>
      <c r="M43" s="69"/>
      <c r="N43" s="69"/>
      <c r="O43" s="69"/>
      <c r="P43" s="69"/>
      <c r="Q43" s="69"/>
      <c r="R43" s="69"/>
      <c r="S43" s="69"/>
      <c r="T43" s="69"/>
      <c r="U43" s="69"/>
      <c r="V43" s="69"/>
      <c r="W43" s="69"/>
      <c r="X43" s="69"/>
      <c r="Y43" s="69"/>
    </row>
    <row r="44" spans="1:25" ht="15">
      <c r="A44" s="25"/>
      <c r="B44" s="28"/>
      <c r="C44" s="28"/>
      <c r="D44" s="28"/>
      <c r="E44" s="28"/>
      <c r="F44" s="28"/>
      <c r="G44" s="29"/>
      <c r="H44" s="29"/>
      <c r="I44" s="29"/>
      <c r="J44" s="29"/>
      <c r="K44" s="29"/>
      <c r="L44" s="69"/>
      <c r="M44" s="69"/>
      <c r="N44" s="69"/>
      <c r="O44" s="69"/>
      <c r="P44" s="69"/>
      <c r="Q44" s="69"/>
      <c r="R44" s="69"/>
      <c r="S44" s="69"/>
      <c r="T44" s="69"/>
      <c r="U44" s="69"/>
      <c r="V44" s="69"/>
      <c r="W44" s="69"/>
      <c r="X44" s="69"/>
      <c r="Y44" s="69"/>
    </row>
    <row r="45" spans="1:25" ht="22.5" customHeight="1">
      <c r="A45" s="25"/>
      <c r="B45" s="57" t="s">
        <v>76</v>
      </c>
      <c r="C45" s="45"/>
      <c r="D45" s="45"/>
      <c r="E45" s="45"/>
      <c r="F45" s="45"/>
      <c r="G45" s="45"/>
      <c r="H45" s="45"/>
      <c r="I45" s="45"/>
      <c r="J45" s="45"/>
      <c r="K45" s="43"/>
      <c r="L45" s="69"/>
      <c r="M45" s="69"/>
      <c r="N45" s="69"/>
      <c r="O45" s="69"/>
      <c r="P45" s="69"/>
      <c r="Q45" s="69"/>
      <c r="R45" s="69"/>
      <c r="S45" s="69"/>
      <c r="T45" s="69"/>
      <c r="U45" s="69"/>
      <c r="V45" s="69"/>
      <c r="W45" s="69"/>
      <c r="X45" s="69"/>
      <c r="Y45" s="69"/>
    </row>
    <row r="46" spans="1:25" ht="15">
      <c r="A46" s="25"/>
      <c r="B46" s="16" t="s">
        <v>22</v>
      </c>
      <c r="C46" s="58" t="s">
        <v>1524</v>
      </c>
      <c r="D46" s="45"/>
      <c r="E46" s="45"/>
      <c r="F46" s="43"/>
      <c r="G46" s="17" t="s">
        <v>22</v>
      </c>
      <c r="H46" s="48" t="s">
        <v>1033</v>
      </c>
      <c r="I46" s="45"/>
      <c r="J46" s="45"/>
      <c r="K46" s="43"/>
      <c r="L46" s="69"/>
      <c r="M46" s="69"/>
      <c r="N46" s="69"/>
      <c r="O46" s="69"/>
      <c r="P46" s="69"/>
      <c r="Q46" s="69"/>
      <c r="R46" s="69"/>
      <c r="S46" s="69"/>
      <c r="T46" s="69"/>
      <c r="U46" s="69"/>
      <c r="V46" s="69"/>
      <c r="W46" s="69"/>
      <c r="X46" s="69"/>
      <c r="Y46" s="69"/>
    </row>
    <row r="47" spans="1:25" ht="15">
      <c r="A47" s="15"/>
      <c r="B47" s="41" t="s">
        <v>23</v>
      </c>
      <c r="C47" s="59" t="s">
        <v>24</v>
      </c>
      <c r="D47" s="50"/>
      <c r="E47" s="41" t="s">
        <v>25</v>
      </c>
      <c r="F47" s="41" t="s">
        <v>26</v>
      </c>
      <c r="G47" s="40" t="s">
        <v>23</v>
      </c>
      <c r="H47" s="49" t="s">
        <v>24</v>
      </c>
      <c r="I47" s="50"/>
      <c r="J47" s="40" t="s">
        <v>25</v>
      </c>
      <c r="K47" s="40" t="s">
        <v>26</v>
      </c>
      <c r="L47" s="69"/>
      <c r="M47" s="69"/>
      <c r="N47" s="69"/>
      <c r="O47" s="69"/>
      <c r="P47" s="69"/>
      <c r="Q47" s="69"/>
      <c r="R47" s="69"/>
      <c r="S47" s="69"/>
      <c r="T47" s="69"/>
      <c r="U47" s="69"/>
      <c r="V47" s="69"/>
      <c r="W47" s="69"/>
      <c r="X47" s="69"/>
      <c r="Y47" s="69"/>
    </row>
    <row r="48" spans="1:25" ht="15">
      <c r="A48" s="15"/>
      <c r="B48" s="47"/>
      <c r="C48" s="51"/>
      <c r="D48" s="52"/>
      <c r="E48" s="47"/>
      <c r="F48" s="47"/>
      <c r="G48" s="47"/>
      <c r="H48" s="51"/>
      <c r="I48" s="52"/>
      <c r="J48" s="47"/>
      <c r="K48" s="47"/>
      <c r="L48" s="69"/>
      <c r="M48" s="69"/>
      <c r="N48" s="69"/>
      <c r="O48" s="69"/>
      <c r="P48" s="69"/>
      <c r="Q48" s="69"/>
      <c r="R48" s="69"/>
      <c r="S48" s="69"/>
      <c r="T48" s="69"/>
      <c r="U48" s="69"/>
      <c r="V48" s="69"/>
      <c r="W48" s="69"/>
      <c r="X48" s="69"/>
      <c r="Y48" s="69"/>
    </row>
    <row r="49" spans="1:25" ht="15">
      <c r="A49" s="15"/>
      <c r="B49" s="39"/>
      <c r="C49" s="53"/>
      <c r="D49" s="54"/>
      <c r="E49" s="39"/>
      <c r="F49" s="39"/>
      <c r="G49" s="39"/>
      <c r="H49" s="53"/>
      <c r="I49" s="54"/>
      <c r="J49" s="39"/>
      <c r="K49" s="39"/>
      <c r="L49" s="69"/>
      <c r="M49" s="69"/>
      <c r="N49" s="69"/>
      <c r="O49" s="69"/>
      <c r="P49" s="69"/>
      <c r="Q49" s="69"/>
      <c r="R49" s="69"/>
      <c r="S49" s="69"/>
      <c r="T49" s="69"/>
      <c r="U49" s="69"/>
      <c r="V49" s="69"/>
      <c r="W49" s="69"/>
      <c r="X49" s="69"/>
      <c r="Y49" s="69"/>
    </row>
    <row r="50" spans="1:25" ht="15">
      <c r="A50" s="15"/>
      <c r="B50" s="41">
        <v>1</v>
      </c>
      <c r="C50" s="42" t="s">
        <v>1552</v>
      </c>
      <c r="D50" s="43"/>
      <c r="E50" s="19">
        <v>11</v>
      </c>
      <c r="F50" s="38"/>
      <c r="G50" s="40">
        <v>1</v>
      </c>
      <c r="H50" s="42" t="s">
        <v>1607</v>
      </c>
      <c r="I50" s="43"/>
      <c r="J50" s="19">
        <v>17</v>
      </c>
      <c r="K50" s="38" t="s">
        <v>84</v>
      </c>
      <c r="L50" s="71"/>
      <c r="M50" s="71"/>
      <c r="N50" s="71"/>
      <c r="O50" s="71"/>
      <c r="P50" s="71"/>
      <c r="Q50" s="71"/>
      <c r="R50" s="71"/>
      <c r="S50" s="71"/>
      <c r="T50" s="71"/>
      <c r="U50" s="71"/>
      <c r="V50" s="71"/>
      <c r="W50" s="71"/>
      <c r="X50" s="71"/>
      <c r="Y50" s="71"/>
    </row>
    <row r="51" spans="1:25" ht="15">
      <c r="A51" s="15"/>
      <c r="B51" s="39"/>
      <c r="C51" s="42" t="s">
        <v>1553</v>
      </c>
      <c r="D51" s="43"/>
      <c r="E51" s="19">
        <v>18</v>
      </c>
      <c r="F51" s="39"/>
      <c r="G51" s="39"/>
      <c r="H51" s="42" t="s">
        <v>1536</v>
      </c>
      <c r="I51" s="43"/>
      <c r="J51" s="19">
        <v>10</v>
      </c>
      <c r="K51" s="39"/>
      <c r="L51" s="71"/>
      <c r="M51" s="71"/>
      <c r="N51" s="71"/>
      <c r="O51" s="71"/>
      <c r="P51" s="71"/>
      <c r="Q51" s="71"/>
      <c r="R51" s="71"/>
      <c r="S51" s="71"/>
      <c r="T51" s="71"/>
      <c r="U51" s="71"/>
      <c r="V51" s="71"/>
      <c r="W51" s="71"/>
      <c r="X51" s="71"/>
      <c r="Y51" s="71"/>
    </row>
    <row r="52" spans="1:25" ht="15">
      <c r="A52" s="15"/>
      <c r="B52" s="41">
        <v>2</v>
      </c>
      <c r="C52" s="42" t="s">
        <v>1504</v>
      </c>
      <c r="D52" s="43"/>
      <c r="E52" s="19">
        <v>10</v>
      </c>
      <c r="F52" s="38"/>
      <c r="G52" s="40">
        <v>2</v>
      </c>
      <c r="H52" s="42" t="s">
        <v>1606</v>
      </c>
      <c r="I52" s="43"/>
      <c r="J52" s="19"/>
      <c r="K52" s="38" t="s">
        <v>84</v>
      </c>
      <c r="L52" s="71"/>
      <c r="M52" s="71"/>
      <c r="N52" s="71"/>
      <c r="O52" s="71"/>
      <c r="P52" s="71"/>
      <c r="Q52" s="71"/>
      <c r="R52" s="71"/>
      <c r="S52" s="71"/>
      <c r="T52" s="71"/>
      <c r="U52" s="71"/>
      <c r="V52" s="71"/>
      <c r="W52" s="71"/>
      <c r="X52" s="71"/>
      <c r="Y52" s="71"/>
    </row>
    <row r="53" spans="1:25" ht="15">
      <c r="A53" s="15"/>
      <c r="B53" s="39"/>
      <c r="C53" s="42" t="s">
        <v>1549</v>
      </c>
      <c r="D53" s="43"/>
      <c r="E53" s="19">
        <v>24</v>
      </c>
      <c r="F53" s="39"/>
      <c r="G53" s="39"/>
      <c r="H53" s="42" t="s">
        <v>1538</v>
      </c>
      <c r="I53" s="43"/>
      <c r="J53" s="19"/>
      <c r="K53" s="39"/>
      <c r="L53" s="71"/>
      <c r="M53" s="71"/>
      <c r="N53" s="71"/>
      <c r="O53" s="71"/>
      <c r="P53" s="71"/>
      <c r="Q53" s="71"/>
      <c r="R53" s="71"/>
      <c r="S53" s="71"/>
      <c r="T53" s="71"/>
      <c r="U53" s="71"/>
      <c r="V53" s="71"/>
      <c r="W53" s="71"/>
      <c r="X53" s="71"/>
      <c r="Y53" s="71"/>
    </row>
    <row r="54" spans="1:25" ht="15">
      <c r="A54" s="15"/>
      <c r="B54" s="41">
        <v>3</v>
      </c>
      <c r="C54" s="42" t="s">
        <v>1605</v>
      </c>
      <c r="D54" s="43"/>
      <c r="E54" s="19">
        <v>16</v>
      </c>
      <c r="F54" s="38"/>
      <c r="G54" s="40">
        <v>3</v>
      </c>
      <c r="H54" s="42" t="s">
        <v>1566</v>
      </c>
      <c r="I54" s="43"/>
      <c r="J54" s="19"/>
      <c r="K54" s="38" t="s">
        <v>48</v>
      </c>
      <c r="L54" s="71"/>
      <c r="M54" s="71"/>
      <c r="N54" s="71"/>
      <c r="O54" s="71"/>
      <c r="P54" s="71"/>
      <c r="Q54" s="71"/>
      <c r="R54" s="71"/>
      <c r="S54" s="71"/>
      <c r="T54" s="71"/>
      <c r="U54" s="71"/>
      <c r="V54" s="71"/>
      <c r="W54" s="71"/>
      <c r="X54" s="71"/>
      <c r="Y54" s="71"/>
    </row>
    <row r="55" spans="1:25" ht="15">
      <c r="A55" s="15"/>
      <c r="B55" s="39"/>
      <c r="C55" s="42" t="s">
        <v>1604</v>
      </c>
      <c r="D55" s="43"/>
      <c r="E55" s="19">
        <v>25</v>
      </c>
      <c r="F55" s="39"/>
      <c r="G55" s="39"/>
      <c r="H55" s="42" t="s">
        <v>1587</v>
      </c>
      <c r="I55" s="43"/>
      <c r="J55" s="19"/>
      <c r="K55" s="39"/>
      <c r="L55" s="71"/>
      <c r="M55" s="71"/>
      <c r="N55" s="71"/>
      <c r="O55" s="71"/>
      <c r="P55" s="71"/>
      <c r="Q55" s="71"/>
      <c r="R55" s="71"/>
      <c r="S55" s="71"/>
      <c r="T55" s="71"/>
      <c r="U55" s="71"/>
      <c r="V55" s="71"/>
      <c r="W55" s="71"/>
      <c r="X55" s="71"/>
      <c r="Y55" s="71"/>
    </row>
    <row r="56" spans="1:25" ht="15">
      <c r="A56" s="15"/>
      <c r="B56" s="41">
        <v>4</v>
      </c>
      <c r="C56" s="42" t="s">
        <v>1512</v>
      </c>
      <c r="D56" s="43"/>
      <c r="E56" s="19"/>
      <c r="F56" s="38" t="s">
        <v>102</v>
      </c>
      <c r="G56" s="40">
        <v>4</v>
      </c>
      <c r="H56" s="42" t="s">
        <v>1528</v>
      </c>
      <c r="I56" s="43"/>
      <c r="J56" s="19"/>
      <c r="K56" s="38"/>
      <c r="L56" s="71"/>
      <c r="M56" s="71"/>
      <c r="N56" s="71"/>
      <c r="O56" s="71"/>
      <c r="P56" s="71"/>
      <c r="Q56" s="71"/>
      <c r="R56" s="71"/>
      <c r="S56" s="71"/>
      <c r="T56" s="71"/>
      <c r="U56" s="71"/>
      <c r="V56" s="71"/>
      <c r="W56" s="71"/>
      <c r="X56" s="71"/>
      <c r="Y56" s="71"/>
    </row>
    <row r="57" spans="1:25" ht="15">
      <c r="A57" s="15"/>
      <c r="B57" s="39"/>
      <c r="C57" s="42" t="s">
        <v>1555</v>
      </c>
      <c r="D57" s="43"/>
      <c r="E57" s="19"/>
      <c r="F57" s="39"/>
      <c r="G57" s="39"/>
      <c r="H57" s="42" t="s">
        <v>1603</v>
      </c>
      <c r="I57" s="43"/>
      <c r="J57" s="19"/>
      <c r="K57" s="39"/>
      <c r="L57" s="71"/>
      <c r="M57" s="71"/>
      <c r="N57" s="71"/>
      <c r="O57" s="71"/>
      <c r="P57" s="71"/>
      <c r="Q57" s="71"/>
      <c r="R57" s="71"/>
      <c r="S57" s="71"/>
      <c r="T57" s="71"/>
      <c r="U57" s="71"/>
      <c r="V57" s="71"/>
      <c r="W57" s="71"/>
      <c r="X57" s="71"/>
      <c r="Y57" s="71"/>
    </row>
    <row r="58" spans="1:25" ht="15">
      <c r="A58" s="15"/>
      <c r="B58" s="41">
        <v>5</v>
      </c>
      <c r="C58" s="42" t="s">
        <v>1514</v>
      </c>
      <c r="D58" s="43"/>
      <c r="E58" s="19"/>
      <c r="F58" s="38" t="s">
        <v>33</v>
      </c>
      <c r="G58" s="40">
        <v>5</v>
      </c>
      <c r="H58" s="42" t="s">
        <v>1602</v>
      </c>
      <c r="I58" s="43"/>
      <c r="J58" s="19"/>
      <c r="K58" s="38"/>
      <c r="L58" s="71"/>
      <c r="M58" s="71"/>
      <c r="N58" s="71"/>
      <c r="O58" s="71"/>
      <c r="P58" s="71"/>
      <c r="Q58" s="71"/>
      <c r="R58" s="71"/>
      <c r="S58" s="71"/>
      <c r="T58" s="71"/>
      <c r="U58" s="71"/>
      <c r="V58" s="71"/>
      <c r="W58" s="71"/>
      <c r="X58" s="71"/>
      <c r="Y58" s="71"/>
    </row>
    <row r="59" spans="1:25" ht="15">
      <c r="A59" s="15"/>
      <c r="B59" s="39"/>
      <c r="C59" s="42" t="s">
        <v>1601</v>
      </c>
      <c r="D59" s="43"/>
      <c r="E59" s="19"/>
      <c r="F59" s="39"/>
      <c r="G59" s="39"/>
      <c r="H59" s="42"/>
      <c r="I59" s="43"/>
      <c r="J59" s="19"/>
      <c r="K59" s="39"/>
      <c r="L59" s="71"/>
      <c r="M59" s="71"/>
      <c r="N59" s="71"/>
      <c r="O59" s="71"/>
      <c r="P59" s="71"/>
      <c r="Q59" s="71"/>
      <c r="R59" s="71"/>
      <c r="S59" s="71"/>
      <c r="T59" s="71"/>
      <c r="U59" s="71"/>
      <c r="V59" s="71"/>
      <c r="W59" s="71"/>
      <c r="X59" s="71"/>
      <c r="Y59" s="71"/>
    </row>
    <row r="60" spans="1:25" ht="27.75">
      <c r="A60" s="15"/>
      <c r="B60" s="44" t="str">
        <f>"TOTAL MATCHES WON BY : "&amp;C46</f>
        <v>TOTAL MATCHES WON BY : KENNEDY BAY</v>
      </c>
      <c r="C60" s="45"/>
      <c r="D60" s="45"/>
      <c r="E60" s="43"/>
      <c r="F60" s="19">
        <f>COUNTA(F50:F59)-0.5*COUNTIF(F50:F59,"Sq*")-COUNTIF(F50:F59,"TBA")</f>
        <v>2</v>
      </c>
      <c r="G60" s="55" t="str">
        <f>"TOTAL MATCHES WON BY : "&amp;H46</f>
        <v>TOTAL MATCHES WON BY : ROYAL FREMANTLE</v>
      </c>
      <c r="H60" s="45"/>
      <c r="I60" s="45"/>
      <c r="J60" s="43"/>
      <c r="K60" s="19">
        <f>COUNTA(K50:K59)-0.5*COUNTIF(K50:K59,"Sq*")-COUNTIF(K50:K59,"TBA")</f>
        <v>3</v>
      </c>
      <c r="L60" s="70"/>
      <c r="M60" s="70"/>
      <c r="N60" s="70" t="str">
        <f>IF(F60+K60=0,"",C46)</f>
        <v>KENNEDY BAY</v>
      </c>
      <c r="O60" s="24">
        <f>F60</f>
        <v>2</v>
      </c>
      <c r="P60" s="70" t="str">
        <f>IF(F60+K60=0,"",H46)</f>
        <v>ROYAL FREMANTLE</v>
      </c>
      <c r="Q60" s="24">
        <f>K60</f>
        <v>3</v>
      </c>
      <c r="R60" s="70" t="str">
        <f>G61</f>
        <v>ROYAL FREMANTLE</v>
      </c>
      <c r="S60" s="70" t="str">
        <f>IF(R60="HALVED",C46,"")</f>
        <v/>
      </c>
      <c r="T60" s="70" t="str">
        <f>IF(R60="HALVED",H46,"")</f>
        <v/>
      </c>
      <c r="U60" s="70"/>
      <c r="V60" s="70"/>
      <c r="W60" s="70"/>
      <c r="X60" s="70"/>
      <c r="Y60" s="70"/>
    </row>
    <row r="61" spans="1:25" ht="15">
      <c r="A61" s="22"/>
      <c r="B61" s="46" t="s">
        <v>52</v>
      </c>
      <c r="C61" s="45"/>
      <c r="D61" s="45"/>
      <c r="E61" s="45"/>
      <c r="F61" s="43"/>
      <c r="G61" s="56" t="str">
        <f>IF(F60+K60&lt;4,"",IF(F60=K60,"HALVED",IF(F60&gt;K60,C46,H46)))</f>
        <v>ROYAL FREMANTLE</v>
      </c>
      <c r="H61" s="45"/>
      <c r="I61" s="45"/>
      <c r="J61" s="45"/>
      <c r="K61" s="43"/>
      <c r="L61" s="69"/>
      <c r="M61" s="69"/>
      <c r="N61" s="69"/>
      <c r="O61" s="69"/>
      <c r="P61" s="69"/>
      <c r="Q61" s="69"/>
      <c r="R61" s="69"/>
      <c r="S61" s="69"/>
      <c r="T61" s="69"/>
      <c r="U61" s="69"/>
      <c r="V61" s="69"/>
      <c r="W61" s="69"/>
      <c r="X61" s="69"/>
      <c r="Y61" s="69"/>
    </row>
    <row r="62" spans="1:25" ht="15.75" customHeight="1">
      <c r="A62" s="25"/>
      <c r="B62" s="26"/>
      <c r="C62" s="26"/>
      <c r="D62" s="26"/>
      <c r="E62" s="26"/>
      <c r="F62" s="26"/>
      <c r="G62" s="27"/>
      <c r="H62" s="27"/>
      <c r="I62" s="27"/>
      <c r="J62" s="27"/>
      <c r="K62" s="27"/>
      <c r="L62" s="69"/>
      <c r="M62" s="69"/>
      <c r="N62" s="69"/>
      <c r="O62" s="69"/>
      <c r="P62" s="69"/>
      <c r="Q62" s="69"/>
      <c r="R62" s="69"/>
      <c r="S62" s="69"/>
      <c r="T62" s="69"/>
      <c r="U62" s="69"/>
      <c r="V62" s="69"/>
      <c r="W62" s="69"/>
      <c r="X62" s="69"/>
      <c r="Y62" s="69"/>
    </row>
    <row r="63" spans="1:25" ht="15">
      <c r="A63" s="25"/>
      <c r="B63" s="16" t="s">
        <v>22</v>
      </c>
      <c r="C63" s="58" t="s">
        <v>1032</v>
      </c>
      <c r="D63" s="45"/>
      <c r="E63" s="45"/>
      <c r="F63" s="43"/>
      <c r="G63" s="17" t="s">
        <v>22</v>
      </c>
      <c r="H63" s="48" t="s">
        <v>1371</v>
      </c>
      <c r="I63" s="45"/>
      <c r="J63" s="45"/>
      <c r="K63" s="43"/>
      <c r="L63" s="69"/>
      <c r="M63" s="69"/>
      <c r="N63" s="69"/>
      <c r="O63" s="69"/>
      <c r="P63" s="69"/>
      <c r="Q63" s="69"/>
      <c r="R63" s="69"/>
      <c r="S63" s="69"/>
      <c r="T63" s="69"/>
      <c r="U63" s="69"/>
      <c r="V63" s="69"/>
      <c r="W63" s="69"/>
      <c r="X63" s="69"/>
      <c r="Y63" s="69"/>
    </row>
    <row r="64" spans="1:25" ht="18">
      <c r="A64" s="13"/>
      <c r="B64" s="41" t="s">
        <v>23</v>
      </c>
      <c r="C64" s="59" t="s">
        <v>24</v>
      </c>
      <c r="D64" s="50"/>
      <c r="E64" s="41" t="s">
        <v>25</v>
      </c>
      <c r="F64" s="41" t="s">
        <v>26</v>
      </c>
      <c r="G64" s="40" t="s">
        <v>23</v>
      </c>
      <c r="H64" s="49" t="s">
        <v>24</v>
      </c>
      <c r="I64" s="50"/>
      <c r="J64" s="40" t="s">
        <v>25</v>
      </c>
      <c r="K64" s="40" t="s">
        <v>26</v>
      </c>
      <c r="L64" s="69"/>
      <c r="M64" s="69"/>
      <c r="N64" s="69"/>
      <c r="O64" s="69"/>
      <c r="P64" s="69"/>
      <c r="Q64" s="69"/>
      <c r="R64" s="69"/>
      <c r="S64" s="69"/>
      <c r="T64" s="69"/>
      <c r="U64" s="69"/>
      <c r="V64" s="69"/>
      <c r="W64" s="69"/>
      <c r="X64" s="69"/>
      <c r="Y64" s="69"/>
    </row>
    <row r="65" spans="1:25" ht="15">
      <c r="A65" s="15"/>
      <c r="B65" s="47"/>
      <c r="C65" s="51"/>
      <c r="D65" s="52"/>
      <c r="E65" s="47"/>
      <c r="F65" s="47"/>
      <c r="G65" s="47"/>
      <c r="H65" s="51"/>
      <c r="I65" s="52"/>
      <c r="J65" s="47"/>
      <c r="K65" s="47"/>
      <c r="L65" s="69"/>
      <c r="M65" s="69"/>
      <c r="N65" s="69"/>
      <c r="O65" s="69"/>
      <c r="P65" s="69"/>
      <c r="Q65" s="69"/>
      <c r="R65" s="69"/>
      <c r="S65" s="69"/>
      <c r="T65" s="69"/>
      <c r="U65" s="69"/>
      <c r="V65" s="69"/>
      <c r="W65" s="69"/>
      <c r="X65" s="69"/>
      <c r="Y65" s="69"/>
    </row>
    <row r="66" spans="1:25" ht="15">
      <c r="A66" s="15"/>
      <c r="B66" s="39"/>
      <c r="C66" s="53"/>
      <c r="D66" s="54"/>
      <c r="E66" s="39"/>
      <c r="F66" s="39"/>
      <c r="G66" s="39"/>
      <c r="H66" s="53"/>
      <c r="I66" s="54"/>
      <c r="J66" s="39"/>
      <c r="K66" s="39"/>
      <c r="L66" s="69"/>
      <c r="M66" s="69"/>
      <c r="N66" s="69"/>
      <c r="O66" s="69"/>
      <c r="P66" s="69"/>
      <c r="Q66" s="69"/>
      <c r="R66" s="69"/>
      <c r="S66" s="69"/>
      <c r="T66" s="69"/>
      <c r="U66" s="69"/>
      <c r="V66" s="69"/>
      <c r="W66" s="69"/>
      <c r="X66" s="69"/>
      <c r="Y66" s="69"/>
    </row>
    <row r="67" spans="1:25" ht="15">
      <c r="A67" s="15"/>
      <c r="B67" s="41">
        <v>1</v>
      </c>
      <c r="C67" s="42" t="s">
        <v>1571</v>
      </c>
      <c r="D67" s="43"/>
      <c r="E67" s="19">
        <v>9</v>
      </c>
      <c r="F67" s="38" t="s">
        <v>84</v>
      </c>
      <c r="G67" s="40">
        <v>1</v>
      </c>
      <c r="H67" s="42" t="s">
        <v>1600</v>
      </c>
      <c r="I67" s="43"/>
      <c r="J67" s="19">
        <v>13</v>
      </c>
      <c r="K67" s="38"/>
      <c r="L67" s="71"/>
      <c r="M67" s="71"/>
      <c r="N67" s="71"/>
      <c r="O67" s="71"/>
      <c r="P67" s="71"/>
      <c r="Q67" s="71"/>
      <c r="R67" s="71"/>
      <c r="S67" s="71"/>
      <c r="T67" s="71"/>
      <c r="U67" s="71"/>
      <c r="V67" s="71"/>
      <c r="W67" s="71"/>
      <c r="X67" s="71"/>
      <c r="Y67" s="71"/>
    </row>
    <row r="68" spans="1:25" ht="15">
      <c r="A68" s="15"/>
      <c r="B68" s="39"/>
      <c r="C68" s="42" t="s">
        <v>1570</v>
      </c>
      <c r="D68" s="43"/>
      <c r="E68" s="19">
        <v>21</v>
      </c>
      <c r="F68" s="39"/>
      <c r="G68" s="39"/>
      <c r="H68" s="42" t="s">
        <v>1599</v>
      </c>
      <c r="I68" s="43"/>
      <c r="J68" s="19">
        <v>5</v>
      </c>
      <c r="K68" s="39"/>
      <c r="L68" s="71"/>
      <c r="M68" s="71"/>
      <c r="N68" s="71"/>
      <c r="O68" s="71"/>
      <c r="P68" s="71"/>
      <c r="Q68" s="71"/>
      <c r="R68" s="71"/>
      <c r="S68" s="71"/>
      <c r="T68" s="71"/>
      <c r="U68" s="71"/>
      <c r="V68" s="71"/>
      <c r="W68" s="71"/>
      <c r="X68" s="71"/>
      <c r="Y68" s="71"/>
    </row>
    <row r="69" spans="1:25" ht="15.75" customHeight="1">
      <c r="A69" s="15"/>
      <c r="B69" s="41">
        <v>2</v>
      </c>
      <c r="C69" s="42" t="s">
        <v>1535</v>
      </c>
      <c r="D69" s="43"/>
      <c r="E69" s="19">
        <v>9</v>
      </c>
      <c r="F69" s="38" t="s">
        <v>38</v>
      </c>
      <c r="G69" s="40">
        <v>2</v>
      </c>
      <c r="H69" s="42" t="s">
        <v>1515</v>
      </c>
      <c r="I69" s="43"/>
      <c r="J69" s="19">
        <v>15</v>
      </c>
      <c r="K69" s="38"/>
      <c r="L69" s="71"/>
      <c r="M69" s="71"/>
      <c r="N69" s="71"/>
      <c r="O69" s="71"/>
      <c r="P69" s="71"/>
      <c r="Q69" s="71"/>
      <c r="R69" s="71"/>
      <c r="S69" s="71"/>
      <c r="T69" s="71"/>
      <c r="U69" s="71"/>
      <c r="V69" s="71"/>
      <c r="W69" s="71"/>
      <c r="X69" s="71"/>
      <c r="Y69" s="71"/>
    </row>
    <row r="70" spans="1:25" ht="15">
      <c r="A70" s="15"/>
      <c r="B70" s="39"/>
      <c r="C70" s="42" t="s">
        <v>1579</v>
      </c>
      <c r="D70" s="43"/>
      <c r="E70" s="19">
        <v>21</v>
      </c>
      <c r="F70" s="39"/>
      <c r="G70" s="39"/>
      <c r="H70" s="42" t="s">
        <v>1598</v>
      </c>
      <c r="I70" s="43"/>
      <c r="J70" s="19">
        <v>11</v>
      </c>
      <c r="K70" s="39"/>
      <c r="L70" s="71"/>
      <c r="M70" s="71"/>
      <c r="N70" s="71"/>
      <c r="O70" s="71"/>
      <c r="P70" s="71"/>
      <c r="Q70" s="71"/>
      <c r="R70" s="71"/>
      <c r="S70" s="71"/>
      <c r="T70" s="71"/>
      <c r="U70" s="71"/>
      <c r="V70" s="71"/>
      <c r="W70" s="71"/>
      <c r="X70" s="71"/>
      <c r="Y70" s="71"/>
    </row>
    <row r="71" spans="1:25" ht="15">
      <c r="A71" s="15"/>
      <c r="B71" s="41">
        <v>3</v>
      </c>
      <c r="C71" s="42" t="s">
        <v>1574</v>
      </c>
      <c r="D71" s="43"/>
      <c r="E71" s="19">
        <v>13</v>
      </c>
      <c r="F71" s="38"/>
      <c r="G71" s="40">
        <v>3</v>
      </c>
      <c r="H71" s="42" t="s">
        <v>1509</v>
      </c>
      <c r="I71" s="43"/>
      <c r="J71" s="19">
        <v>13</v>
      </c>
      <c r="K71" s="38" t="s">
        <v>68</v>
      </c>
      <c r="L71" s="71"/>
      <c r="M71" s="71"/>
      <c r="N71" s="71"/>
      <c r="O71" s="71"/>
      <c r="P71" s="71"/>
      <c r="Q71" s="71"/>
      <c r="R71" s="71"/>
      <c r="S71" s="71"/>
      <c r="T71" s="71"/>
      <c r="U71" s="71"/>
      <c r="V71" s="71"/>
      <c r="W71" s="71"/>
      <c r="X71" s="71"/>
      <c r="Y71" s="71"/>
    </row>
    <row r="72" spans="1:25" ht="15">
      <c r="A72" s="15"/>
      <c r="B72" s="39"/>
      <c r="C72" s="42" t="s">
        <v>1533</v>
      </c>
      <c r="D72" s="43"/>
      <c r="E72" s="19">
        <v>19</v>
      </c>
      <c r="F72" s="39"/>
      <c r="G72" s="39"/>
      <c r="H72" s="42" t="s">
        <v>1597</v>
      </c>
      <c r="I72" s="43"/>
      <c r="J72" s="19">
        <v>23</v>
      </c>
      <c r="K72" s="39"/>
      <c r="L72" s="71"/>
      <c r="M72" s="71"/>
      <c r="N72" s="71"/>
      <c r="O72" s="71"/>
      <c r="P72" s="71"/>
      <c r="Q72" s="71"/>
      <c r="R72" s="71"/>
      <c r="S72" s="71"/>
      <c r="T72" s="71"/>
      <c r="U72" s="71"/>
      <c r="V72" s="71"/>
      <c r="W72" s="71"/>
      <c r="X72" s="71"/>
      <c r="Y72" s="71"/>
    </row>
    <row r="73" spans="1:25" ht="15">
      <c r="A73" s="15"/>
      <c r="B73" s="41">
        <v>4</v>
      </c>
      <c r="C73" s="42" t="s">
        <v>1525</v>
      </c>
      <c r="D73" s="43"/>
      <c r="E73" s="19">
        <v>18</v>
      </c>
      <c r="F73" s="38" t="s">
        <v>119</v>
      </c>
      <c r="G73" s="40">
        <v>4</v>
      </c>
      <c r="H73" s="42" t="s">
        <v>1596</v>
      </c>
      <c r="I73" s="43"/>
      <c r="J73" s="19">
        <v>17</v>
      </c>
      <c r="K73" s="38" t="s">
        <v>119</v>
      </c>
      <c r="L73" s="71"/>
      <c r="M73" s="71"/>
      <c r="N73" s="71"/>
      <c r="O73" s="71"/>
      <c r="P73" s="71"/>
      <c r="Q73" s="71"/>
      <c r="R73" s="71"/>
      <c r="S73" s="71"/>
      <c r="T73" s="71"/>
      <c r="U73" s="71"/>
      <c r="V73" s="71"/>
      <c r="W73" s="71"/>
      <c r="X73" s="71"/>
      <c r="Y73" s="71"/>
    </row>
    <row r="74" spans="1:25" ht="15">
      <c r="A74" s="15"/>
      <c r="B74" s="39"/>
      <c r="C74" s="42" t="s">
        <v>1595</v>
      </c>
      <c r="D74" s="43"/>
      <c r="E74" s="19">
        <v>15</v>
      </c>
      <c r="F74" s="39"/>
      <c r="G74" s="39"/>
      <c r="H74" s="42" t="s">
        <v>1594</v>
      </c>
      <c r="I74" s="43"/>
      <c r="J74" s="19">
        <v>18</v>
      </c>
      <c r="K74" s="39"/>
      <c r="L74" s="71"/>
      <c r="M74" s="71"/>
      <c r="N74" s="71"/>
      <c r="O74" s="71"/>
      <c r="P74" s="71"/>
      <c r="Q74" s="71"/>
      <c r="R74" s="71"/>
      <c r="S74" s="71"/>
      <c r="T74" s="71"/>
      <c r="U74" s="71"/>
      <c r="V74" s="71"/>
      <c r="W74" s="71"/>
      <c r="X74" s="71"/>
      <c r="Y74" s="71"/>
    </row>
    <row r="75" spans="1:25" ht="15">
      <c r="A75" s="15"/>
      <c r="B75" s="41">
        <v>5</v>
      </c>
      <c r="C75" s="42" t="s">
        <v>1593</v>
      </c>
      <c r="D75" s="43"/>
      <c r="E75" s="19">
        <v>8</v>
      </c>
      <c r="F75" s="38" t="s">
        <v>87</v>
      </c>
      <c r="G75" s="40">
        <v>5</v>
      </c>
      <c r="H75" s="42" t="s">
        <v>1592</v>
      </c>
      <c r="I75" s="43"/>
      <c r="J75" s="19">
        <v>7</v>
      </c>
      <c r="K75" s="38"/>
      <c r="L75" s="71"/>
      <c r="M75" s="71"/>
      <c r="N75" s="71"/>
      <c r="O75" s="71"/>
      <c r="P75" s="71"/>
      <c r="Q75" s="71"/>
      <c r="R75" s="71"/>
      <c r="S75" s="71"/>
      <c r="T75" s="71"/>
      <c r="U75" s="71"/>
      <c r="V75" s="71"/>
      <c r="W75" s="71"/>
      <c r="X75" s="71"/>
      <c r="Y75" s="71"/>
    </row>
    <row r="76" spans="1:25" ht="15">
      <c r="A76" s="15"/>
      <c r="B76" s="39"/>
      <c r="C76" s="42" t="s">
        <v>1591</v>
      </c>
      <c r="D76" s="43"/>
      <c r="E76" s="19">
        <v>16</v>
      </c>
      <c r="F76" s="39"/>
      <c r="G76" s="39"/>
      <c r="H76" s="42" t="s">
        <v>1551</v>
      </c>
      <c r="I76" s="43"/>
      <c r="J76" s="19">
        <v>22</v>
      </c>
      <c r="K76" s="39"/>
      <c r="L76" s="71"/>
      <c r="M76" s="71"/>
      <c r="N76" s="71"/>
      <c r="O76" s="71"/>
      <c r="P76" s="71"/>
      <c r="Q76" s="71"/>
      <c r="R76" s="71"/>
      <c r="S76" s="71"/>
      <c r="T76" s="71"/>
      <c r="U76" s="71"/>
      <c r="V76" s="71"/>
      <c r="W76" s="71"/>
      <c r="X76" s="71"/>
      <c r="Y76" s="71"/>
    </row>
    <row r="77" spans="1:25" ht="15">
      <c r="A77" s="15"/>
      <c r="B77" s="44" t="str">
        <f>"TOTAL MATCHES WON BY : "&amp;C63</f>
        <v>TOTAL MATCHES WON BY : GOSNELLS</v>
      </c>
      <c r="C77" s="45"/>
      <c r="D77" s="45"/>
      <c r="E77" s="43"/>
      <c r="F77" s="19">
        <f>COUNTA(F67:F76)-0.5*COUNTIF(F67:F76,"Sq*")-COUNTIF(F67:F76,"TBA")</f>
        <v>3.5</v>
      </c>
      <c r="G77" s="55" t="str">
        <f>"TOTAL MATCHES WON BY : "&amp;H63</f>
        <v>TOTAL MATCHES WON BY : MANDURAH</v>
      </c>
      <c r="H77" s="45"/>
      <c r="I77" s="45"/>
      <c r="J77" s="43"/>
      <c r="K77" s="19">
        <f>COUNTA(K67:K76)-0.5*COUNTIF(K67:K76,"Sq*")-COUNTIF(K67:K76,"TBA")</f>
        <v>1.5</v>
      </c>
      <c r="L77" s="70"/>
      <c r="M77" s="70"/>
      <c r="N77" s="70" t="str">
        <f>IF(F77+K77=0,"",C63)</f>
        <v>GOSNELLS</v>
      </c>
      <c r="O77" s="24">
        <f>F77</f>
        <v>3.5</v>
      </c>
      <c r="P77" s="70" t="str">
        <f>IF(F77+K77=0,"",H63)</f>
        <v>MANDURAH</v>
      </c>
      <c r="Q77" s="24">
        <f>K77</f>
        <v>1.5</v>
      </c>
      <c r="R77" s="70" t="str">
        <f>G78</f>
        <v>GOSNELLS</v>
      </c>
      <c r="S77" s="70" t="str">
        <f>IF(R77="HALVED",C63,"")</f>
        <v/>
      </c>
      <c r="T77" s="70" t="str">
        <f>IF(R77="HALVED",H63,"")</f>
        <v/>
      </c>
      <c r="U77" s="70"/>
      <c r="V77" s="70"/>
      <c r="W77" s="70"/>
      <c r="X77" s="70"/>
      <c r="Y77" s="70"/>
    </row>
    <row r="78" spans="1:25" ht="15">
      <c r="A78" s="15"/>
      <c r="B78" s="46" t="s">
        <v>52</v>
      </c>
      <c r="C78" s="45"/>
      <c r="D78" s="45"/>
      <c r="E78" s="45"/>
      <c r="F78" s="43"/>
      <c r="G78" s="56" t="str">
        <f>IF(F77+K77&lt;4,"",IF(F77=K77,"HALVED",IF(F77&gt;K77,C63,H63)))</f>
        <v>GOSNELLS</v>
      </c>
      <c r="H78" s="45"/>
      <c r="I78" s="45"/>
      <c r="J78" s="45"/>
      <c r="K78" s="43"/>
      <c r="L78" s="69"/>
      <c r="M78" s="69"/>
      <c r="N78" s="69"/>
      <c r="O78" s="69"/>
      <c r="P78" s="69"/>
      <c r="Q78" s="69"/>
      <c r="R78" s="69"/>
      <c r="S78" s="69"/>
      <c r="T78" s="69"/>
      <c r="U78" s="69"/>
      <c r="V78" s="69"/>
      <c r="W78" s="69"/>
      <c r="X78" s="69"/>
      <c r="Y78" s="69"/>
    </row>
    <row r="79" spans="1:25" ht="15">
      <c r="A79" s="22"/>
      <c r="B79" s="69"/>
      <c r="C79" s="69"/>
      <c r="D79" s="69"/>
      <c r="E79" s="69"/>
      <c r="F79" s="70"/>
      <c r="G79" s="69"/>
      <c r="H79" s="69"/>
      <c r="I79" s="69"/>
      <c r="J79" s="69"/>
      <c r="K79" s="70"/>
      <c r="L79" s="70"/>
      <c r="M79" s="70"/>
      <c r="N79" s="70"/>
      <c r="O79" s="70"/>
      <c r="P79" s="70"/>
      <c r="Q79" s="70"/>
      <c r="R79" s="70"/>
      <c r="S79" s="70"/>
      <c r="T79" s="70"/>
      <c r="U79" s="70"/>
      <c r="V79" s="70"/>
      <c r="W79" s="70"/>
      <c r="X79" s="70"/>
      <c r="Y79" s="70"/>
    </row>
    <row r="80" spans="1:25" ht="23.25" customHeight="1">
      <c r="A80" s="25"/>
      <c r="B80" s="57" t="s">
        <v>110</v>
      </c>
      <c r="C80" s="45"/>
      <c r="D80" s="45"/>
      <c r="E80" s="45"/>
      <c r="F80" s="45"/>
      <c r="G80" s="45"/>
      <c r="H80" s="45"/>
      <c r="I80" s="45"/>
      <c r="J80" s="45"/>
      <c r="K80" s="43"/>
      <c r="L80" s="69"/>
      <c r="M80" s="69"/>
      <c r="N80" s="69"/>
      <c r="O80" s="69"/>
      <c r="P80" s="69"/>
      <c r="Q80" s="69"/>
      <c r="R80" s="69"/>
      <c r="S80" s="69"/>
      <c r="T80" s="69"/>
      <c r="U80" s="69"/>
      <c r="V80" s="69"/>
      <c r="W80" s="69"/>
      <c r="X80" s="69"/>
      <c r="Y80" s="69"/>
    </row>
    <row r="81" spans="1:25" ht="18">
      <c r="A81" s="13"/>
      <c r="B81" s="16" t="s">
        <v>22</v>
      </c>
      <c r="C81" s="58" t="s">
        <v>1033</v>
      </c>
      <c r="D81" s="45"/>
      <c r="E81" s="45"/>
      <c r="F81" s="43"/>
      <c r="G81" s="17" t="s">
        <v>22</v>
      </c>
      <c r="H81" s="48" t="s">
        <v>1524</v>
      </c>
      <c r="I81" s="45"/>
      <c r="J81" s="45"/>
      <c r="K81" s="43"/>
      <c r="L81" s="69"/>
      <c r="M81" s="69"/>
      <c r="N81" s="69"/>
      <c r="O81" s="69"/>
      <c r="P81" s="69"/>
      <c r="Q81" s="69"/>
      <c r="R81" s="69"/>
      <c r="S81" s="69"/>
      <c r="T81" s="69"/>
      <c r="U81" s="69"/>
      <c r="V81" s="69"/>
      <c r="W81" s="69"/>
      <c r="X81" s="69"/>
      <c r="Y81" s="69"/>
    </row>
    <row r="82" spans="1:25" ht="15">
      <c r="A82" s="15"/>
      <c r="B82" s="41" t="s">
        <v>23</v>
      </c>
      <c r="C82" s="59" t="s">
        <v>24</v>
      </c>
      <c r="D82" s="50"/>
      <c r="E82" s="41" t="s">
        <v>25</v>
      </c>
      <c r="F82" s="41" t="s">
        <v>26</v>
      </c>
      <c r="G82" s="40" t="s">
        <v>23</v>
      </c>
      <c r="H82" s="49" t="s">
        <v>24</v>
      </c>
      <c r="I82" s="50"/>
      <c r="J82" s="40" t="s">
        <v>25</v>
      </c>
      <c r="K82" s="40" t="s">
        <v>26</v>
      </c>
      <c r="L82" s="69"/>
      <c r="M82" s="69"/>
      <c r="N82" s="69"/>
      <c r="O82" s="69"/>
      <c r="P82" s="69"/>
      <c r="Q82" s="69"/>
      <c r="R82" s="69"/>
      <c r="S82" s="69"/>
      <c r="T82" s="69"/>
      <c r="U82" s="69"/>
      <c r="V82" s="69"/>
      <c r="W82" s="69"/>
      <c r="X82" s="69"/>
      <c r="Y82" s="69"/>
    </row>
    <row r="83" spans="1:25" ht="15">
      <c r="A83" s="15"/>
      <c r="B83" s="47"/>
      <c r="C83" s="51"/>
      <c r="D83" s="52"/>
      <c r="E83" s="47"/>
      <c r="F83" s="47"/>
      <c r="G83" s="47"/>
      <c r="H83" s="51"/>
      <c r="I83" s="52"/>
      <c r="J83" s="47"/>
      <c r="K83" s="47"/>
      <c r="L83" s="69"/>
      <c r="M83" s="69"/>
      <c r="N83" s="69"/>
      <c r="O83" s="69"/>
      <c r="P83" s="69"/>
      <c r="Q83" s="69"/>
      <c r="R83" s="69"/>
      <c r="S83" s="69"/>
      <c r="T83" s="69"/>
      <c r="U83" s="69"/>
      <c r="V83" s="69"/>
      <c r="W83" s="69"/>
      <c r="X83" s="69"/>
      <c r="Y83" s="69"/>
    </row>
    <row r="84" spans="1:25" ht="15">
      <c r="A84" s="15"/>
      <c r="B84" s="39"/>
      <c r="C84" s="53"/>
      <c r="D84" s="54"/>
      <c r="E84" s="39"/>
      <c r="F84" s="39"/>
      <c r="G84" s="39"/>
      <c r="H84" s="53"/>
      <c r="I84" s="54"/>
      <c r="J84" s="39"/>
      <c r="K84" s="39"/>
      <c r="L84" s="69"/>
      <c r="M84" s="69"/>
      <c r="N84" s="69"/>
      <c r="O84" s="69"/>
      <c r="P84" s="69"/>
      <c r="Q84" s="69"/>
      <c r="R84" s="69"/>
      <c r="S84" s="69"/>
      <c r="T84" s="69"/>
      <c r="U84" s="69"/>
      <c r="V84" s="69"/>
      <c r="W84" s="69"/>
      <c r="X84" s="69"/>
      <c r="Y84" s="69"/>
    </row>
    <row r="85" spans="1:25" ht="15">
      <c r="A85" s="15"/>
      <c r="B85" s="41">
        <v>1</v>
      </c>
      <c r="C85" s="42" t="s">
        <v>1561</v>
      </c>
      <c r="D85" s="43"/>
      <c r="E85" s="19"/>
      <c r="F85" s="38" t="s">
        <v>48</v>
      </c>
      <c r="G85" s="40">
        <v>1</v>
      </c>
      <c r="H85" s="42" t="s">
        <v>1578</v>
      </c>
      <c r="I85" s="43"/>
      <c r="J85" s="19"/>
      <c r="K85" s="38"/>
      <c r="L85" s="71"/>
      <c r="M85" s="71"/>
      <c r="N85" s="71"/>
      <c r="O85" s="71"/>
      <c r="P85" s="71"/>
      <c r="Q85" s="71"/>
      <c r="R85" s="71"/>
      <c r="S85" s="71"/>
      <c r="T85" s="71"/>
      <c r="U85" s="71"/>
      <c r="V85" s="71"/>
      <c r="W85" s="71"/>
      <c r="X85" s="71"/>
      <c r="Y85" s="71"/>
    </row>
    <row r="86" spans="1:25" ht="15">
      <c r="A86" s="15"/>
      <c r="B86" s="39"/>
      <c r="C86" s="42" t="s">
        <v>1590</v>
      </c>
      <c r="D86" s="43"/>
      <c r="E86" s="19"/>
      <c r="F86" s="39"/>
      <c r="G86" s="39"/>
      <c r="H86" s="42" t="s">
        <v>1589</v>
      </c>
      <c r="I86" s="43"/>
      <c r="J86" s="19"/>
      <c r="K86" s="39"/>
      <c r="L86" s="71"/>
      <c r="M86" s="71"/>
      <c r="N86" s="71"/>
      <c r="O86" s="71"/>
      <c r="P86" s="71"/>
      <c r="Q86" s="71"/>
      <c r="R86" s="71"/>
      <c r="S86" s="71"/>
      <c r="T86" s="71"/>
      <c r="U86" s="71"/>
      <c r="V86" s="71"/>
      <c r="W86" s="71"/>
      <c r="X86" s="71"/>
      <c r="Y86" s="71"/>
    </row>
    <row r="87" spans="1:25" ht="15">
      <c r="A87" s="15"/>
      <c r="B87" s="41">
        <v>2</v>
      </c>
      <c r="C87" s="42" t="s">
        <v>1540</v>
      </c>
      <c r="D87" s="43"/>
      <c r="E87" s="19"/>
      <c r="F87" s="38" t="s">
        <v>87</v>
      </c>
      <c r="G87" s="40">
        <v>2</v>
      </c>
      <c r="H87" s="42" t="s">
        <v>1588</v>
      </c>
      <c r="I87" s="43"/>
      <c r="J87" s="19"/>
      <c r="K87" s="38"/>
      <c r="L87" s="71"/>
      <c r="M87" s="71"/>
      <c r="N87" s="71"/>
      <c r="O87" s="71"/>
      <c r="P87" s="71"/>
      <c r="Q87" s="71"/>
      <c r="R87" s="71"/>
      <c r="S87" s="71"/>
      <c r="T87" s="71"/>
      <c r="U87" s="71"/>
      <c r="V87" s="71"/>
      <c r="W87" s="71"/>
      <c r="X87" s="71"/>
      <c r="Y87" s="71"/>
    </row>
    <row r="88" spans="1:25" ht="15">
      <c r="A88" s="15"/>
      <c r="B88" s="39"/>
      <c r="C88" s="42" t="s">
        <v>1538</v>
      </c>
      <c r="D88" s="43"/>
      <c r="E88" s="19"/>
      <c r="F88" s="39"/>
      <c r="G88" s="39"/>
      <c r="H88" s="42" t="s">
        <v>1508</v>
      </c>
      <c r="I88" s="43"/>
      <c r="J88" s="19"/>
      <c r="K88" s="39"/>
      <c r="L88" s="71"/>
      <c r="M88" s="71"/>
      <c r="N88" s="71"/>
      <c r="O88" s="71"/>
      <c r="P88" s="71"/>
      <c r="Q88" s="71"/>
      <c r="R88" s="71"/>
      <c r="S88" s="71"/>
      <c r="T88" s="71"/>
      <c r="U88" s="71"/>
      <c r="V88" s="71"/>
      <c r="W88" s="71"/>
      <c r="X88" s="71"/>
      <c r="Y88" s="71"/>
    </row>
    <row r="89" spans="1:25" ht="15">
      <c r="A89" s="15"/>
      <c r="B89" s="41">
        <v>3</v>
      </c>
      <c r="C89" s="42" t="s">
        <v>1544</v>
      </c>
      <c r="D89" s="43"/>
      <c r="E89" s="19"/>
      <c r="F89" s="38" t="s">
        <v>64</v>
      </c>
      <c r="G89" s="40">
        <v>3</v>
      </c>
      <c r="H89" s="42" t="s">
        <v>1522</v>
      </c>
      <c r="I89" s="43"/>
      <c r="J89" s="19"/>
      <c r="K89" s="38"/>
      <c r="L89" s="71"/>
      <c r="M89" s="71"/>
      <c r="N89" s="71"/>
      <c r="O89" s="71"/>
      <c r="P89" s="71"/>
      <c r="Q89" s="71"/>
      <c r="R89" s="71"/>
      <c r="S89" s="71"/>
      <c r="T89" s="71"/>
      <c r="U89" s="71"/>
      <c r="V89" s="71"/>
      <c r="W89" s="71"/>
      <c r="X89" s="71"/>
      <c r="Y89" s="71"/>
    </row>
    <row r="90" spans="1:25" ht="15">
      <c r="A90" s="15"/>
      <c r="B90" s="39"/>
      <c r="C90" s="42" t="s">
        <v>1587</v>
      </c>
      <c r="D90" s="43"/>
      <c r="E90" s="19"/>
      <c r="F90" s="39"/>
      <c r="G90" s="39"/>
      <c r="H90" s="42" t="s">
        <v>1586</v>
      </c>
      <c r="I90" s="43"/>
      <c r="J90" s="19"/>
      <c r="K90" s="39"/>
      <c r="L90" s="71"/>
      <c r="M90" s="71"/>
      <c r="N90" s="71"/>
      <c r="O90" s="71"/>
      <c r="P90" s="71"/>
      <c r="Q90" s="71"/>
      <c r="R90" s="71"/>
      <c r="S90" s="71"/>
      <c r="T90" s="71"/>
      <c r="U90" s="71"/>
      <c r="V90" s="71"/>
      <c r="W90" s="71"/>
      <c r="X90" s="71"/>
      <c r="Y90" s="71"/>
    </row>
    <row r="91" spans="1:25" ht="15">
      <c r="A91" s="15"/>
      <c r="B91" s="41">
        <v>4</v>
      </c>
      <c r="C91" s="42" t="s">
        <v>1585</v>
      </c>
      <c r="D91" s="43"/>
      <c r="E91" s="19"/>
      <c r="F91" s="38" t="s">
        <v>119</v>
      </c>
      <c r="G91" s="40">
        <v>4</v>
      </c>
      <c r="H91" s="42" t="s">
        <v>1584</v>
      </c>
      <c r="I91" s="43"/>
      <c r="J91" s="19"/>
      <c r="K91" s="38" t="s">
        <v>119</v>
      </c>
      <c r="L91" s="71"/>
      <c r="M91" s="71"/>
      <c r="N91" s="71"/>
      <c r="O91" s="71"/>
      <c r="P91" s="71"/>
      <c r="Q91" s="71"/>
      <c r="R91" s="71"/>
      <c r="S91" s="71"/>
      <c r="T91" s="71"/>
      <c r="U91" s="71"/>
      <c r="V91" s="71"/>
      <c r="W91" s="71"/>
      <c r="X91" s="71"/>
      <c r="Y91" s="71"/>
    </row>
    <row r="92" spans="1:25" ht="15">
      <c r="A92" s="15"/>
      <c r="B92" s="39"/>
      <c r="C92" s="42" t="s">
        <v>1530</v>
      </c>
      <c r="D92" s="43"/>
      <c r="E92" s="19"/>
      <c r="F92" s="39"/>
      <c r="G92" s="39"/>
      <c r="H92" s="42" t="s">
        <v>1583</v>
      </c>
      <c r="I92" s="43"/>
      <c r="J92" s="19"/>
      <c r="K92" s="39"/>
      <c r="L92" s="71"/>
      <c r="M92" s="71"/>
      <c r="N92" s="71"/>
      <c r="O92" s="71"/>
      <c r="P92" s="71"/>
      <c r="Q92" s="71"/>
      <c r="R92" s="71"/>
      <c r="S92" s="71"/>
      <c r="T92" s="71"/>
      <c r="U92" s="71"/>
      <c r="V92" s="71"/>
      <c r="W92" s="71"/>
      <c r="X92" s="71"/>
      <c r="Y92" s="71"/>
    </row>
    <row r="93" spans="1:25" ht="15">
      <c r="A93" s="15"/>
      <c r="B93" s="41">
        <v>5</v>
      </c>
      <c r="C93" s="42" t="s">
        <v>1582</v>
      </c>
      <c r="D93" s="43"/>
      <c r="E93" s="19"/>
      <c r="F93" s="38" t="s">
        <v>77</v>
      </c>
      <c r="G93" s="40">
        <v>5</v>
      </c>
      <c r="H93" s="42" t="s">
        <v>1581</v>
      </c>
      <c r="I93" s="43"/>
      <c r="J93" s="19"/>
      <c r="K93" s="38"/>
      <c r="L93" s="71"/>
      <c r="M93" s="71"/>
      <c r="N93" s="71"/>
      <c r="O93" s="71"/>
      <c r="P93" s="71"/>
      <c r="Q93" s="71"/>
      <c r="R93" s="71"/>
      <c r="S93" s="71"/>
      <c r="T93" s="71"/>
      <c r="U93" s="71"/>
      <c r="V93" s="71"/>
      <c r="W93" s="71"/>
      <c r="X93" s="71"/>
      <c r="Y93" s="71"/>
    </row>
    <row r="94" spans="1:25" ht="15">
      <c r="A94" s="15"/>
      <c r="B94" s="39"/>
      <c r="C94" s="42" t="s">
        <v>1563</v>
      </c>
      <c r="D94" s="43"/>
      <c r="E94" s="19"/>
      <c r="F94" s="39"/>
      <c r="G94" s="39"/>
      <c r="H94" s="42" t="s">
        <v>1516</v>
      </c>
      <c r="I94" s="43"/>
      <c r="J94" s="19"/>
      <c r="K94" s="39"/>
      <c r="L94" s="71"/>
      <c r="M94" s="71"/>
      <c r="N94" s="71"/>
      <c r="O94" s="71"/>
      <c r="P94" s="71"/>
      <c r="Q94" s="71"/>
      <c r="R94" s="71"/>
      <c r="S94" s="71"/>
      <c r="T94" s="71"/>
      <c r="U94" s="71"/>
      <c r="V94" s="71"/>
      <c r="W94" s="71"/>
      <c r="X94" s="71"/>
      <c r="Y94" s="71"/>
    </row>
    <row r="95" spans="1:25" ht="27.75">
      <c r="A95" s="15"/>
      <c r="B95" s="44" t="str">
        <f>"TOTAL MATCHES WON BY : "&amp;C81</f>
        <v>TOTAL MATCHES WON BY : ROYAL FREMANTLE</v>
      </c>
      <c r="C95" s="45"/>
      <c r="D95" s="45"/>
      <c r="E95" s="43"/>
      <c r="F95" s="19">
        <f>COUNTA(F85:F94)-0.5*COUNTIF(F85:F94,"Sq*")-COUNTIF(F85:F94,"TBA")</f>
        <v>4.5</v>
      </c>
      <c r="G95" s="55" t="str">
        <f>"TOTAL MATCHES WON BY : "&amp;H81</f>
        <v>TOTAL MATCHES WON BY : KENNEDY BAY</v>
      </c>
      <c r="H95" s="45"/>
      <c r="I95" s="45"/>
      <c r="J95" s="43"/>
      <c r="K95" s="19">
        <f>COUNTA(K85:K94)-0.5*COUNTIF(K85:K94,"Sq*")-COUNTIF(K85:K94,"TBA")</f>
        <v>0.5</v>
      </c>
      <c r="L95" s="70"/>
      <c r="M95" s="70"/>
      <c r="N95" s="70" t="str">
        <f>IF(F95+K95=0,"",C81)</f>
        <v>ROYAL FREMANTLE</v>
      </c>
      <c r="O95" s="24">
        <f>F95</f>
        <v>4.5</v>
      </c>
      <c r="P95" s="70" t="str">
        <f>IF(F95+K95=0,"",H81)</f>
        <v>KENNEDY BAY</v>
      </c>
      <c r="Q95" s="24">
        <f>K95</f>
        <v>0.5</v>
      </c>
      <c r="R95" s="70" t="str">
        <f>G96</f>
        <v>ROYAL FREMANTLE</v>
      </c>
      <c r="S95" s="70" t="str">
        <f>IF(R95="HALVED",C81,"")</f>
        <v/>
      </c>
      <c r="T95" s="70" t="str">
        <f>IF(R95="HALVED",H81,"")</f>
        <v/>
      </c>
      <c r="U95" s="70"/>
      <c r="V95" s="70"/>
      <c r="W95" s="70"/>
      <c r="X95" s="70"/>
      <c r="Y95" s="70"/>
    </row>
    <row r="96" spans="1:25" ht="15">
      <c r="A96" s="22"/>
      <c r="B96" s="46" t="s">
        <v>52</v>
      </c>
      <c r="C96" s="45"/>
      <c r="D96" s="45"/>
      <c r="E96" s="45"/>
      <c r="F96" s="43"/>
      <c r="G96" s="56" t="str">
        <f>IF(F95+K95&lt;4,"",IF(F95=K95,"HALVED",IF(F95&gt;K95,C81,H81)))</f>
        <v>ROYAL FREMANTLE</v>
      </c>
      <c r="H96" s="45"/>
      <c r="I96" s="45"/>
      <c r="J96" s="45"/>
      <c r="K96" s="43"/>
      <c r="L96" s="69"/>
      <c r="M96" s="69"/>
      <c r="N96" s="69"/>
      <c r="O96" s="69"/>
      <c r="P96" s="69"/>
      <c r="Q96" s="69"/>
      <c r="R96" s="69"/>
      <c r="S96" s="69"/>
      <c r="T96" s="69"/>
      <c r="U96" s="69"/>
      <c r="V96" s="69"/>
      <c r="W96" s="69"/>
      <c r="X96" s="69"/>
      <c r="Y96" s="69"/>
    </row>
    <row r="97" spans="1:25" ht="15">
      <c r="A97" s="25"/>
      <c r="B97" s="57" t="s">
        <v>251</v>
      </c>
      <c r="C97" s="45"/>
      <c r="D97" s="45"/>
      <c r="E97" s="45"/>
      <c r="F97" s="45"/>
      <c r="G97" s="45"/>
      <c r="H97" s="45"/>
      <c r="I97" s="45"/>
      <c r="J97" s="45"/>
      <c r="K97" s="43"/>
      <c r="L97" s="69"/>
      <c r="M97" s="69"/>
      <c r="N97" s="69"/>
      <c r="O97" s="69"/>
      <c r="P97" s="69"/>
      <c r="Q97" s="69"/>
      <c r="R97" s="69"/>
      <c r="S97" s="69"/>
      <c r="T97" s="69"/>
      <c r="U97" s="69"/>
      <c r="V97" s="69"/>
      <c r="W97" s="69"/>
      <c r="X97" s="69"/>
      <c r="Y97" s="69"/>
    </row>
    <row r="98" spans="1:25" ht="15">
      <c r="A98" s="25"/>
      <c r="B98" s="16" t="s">
        <v>22</v>
      </c>
      <c r="C98" s="58" t="s">
        <v>1371</v>
      </c>
      <c r="D98" s="45"/>
      <c r="E98" s="45"/>
      <c r="F98" s="43"/>
      <c r="G98" s="17" t="s">
        <v>22</v>
      </c>
      <c r="H98" s="48" t="s">
        <v>1032</v>
      </c>
      <c r="I98" s="45"/>
      <c r="J98" s="45"/>
      <c r="K98" s="43"/>
      <c r="L98" s="69"/>
      <c r="M98" s="69"/>
      <c r="N98" s="69"/>
      <c r="O98" s="69"/>
      <c r="P98" s="69"/>
      <c r="Q98" s="69"/>
      <c r="R98" s="69"/>
      <c r="S98" s="69"/>
      <c r="T98" s="69"/>
      <c r="U98" s="69"/>
      <c r="V98" s="69"/>
      <c r="W98" s="69"/>
      <c r="X98" s="69"/>
      <c r="Y98" s="69"/>
    </row>
    <row r="99" spans="1:25" ht="15">
      <c r="A99" s="15"/>
      <c r="B99" s="41" t="s">
        <v>23</v>
      </c>
      <c r="C99" s="59" t="s">
        <v>24</v>
      </c>
      <c r="D99" s="50"/>
      <c r="E99" s="41" t="s">
        <v>25</v>
      </c>
      <c r="F99" s="41" t="s">
        <v>26</v>
      </c>
      <c r="G99" s="40" t="s">
        <v>23</v>
      </c>
      <c r="H99" s="49" t="s">
        <v>24</v>
      </c>
      <c r="I99" s="50"/>
      <c r="J99" s="40" t="s">
        <v>25</v>
      </c>
      <c r="K99" s="40" t="s">
        <v>26</v>
      </c>
      <c r="L99" s="69"/>
      <c r="M99" s="69"/>
      <c r="N99" s="69"/>
      <c r="O99" s="69"/>
      <c r="P99" s="69"/>
      <c r="Q99" s="69"/>
      <c r="R99" s="69"/>
      <c r="S99" s="69"/>
      <c r="T99" s="69"/>
      <c r="U99" s="69"/>
      <c r="V99" s="69"/>
      <c r="W99" s="69"/>
      <c r="X99" s="69"/>
      <c r="Y99" s="69"/>
    </row>
    <row r="100" spans="1:25" ht="15">
      <c r="A100" s="15"/>
      <c r="B100" s="47"/>
      <c r="C100" s="51"/>
      <c r="D100" s="52"/>
      <c r="E100" s="47"/>
      <c r="F100" s="47"/>
      <c r="G100" s="47"/>
      <c r="H100" s="51"/>
      <c r="I100" s="52"/>
      <c r="J100" s="47"/>
      <c r="K100" s="47"/>
      <c r="L100" s="69"/>
      <c r="M100" s="69"/>
      <c r="N100" s="69"/>
      <c r="O100" s="69"/>
      <c r="P100" s="69"/>
      <c r="Q100" s="69"/>
      <c r="R100" s="69"/>
      <c r="S100" s="69"/>
      <c r="T100" s="69"/>
      <c r="U100" s="69"/>
      <c r="V100" s="69"/>
      <c r="W100" s="69"/>
      <c r="X100" s="69"/>
      <c r="Y100" s="69"/>
    </row>
    <row r="101" spans="1:25" ht="15">
      <c r="A101" s="15"/>
      <c r="B101" s="39"/>
      <c r="C101" s="53"/>
      <c r="D101" s="54"/>
      <c r="E101" s="39"/>
      <c r="F101" s="39"/>
      <c r="G101" s="39"/>
      <c r="H101" s="53"/>
      <c r="I101" s="54"/>
      <c r="J101" s="39"/>
      <c r="K101" s="39"/>
      <c r="L101" s="69"/>
      <c r="M101" s="69"/>
      <c r="N101" s="69"/>
      <c r="O101" s="69"/>
      <c r="P101" s="69"/>
      <c r="Q101" s="69"/>
      <c r="R101" s="69"/>
      <c r="S101" s="69"/>
      <c r="T101" s="69"/>
      <c r="U101" s="69"/>
      <c r="V101" s="69"/>
      <c r="W101" s="69"/>
      <c r="X101" s="69"/>
      <c r="Y101" s="69"/>
    </row>
    <row r="102" spans="1:25" ht="15">
      <c r="A102" s="15"/>
      <c r="B102" s="41">
        <v>1</v>
      </c>
      <c r="C102" s="42" t="s">
        <v>1505</v>
      </c>
      <c r="D102" s="43"/>
      <c r="E102" s="19">
        <v>12</v>
      </c>
      <c r="F102" s="38"/>
      <c r="G102" s="40">
        <v>1</v>
      </c>
      <c r="H102" s="42" t="s">
        <v>1543</v>
      </c>
      <c r="I102" s="43"/>
      <c r="J102" s="19">
        <v>8</v>
      </c>
      <c r="K102" s="38" t="s">
        <v>33</v>
      </c>
      <c r="L102" s="71"/>
      <c r="M102" s="71"/>
      <c r="N102" s="71"/>
      <c r="O102" s="71"/>
      <c r="P102" s="71"/>
      <c r="Q102" s="71"/>
      <c r="R102" s="71"/>
      <c r="S102" s="71"/>
      <c r="T102" s="71"/>
      <c r="U102" s="71"/>
      <c r="V102" s="71"/>
      <c r="W102" s="71"/>
      <c r="X102" s="71"/>
      <c r="Y102" s="71"/>
    </row>
    <row r="103" spans="1:25" ht="15">
      <c r="A103" s="15"/>
      <c r="B103" s="39"/>
      <c r="C103" s="42" t="s">
        <v>1521</v>
      </c>
      <c r="D103" s="43"/>
      <c r="E103" s="19">
        <v>13</v>
      </c>
      <c r="F103" s="39"/>
      <c r="G103" s="39"/>
      <c r="H103" s="42" t="s">
        <v>1541</v>
      </c>
      <c r="I103" s="43"/>
      <c r="J103" s="19">
        <v>20</v>
      </c>
      <c r="K103" s="39"/>
      <c r="L103" s="71"/>
      <c r="M103" s="71"/>
      <c r="N103" s="71"/>
      <c r="O103" s="71"/>
      <c r="P103" s="71"/>
      <c r="Q103" s="71"/>
      <c r="R103" s="71"/>
      <c r="S103" s="71"/>
      <c r="T103" s="71"/>
      <c r="U103" s="71"/>
      <c r="V103" s="71"/>
      <c r="W103" s="71"/>
      <c r="X103" s="71"/>
      <c r="Y103" s="71"/>
    </row>
    <row r="104" spans="1:25" ht="15">
      <c r="A104" s="15"/>
      <c r="B104" s="41">
        <v>2</v>
      </c>
      <c r="C104" s="42" t="s">
        <v>1515</v>
      </c>
      <c r="D104" s="43"/>
      <c r="E104" s="19">
        <v>15</v>
      </c>
      <c r="F104" s="38" t="s">
        <v>38</v>
      </c>
      <c r="G104" s="40">
        <v>2</v>
      </c>
      <c r="H104" s="42" t="s">
        <v>1535</v>
      </c>
      <c r="I104" s="43"/>
      <c r="J104" s="19">
        <v>8</v>
      </c>
      <c r="K104" s="38"/>
      <c r="L104" s="71"/>
      <c r="M104" s="71"/>
      <c r="N104" s="71"/>
      <c r="O104" s="71"/>
      <c r="P104" s="71"/>
      <c r="Q104" s="71"/>
      <c r="R104" s="71"/>
      <c r="S104" s="71"/>
      <c r="T104" s="71"/>
      <c r="U104" s="71"/>
      <c r="V104" s="71"/>
      <c r="W104" s="71"/>
      <c r="X104" s="71"/>
      <c r="Y104" s="71"/>
    </row>
    <row r="105" spans="1:25" ht="15">
      <c r="A105" s="15"/>
      <c r="B105" s="39"/>
      <c r="C105" s="42" t="s">
        <v>1511</v>
      </c>
      <c r="D105" s="43"/>
      <c r="E105" s="19">
        <v>10</v>
      </c>
      <c r="F105" s="39"/>
      <c r="G105" s="39"/>
      <c r="H105" s="42" t="s">
        <v>1558</v>
      </c>
      <c r="I105" s="43"/>
      <c r="J105" s="19">
        <v>17</v>
      </c>
      <c r="K105" s="39"/>
      <c r="L105" s="71"/>
      <c r="M105" s="71"/>
      <c r="N105" s="71"/>
      <c r="O105" s="71"/>
      <c r="P105" s="71"/>
      <c r="Q105" s="71"/>
      <c r="R105" s="71"/>
      <c r="S105" s="71"/>
      <c r="T105" s="71"/>
      <c r="U105" s="71"/>
      <c r="V105" s="71"/>
      <c r="W105" s="71"/>
      <c r="X105" s="71"/>
      <c r="Y105" s="71"/>
    </row>
    <row r="106" spans="1:25" ht="15">
      <c r="A106" s="15"/>
      <c r="B106" s="41">
        <v>3</v>
      </c>
      <c r="C106" s="42" t="s">
        <v>1509</v>
      </c>
      <c r="D106" s="43"/>
      <c r="E106" s="19">
        <v>12</v>
      </c>
      <c r="F106" s="38"/>
      <c r="G106" s="40">
        <v>3</v>
      </c>
      <c r="H106" s="42" t="s">
        <v>1560</v>
      </c>
      <c r="I106" s="43"/>
      <c r="J106" s="19">
        <v>12</v>
      </c>
      <c r="K106" s="38" t="s">
        <v>43</v>
      </c>
      <c r="L106" s="71"/>
      <c r="M106" s="71"/>
      <c r="N106" s="71"/>
      <c r="O106" s="71"/>
      <c r="P106" s="71"/>
      <c r="Q106" s="71"/>
      <c r="R106" s="71"/>
      <c r="S106" s="71"/>
      <c r="T106" s="71"/>
      <c r="U106" s="71"/>
      <c r="V106" s="71"/>
      <c r="W106" s="71"/>
      <c r="X106" s="71"/>
      <c r="Y106" s="71"/>
    </row>
    <row r="107" spans="1:25" ht="15">
      <c r="A107" s="15"/>
      <c r="B107" s="39"/>
      <c r="C107" s="42" t="s">
        <v>1513</v>
      </c>
      <c r="D107" s="43"/>
      <c r="E107" s="19">
        <v>17</v>
      </c>
      <c r="F107" s="39"/>
      <c r="G107" s="39"/>
      <c r="H107" s="42" t="s">
        <v>1533</v>
      </c>
      <c r="I107" s="43"/>
      <c r="J107" s="19">
        <v>18</v>
      </c>
      <c r="K107" s="39"/>
      <c r="L107" s="71"/>
      <c r="M107" s="71"/>
      <c r="N107" s="71"/>
      <c r="O107" s="71"/>
      <c r="P107" s="71"/>
      <c r="Q107" s="71"/>
      <c r="R107" s="71"/>
      <c r="S107" s="71"/>
      <c r="T107" s="71"/>
      <c r="U107" s="71"/>
      <c r="V107" s="71"/>
      <c r="W107" s="71"/>
      <c r="X107" s="71"/>
      <c r="Y107" s="71"/>
    </row>
    <row r="108" spans="1:25" ht="15">
      <c r="A108" s="15"/>
      <c r="B108" s="41">
        <v>4</v>
      </c>
      <c r="C108" s="42" t="s">
        <v>1519</v>
      </c>
      <c r="D108" s="43"/>
      <c r="E108" s="19">
        <v>17</v>
      </c>
      <c r="F108" s="38" t="s">
        <v>55</v>
      </c>
      <c r="G108" s="40">
        <v>4</v>
      </c>
      <c r="H108" s="42" t="s">
        <v>1531</v>
      </c>
      <c r="I108" s="43"/>
      <c r="J108" s="19">
        <v>19</v>
      </c>
      <c r="K108" s="38"/>
      <c r="L108" s="71"/>
      <c r="M108" s="71"/>
      <c r="N108" s="71"/>
      <c r="O108" s="71"/>
      <c r="P108" s="71"/>
      <c r="Q108" s="71"/>
      <c r="R108" s="71"/>
      <c r="S108" s="71"/>
      <c r="T108" s="71"/>
      <c r="U108" s="71"/>
      <c r="V108" s="71"/>
      <c r="W108" s="71"/>
      <c r="X108" s="71"/>
      <c r="Y108" s="71"/>
    </row>
    <row r="109" spans="1:25" ht="15">
      <c r="A109" s="15"/>
      <c r="B109" s="39"/>
      <c r="C109" s="42" t="s">
        <v>1517</v>
      </c>
      <c r="D109" s="43"/>
      <c r="E109" s="19">
        <v>17</v>
      </c>
      <c r="F109" s="39"/>
      <c r="G109" s="39"/>
      <c r="H109" s="42" t="s">
        <v>1525</v>
      </c>
      <c r="I109" s="43"/>
      <c r="J109" s="19">
        <v>14</v>
      </c>
      <c r="K109" s="39"/>
      <c r="L109" s="71"/>
      <c r="M109" s="71"/>
      <c r="N109" s="71"/>
      <c r="O109" s="71"/>
      <c r="P109" s="71"/>
      <c r="Q109" s="71"/>
      <c r="R109" s="71"/>
      <c r="S109" s="71"/>
      <c r="T109" s="71"/>
      <c r="U109" s="71"/>
      <c r="V109" s="71"/>
      <c r="W109" s="71"/>
      <c r="X109" s="71"/>
      <c r="Y109" s="71"/>
    </row>
    <row r="110" spans="1:25" ht="15">
      <c r="A110" s="15"/>
      <c r="B110" s="41">
        <v>5</v>
      </c>
      <c r="C110" s="42" t="s">
        <v>1507</v>
      </c>
      <c r="D110" s="43"/>
      <c r="E110" s="19">
        <v>7</v>
      </c>
      <c r="F110" s="38"/>
      <c r="G110" s="40">
        <v>5</v>
      </c>
      <c r="H110" s="42" t="s">
        <v>1539</v>
      </c>
      <c r="I110" s="43"/>
      <c r="J110" s="19">
        <v>7</v>
      </c>
      <c r="K110" s="38" t="s">
        <v>38</v>
      </c>
      <c r="L110" s="71"/>
      <c r="M110" s="71"/>
      <c r="N110" s="71"/>
      <c r="O110" s="71"/>
      <c r="P110" s="71"/>
      <c r="Q110" s="71"/>
      <c r="R110" s="71"/>
      <c r="S110" s="71"/>
      <c r="T110" s="71"/>
      <c r="U110" s="71"/>
      <c r="V110" s="71"/>
      <c r="W110" s="71"/>
      <c r="X110" s="71"/>
      <c r="Y110" s="71"/>
    </row>
    <row r="111" spans="1:25" ht="15">
      <c r="A111" s="15"/>
      <c r="B111" s="39"/>
      <c r="C111" s="42" t="s">
        <v>1551</v>
      </c>
      <c r="D111" s="43"/>
      <c r="E111" s="19">
        <v>20</v>
      </c>
      <c r="F111" s="39"/>
      <c r="G111" s="39"/>
      <c r="H111" s="42" t="s">
        <v>1537</v>
      </c>
      <c r="I111" s="43"/>
      <c r="J111" s="19">
        <v>15</v>
      </c>
      <c r="K111" s="39"/>
      <c r="L111" s="71"/>
      <c r="M111" s="71"/>
      <c r="N111" s="71"/>
      <c r="O111" s="71"/>
      <c r="P111" s="71"/>
      <c r="Q111" s="71"/>
      <c r="R111" s="71"/>
      <c r="S111" s="71"/>
      <c r="T111" s="71"/>
      <c r="U111" s="71"/>
      <c r="V111" s="71"/>
      <c r="W111" s="71"/>
      <c r="X111" s="71"/>
      <c r="Y111" s="71"/>
    </row>
    <row r="112" spans="1:25" ht="15">
      <c r="A112" s="15"/>
      <c r="B112" s="44" t="str">
        <f>"TOTAL MATCHES WON BY : "&amp;C98</f>
        <v>TOTAL MATCHES WON BY : MANDURAH</v>
      </c>
      <c r="C112" s="45"/>
      <c r="D112" s="45"/>
      <c r="E112" s="43"/>
      <c r="F112" s="19">
        <f>COUNTA(F102:F111)-0.5*COUNTIF(F102:F111,"Sq*")-COUNTIF(F102:F111,"TBA")</f>
        <v>2</v>
      </c>
      <c r="G112" s="55" t="str">
        <f>"TOTAL MATCHES WON BY : "&amp;H98</f>
        <v>TOTAL MATCHES WON BY : GOSNELLS</v>
      </c>
      <c r="H112" s="45"/>
      <c r="I112" s="45"/>
      <c r="J112" s="43"/>
      <c r="K112" s="19">
        <f>COUNTA(K102:K111)-0.5*COUNTIF(K102:K111,"Sq*")-COUNTIF(K102:K111,"TBA")</f>
        <v>3</v>
      </c>
      <c r="L112" s="70"/>
      <c r="M112" s="70"/>
      <c r="N112" s="70" t="str">
        <f>IF(F112+K112=0,"",C98)</f>
        <v>MANDURAH</v>
      </c>
      <c r="O112" s="24">
        <f>F112</f>
        <v>2</v>
      </c>
      <c r="P112" s="70" t="str">
        <f>IF(F112+K112=0,"",H98)</f>
        <v>GOSNELLS</v>
      </c>
      <c r="Q112" s="24">
        <f>K112</f>
        <v>3</v>
      </c>
      <c r="R112" s="70" t="str">
        <f>G113</f>
        <v>GOSNELLS</v>
      </c>
      <c r="S112" s="70" t="str">
        <f>IF(R112="HALVED",C98,"")</f>
        <v/>
      </c>
      <c r="T112" s="70" t="str">
        <f>IF(R112="HALVED",H98,"")</f>
        <v/>
      </c>
      <c r="U112" s="70"/>
      <c r="V112" s="70"/>
      <c r="W112" s="70"/>
      <c r="X112" s="70"/>
      <c r="Y112" s="70"/>
    </row>
    <row r="113" spans="1:25" ht="15">
      <c r="A113" s="22"/>
      <c r="B113" s="46" t="s">
        <v>52</v>
      </c>
      <c r="C113" s="45"/>
      <c r="D113" s="45"/>
      <c r="E113" s="45"/>
      <c r="F113" s="43"/>
      <c r="G113" s="56" t="str">
        <f>IF(F112+K112&lt;4,"",IF(F112=K112,"HALVED",IF(F112&gt;K112,C98,H98)))</f>
        <v>GOSNELLS</v>
      </c>
      <c r="H113" s="45"/>
      <c r="I113" s="45"/>
      <c r="J113" s="45"/>
      <c r="K113" s="43"/>
      <c r="L113" s="69"/>
      <c r="M113" s="69"/>
      <c r="N113" s="69"/>
      <c r="O113" s="69"/>
      <c r="P113" s="69"/>
      <c r="Q113" s="69"/>
      <c r="R113" s="69"/>
      <c r="S113" s="69"/>
      <c r="T113" s="69"/>
      <c r="U113" s="69"/>
      <c r="V113" s="69"/>
      <c r="W113" s="69"/>
      <c r="X113" s="69"/>
      <c r="Y113" s="69"/>
    </row>
    <row r="114" spans="1:25" ht="15">
      <c r="A114" s="22"/>
      <c r="B114" s="69"/>
      <c r="C114" s="69"/>
      <c r="D114" s="69"/>
      <c r="E114" s="69"/>
      <c r="F114" s="70"/>
      <c r="G114" s="69"/>
      <c r="H114" s="69"/>
      <c r="I114" s="69"/>
      <c r="J114" s="69"/>
      <c r="K114" s="70"/>
      <c r="L114" s="70"/>
      <c r="M114" s="70"/>
      <c r="N114" s="70"/>
      <c r="O114" s="70"/>
      <c r="P114" s="70"/>
      <c r="Q114" s="70"/>
      <c r="R114" s="70"/>
      <c r="S114" s="70"/>
      <c r="T114" s="70"/>
      <c r="U114" s="70"/>
      <c r="V114" s="70"/>
      <c r="W114" s="70"/>
      <c r="X114" s="70"/>
      <c r="Y114" s="70"/>
    </row>
    <row r="115" spans="1:25" ht="21" customHeight="1">
      <c r="A115" s="25"/>
      <c r="B115" s="57" t="s">
        <v>128</v>
      </c>
      <c r="C115" s="45"/>
      <c r="D115" s="45"/>
      <c r="E115" s="45"/>
      <c r="F115" s="45"/>
      <c r="G115" s="45"/>
      <c r="H115" s="45"/>
      <c r="I115" s="45"/>
      <c r="J115" s="45"/>
      <c r="K115" s="43"/>
      <c r="L115" s="69"/>
      <c r="M115" s="69"/>
      <c r="N115" s="69"/>
      <c r="O115" s="69"/>
      <c r="P115" s="69"/>
      <c r="Q115" s="69"/>
      <c r="R115" s="69"/>
      <c r="S115" s="69"/>
      <c r="T115" s="69"/>
      <c r="U115" s="69"/>
      <c r="V115" s="69"/>
      <c r="W115" s="69"/>
      <c r="X115" s="69"/>
      <c r="Y115" s="69"/>
    </row>
    <row r="116" spans="1:25" ht="15">
      <c r="A116" s="15"/>
      <c r="B116" s="16" t="s">
        <v>22</v>
      </c>
      <c r="C116" s="58" t="s">
        <v>1032</v>
      </c>
      <c r="D116" s="45"/>
      <c r="E116" s="45"/>
      <c r="F116" s="43"/>
      <c r="G116" s="17" t="s">
        <v>22</v>
      </c>
      <c r="H116" s="48" t="s">
        <v>1524</v>
      </c>
      <c r="I116" s="45"/>
      <c r="J116" s="45"/>
      <c r="K116" s="43"/>
      <c r="L116" s="69"/>
      <c r="M116" s="69"/>
      <c r="N116" s="69"/>
      <c r="O116" s="69"/>
      <c r="P116" s="69"/>
      <c r="Q116" s="69"/>
      <c r="R116" s="69"/>
      <c r="S116" s="69"/>
      <c r="T116" s="69"/>
      <c r="U116" s="69"/>
      <c r="V116" s="69"/>
      <c r="W116" s="69"/>
      <c r="X116" s="69"/>
      <c r="Y116" s="69"/>
    </row>
    <row r="117" spans="1:25" ht="15">
      <c r="A117" s="15"/>
      <c r="B117" s="41" t="s">
        <v>23</v>
      </c>
      <c r="C117" s="59" t="s">
        <v>24</v>
      </c>
      <c r="D117" s="50"/>
      <c r="E117" s="41" t="s">
        <v>25</v>
      </c>
      <c r="F117" s="41" t="s">
        <v>26</v>
      </c>
      <c r="G117" s="40" t="s">
        <v>23</v>
      </c>
      <c r="H117" s="49" t="s">
        <v>24</v>
      </c>
      <c r="I117" s="50"/>
      <c r="J117" s="40" t="s">
        <v>25</v>
      </c>
      <c r="K117" s="40" t="s">
        <v>26</v>
      </c>
      <c r="L117" s="69"/>
      <c r="M117" s="69"/>
      <c r="N117" s="69"/>
      <c r="O117" s="69"/>
      <c r="P117" s="69"/>
      <c r="Q117" s="69"/>
      <c r="R117" s="69"/>
      <c r="S117" s="69"/>
      <c r="T117" s="69"/>
      <c r="U117" s="69"/>
      <c r="V117" s="69"/>
      <c r="W117" s="69"/>
      <c r="X117" s="69"/>
      <c r="Y117" s="69"/>
    </row>
    <row r="118" spans="1:25" ht="15">
      <c r="A118" s="15"/>
      <c r="B118" s="47"/>
      <c r="C118" s="51"/>
      <c r="D118" s="52"/>
      <c r="E118" s="47"/>
      <c r="F118" s="47"/>
      <c r="G118" s="47"/>
      <c r="H118" s="51"/>
      <c r="I118" s="52"/>
      <c r="J118" s="47"/>
      <c r="K118" s="47"/>
      <c r="L118" s="69"/>
      <c r="M118" s="69"/>
      <c r="N118" s="69"/>
      <c r="O118" s="69"/>
      <c r="P118" s="69"/>
      <c r="Q118" s="69"/>
      <c r="R118" s="69"/>
      <c r="S118" s="69"/>
      <c r="T118" s="69"/>
      <c r="U118" s="69"/>
      <c r="V118" s="69"/>
      <c r="W118" s="69"/>
      <c r="X118" s="69"/>
      <c r="Y118" s="69"/>
    </row>
    <row r="119" spans="1:25" ht="15">
      <c r="A119" s="15"/>
      <c r="B119" s="39"/>
      <c r="C119" s="53"/>
      <c r="D119" s="54"/>
      <c r="E119" s="39"/>
      <c r="F119" s="39"/>
      <c r="G119" s="39"/>
      <c r="H119" s="53"/>
      <c r="I119" s="54"/>
      <c r="J119" s="39"/>
      <c r="K119" s="39"/>
      <c r="L119" s="69"/>
      <c r="M119" s="69"/>
      <c r="N119" s="69"/>
      <c r="O119" s="69"/>
      <c r="P119" s="69"/>
      <c r="Q119" s="69"/>
      <c r="R119" s="69"/>
      <c r="S119" s="69"/>
      <c r="T119" s="69"/>
      <c r="U119" s="69"/>
      <c r="V119" s="69"/>
      <c r="W119" s="69"/>
      <c r="X119" s="69"/>
      <c r="Y119" s="69"/>
    </row>
    <row r="120" spans="1:25" ht="15">
      <c r="A120" s="15"/>
      <c r="B120" s="41">
        <v>1</v>
      </c>
      <c r="C120" s="42" t="s">
        <v>1525</v>
      </c>
      <c r="D120" s="43"/>
      <c r="E120" s="96">
        <v>15</v>
      </c>
      <c r="F120" s="38"/>
      <c r="G120" s="40">
        <v>1</v>
      </c>
      <c r="H120" s="42" t="s">
        <v>1580</v>
      </c>
      <c r="I120" s="43"/>
      <c r="J120" s="96">
        <v>9</v>
      </c>
      <c r="K120" s="38" t="s">
        <v>68</v>
      </c>
      <c r="L120" s="71"/>
      <c r="M120" s="71"/>
      <c r="N120" s="71"/>
      <c r="O120" s="71"/>
      <c r="P120" s="71"/>
      <c r="Q120" s="71"/>
      <c r="R120" s="71"/>
      <c r="S120" s="71"/>
      <c r="T120" s="71"/>
      <c r="U120" s="71"/>
      <c r="V120" s="71"/>
      <c r="W120" s="71"/>
      <c r="X120" s="71"/>
      <c r="Y120" s="71"/>
    </row>
    <row r="121" spans="1:25" ht="15">
      <c r="A121" s="15"/>
      <c r="B121" s="39"/>
      <c r="C121" s="73" t="s">
        <v>1579</v>
      </c>
      <c r="D121" s="54"/>
      <c r="E121" s="95">
        <v>21</v>
      </c>
      <c r="F121" s="39"/>
      <c r="G121" s="39"/>
      <c r="H121" s="73" t="s">
        <v>1578</v>
      </c>
      <c r="I121" s="54"/>
      <c r="J121" s="95">
        <v>9</v>
      </c>
      <c r="K121" s="39"/>
      <c r="L121" s="71"/>
      <c r="M121" s="71"/>
      <c r="N121" s="71"/>
      <c r="O121" s="71"/>
      <c r="P121" s="71"/>
      <c r="Q121" s="71"/>
      <c r="R121" s="71"/>
      <c r="S121" s="71"/>
      <c r="T121" s="71"/>
      <c r="U121" s="71"/>
      <c r="V121" s="71"/>
      <c r="W121" s="71"/>
      <c r="X121" s="71"/>
      <c r="Y121" s="71"/>
    </row>
    <row r="122" spans="1:25" ht="15">
      <c r="A122" s="15"/>
      <c r="B122" s="41">
        <v>2</v>
      </c>
      <c r="C122" s="73" t="s">
        <v>1577</v>
      </c>
      <c r="D122" s="54"/>
      <c r="E122" s="95">
        <v>10</v>
      </c>
      <c r="F122" s="38" t="s">
        <v>28</v>
      </c>
      <c r="G122" s="40">
        <v>2</v>
      </c>
      <c r="H122" s="73" t="s">
        <v>1552</v>
      </c>
      <c r="I122" s="54"/>
      <c r="J122" s="95">
        <v>10</v>
      </c>
      <c r="K122" s="38"/>
      <c r="L122" s="71"/>
      <c r="M122" s="71"/>
      <c r="N122" s="71"/>
      <c r="O122" s="71"/>
      <c r="P122" s="71"/>
      <c r="Q122" s="71"/>
      <c r="R122" s="71"/>
      <c r="S122" s="71"/>
      <c r="T122" s="71"/>
      <c r="U122" s="71"/>
      <c r="V122" s="71"/>
      <c r="W122" s="71"/>
      <c r="X122" s="71"/>
      <c r="Y122" s="71"/>
    </row>
    <row r="123" spans="1:25" ht="15">
      <c r="A123" s="15"/>
      <c r="B123" s="39"/>
      <c r="C123" s="73" t="s">
        <v>1576</v>
      </c>
      <c r="D123" s="54"/>
      <c r="E123" s="95">
        <v>18</v>
      </c>
      <c r="F123" s="39"/>
      <c r="G123" s="39"/>
      <c r="H123" s="73" t="s">
        <v>1575</v>
      </c>
      <c r="I123" s="54"/>
      <c r="J123" s="95">
        <v>16</v>
      </c>
      <c r="K123" s="39"/>
      <c r="L123" s="71"/>
      <c r="M123" s="71"/>
      <c r="N123" s="71"/>
      <c r="O123" s="71"/>
      <c r="P123" s="71"/>
      <c r="Q123" s="71"/>
      <c r="R123" s="71"/>
      <c r="S123" s="71"/>
      <c r="T123" s="71"/>
      <c r="U123" s="71"/>
      <c r="V123" s="71"/>
      <c r="W123" s="71"/>
      <c r="X123" s="71"/>
      <c r="Y123" s="71"/>
    </row>
    <row r="124" spans="1:25" ht="15">
      <c r="A124" s="15"/>
      <c r="B124" s="41">
        <v>3</v>
      </c>
      <c r="C124" s="73" t="s">
        <v>1574</v>
      </c>
      <c r="D124" s="54"/>
      <c r="E124" s="95">
        <v>14</v>
      </c>
      <c r="F124" s="38" t="s">
        <v>38</v>
      </c>
      <c r="G124" s="40">
        <v>3</v>
      </c>
      <c r="H124" s="73" t="s">
        <v>1547</v>
      </c>
      <c r="I124" s="54"/>
      <c r="J124" s="95">
        <v>9</v>
      </c>
      <c r="K124" s="38"/>
      <c r="L124" s="71"/>
      <c r="M124" s="71"/>
      <c r="N124" s="71"/>
      <c r="O124" s="71"/>
      <c r="P124" s="71"/>
      <c r="Q124" s="71"/>
      <c r="R124" s="71"/>
      <c r="S124" s="71"/>
      <c r="T124" s="71"/>
      <c r="U124" s="71"/>
      <c r="V124" s="71"/>
      <c r="W124" s="71"/>
      <c r="X124" s="71"/>
      <c r="Y124" s="71"/>
    </row>
    <row r="125" spans="1:25" ht="15">
      <c r="A125" s="15"/>
      <c r="B125" s="39"/>
      <c r="C125" s="73" t="s">
        <v>1562</v>
      </c>
      <c r="D125" s="54"/>
      <c r="E125" s="95">
        <v>19</v>
      </c>
      <c r="F125" s="39"/>
      <c r="G125" s="39"/>
      <c r="H125" s="73" t="s">
        <v>1573</v>
      </c>
      <c r="I125" s="54"/>
      <c r="J125" s="95">
        <v>20</v>
      </c>
      <c r="K125" s="39"/>
      <c r="L125" s="71"/>
      <c r="M125" s="71"/>
      <c r="N125" s="71"/>
      <c r="O125" s="71"/>
      <c r="P125" s="71"/>
      <c r="Q125" s="71"/>
      <c r="R125" s="71"/>
      <c r="S125" s="71"/>
      <c r="T125" s="71"/>
      <c r="U125" s="71"/>
      <c r="V125" s="71"/>
      <c r="W125" s="71"/>
      <c r="X125" s="71"/>
      <c r="Y125" s="71"/>
    </row>
    <row r="126" spans="1:25" ht="15">
      <c r="A126" s="15"/>
      <c r="B126" s="41">
        <v>4</v>
      </c>
      <c r="C126" s="73" t="s">
        <v>1565</v>
      </c>
      <c r="D126" s="54"/>
      <c r="E126" s="95">
        <v>8</v>
      </c>
      <c r="F126" s="38" t="s">
        <v>64</v>
      </c>
      <c r="G126" s="40">
        <v>4</v>
      </c>
      <c r="H126" s="73" t="s">
        <v>1572</v>
      </c>
      <c r="I126" s="54"/>
      <c r="J126" s="95">
        <v>17</v>
      </c>
      <c r="K126" s="38"/>
      <c r="L126" s="71"/>
      <c r="M126" s="71"/>
      <c r="N126" s="71"/>
      <c r="O126" s="71"/>
      <c r="P126" s="71"/>
      <c r="Q126" s="71"/>
      <c r="R126" s="71"/>
      <c r="S126" s="71"/>
      <c r="T126" s="71"/>
      <c r="U126" s="71"/>
      <c r="V126" s="71"/>
      <c r="W126" s="71"/>
      <c r="X126" s="71"/>
      <c r="Y126" s="71"/>
    </row>
    <row r="127" spans="1:25" ht="15">
      <c r="A127" s="15"/>
      <c r="B127" s="39"/>
      <c r="C127" s="73" t="s">
        <v>1564</v>
      </c>
      <c r="D127" s="54"/>
      <c r="E127" s="95">
        <v>15</v>
      </c>
      <c r="F127" s="39"/>
      <c r="G127" s="39"/>
      <c r="H127" s="73" t="s">
        <v>1514</v>
      </c>
      <c r="I127" s="54"/>
      <c r="J127" s="95">
        <v>14</v>
      </c>
      <c r="K127" s="39"/>
      <c r="L127" s="71"/>
      <c r="M127" s="71"/>
      <c r="N127" s="71"/>
      <c r="O127" s="71"/>
      <c r="P127" s="71"/>
      <c r="Q127" s="71"/>
      <c r="R127" s="71"/>
      <c r="S127" s="71"/>
      <c r="T127" s="71"/>
      <c r="U127" s="71"/>
      <c r="V127" s="71"/>
      <c r="W127" s="71"/>
      <c r="X127" s="71"/>
      <c r="Y127" s="71"/>
    </row>
    <row r="128" spans="1:25" ht="15">
      <c r="A128" s="15"/>
      <c r="B128" s="41">
        <v>5</v>
      </c>
      <c r="C128" s="73" t="s">
        <v>1571</v>
      </c>
      <c r="D128" s="54"/>
      <c r="E128" s="95">
        <v>9</v>
      </c>
      <c r="F128" s="38" t="s">
        <v>38</v>
      </c>
      <c r="G128" s="40">
        <v>5</v>
      </c>
      <c r="H128" s="73" t="s">
        <v>1522</v>
      </c>
      <c r="I128" s="54"/>
      <c r="J128" s="95">
        <v>10</v>
      </c>
      <c r="K128" s="38"/>
      <c r="L128" s="71"/>
      <c r="M128" s="71"/>
      <c r="N128" s="71"/>
      <c r="O128" s="71"/>
      <c r="P128" s="71"/>
      <c r="Q128" s="71"/>
      <c r="R128" s="71"/>
      <c r="S128" s="71"/>
      <c r="T128" s="71"/>
      <c r="U128" s="71"/>
      <c r="V128" s="71"/>
      <c r="W128" s="71"/>
      <c r="X128" s="71"/>
      <c r="Y128" s="71"/>
    </row>
    <row r="129" spans="1:25" ht="15">
      <c r="A129" s="15"/>
      <c r="B129" s="39"/>
      <c r="C129" s="73" t="s">
        <v>1570</v>
      </c>
      <c r="D129" s="54"/>
      <c r="E129" s="95">
        <v>21</v>
      </c>
      <c r="F129" s="39"/>
      <c r="G129" s="39"/>
      <c r="H129" s="73" t="s">
        <v>1508</v>
      </c>
      <c r="I129" s="54"/>
      <c r="J129" s="95">
        <v>13</v>
      </c>
      <c r="K129" s="39"/>
      <c r="L129" s="71"/>
      <c r="M129" s="71"/>
      <c r="N129" s="71"/>
      <c r="O129" s="71"/>
      <c r="P129" s="71"/>
      <c r="Q129" s="71"/>
      <c r="R129" s="71"/>
      <c r="S129" s="71"/>
      <c r="T129" s="71"/>
      <c r="U129" s="71"/>
      <c r="V129" s="71"/>
      <c r="W129" s="71"/>
      <c r="X129" s="71"/>
      <c r="Y129" s="71"/>
    </row>
    <row r="130" spans="1:25" ht="15">
      <c r="A130" s="22"/>
      <c r="B130" s="44" t="str">
        <f>"TOTAL MATCHES WON BY : "&amp;C116</f>
        <v>TOTAL MATCHES WON BY : GOSNELLS</v>
      </c>
      <c r="C130" s="45"/>
      <c r="D130" s="45"/>
      <c r="E130" s="43"/>
      <c r="F130" s="19">
        <f>COUNTA(F120:F129)-0.5*COUNTIF(F120:F129,"Sq*")-COUNTIF(F120:F129,"TBA")</f>
        <v>4</v>
      </c>
      <c r="G130" s="55" t="str">
        <f>"TOTAL MATCHES WON BY : "&amp;H116</f>
        <v>TOTAL MATCHES WON BY : KENNEDY BAY</v>
      </c>
      <c r="H130" s="45"/>
      <c r="I130" s="45"/>
      <c r="J130" s="43"/>
      <c r="K130" s="19">
        <f>COUNTA(K120:K129)-0.5*COUNTIF(K120:K129,"Sq*")-COUNTIF(K120:K129,"TBA")</f>
        <v>1</v>
      </c>
      <c r="L130" s="70"/>
      <c r="M130" s="70"/>
      <c r="N130" s="70" t="str">
        <f>IF(F130+K130=0,"",C116)</f>
        <v>GOSNELLS</v>
      </c>
      <c r="O130" s="24">
        <f>F130</f>
        <v>4</v>
      </c>
      <c r="P130" s="70" t="str">
        <f>IF(F130+K130=0,"",H116)</f>
        <v>KENNEDY BAY</v>
      </c>
      <c r="Q130" s="24">
        <f>K130</f>
        <v>1</v>
      </c>
      <c r="R130" s="70" t="str">
        <f>G131</f>
        <v>GOSNELLS</v>
      </c>
      <c r="S130" s="70" t="str">
        <f>IF(R130="HALVED",C116,"")</f>
        <v/>
      </c>
      <c r="T130" s="70" t="str">
        <f>IF(R130="HALVED",H116,"")</f>
        <v/>
      </c>
      <c r="U130" s="70"/>
      <c r="V130" s="70"/>
      <c r="W130" s="70"/>
      <c r="X130" s="70"/>
      <c r="Y130" s="70"/>
    </row>
    <row r="131" spans="1:25" ht="15">
      <c r="A131" s="25"/>
      <c r="B131" s="46" t="s">
        <v>52</v>
      </c>
      <c r="C131" s="45"/>
      <c r="D131" s="45"/>
      <c r="E131" s="45"/>
      <c r="F131" s="43"/>
      <c r="G131" s="56" t="str">
        <f>IF(F130+K130&lt;4,"",IF(F130=K130,"HALVED",IF(F130&gt;K130,C116,H116)))</f>
        <v>GOSNELLS</v>
      </c>
      <c r="H131" s="45"/>
      <c r="I131" s="45"/>
      <c r="J131" s="45"/>
      <c r="K131" s="43"/>
      <c r="L131" s="69"/>
      <c r="M131" s="69"/>
      <c r="N131" s="69"/>
      <c r="O131" s="69"/>
      <c r="P131" s="69"/>
      <c r="Q131" s="69"/>
      <c r="R131" s="69"/>
      <c r="S131" s="69"/>
      <c r="T131" s="69"/>
      <c r="U131" s="69"/>
      <c r="V131" s="69"/>
      <c r="W131" s="69"/>
      <c r="X131" s="69"/>
      <c r="Y131" s="69"/>
    </row>
    <row r="132" spans="1:25" ht="18">
      <c r="A132" s="94"/>
      <c r="B132" s="76"/>
      <c r="C132" s="45"/>
      <c r="D132" s="45"/>
      <c r="E132" s="45"/>
      <c r="F132" s="45"/>
      <c r="G132" s="45"/>
      <c r="H132" s="45"/>
      <c r="I132" s="45"/>
      <c r="J132" s="45"/>
      <c r="K132" s="43"/>
      <c r="L132" s="21"/>
      <c r="M132" s="21"/>
      <c r="N132" s="21"/>
      <c r="O132" s="21"/>
      <c r="P132" s="21"/>
      <c r="Q132" s="21"/>
      <c r="R132" s="21"/>
      <c r="S132" s="21"/>
      <c r="T132" s="21"/>
      <c r="U132" s="21"/>
      <c r="V132" s="21"/>
      <c r="W132" s="21"/>
      <c r="X132" s="21"/>
      <c r="Y132" s="21"/>
    </row>
    <row r="133" spans="1:25" ht="15">
      <c r="A133" s="15"/>
      <c r="B133" s="16" t="s">
        <v>22</v>
      </c>
      <c r="C133" s="58" t="s">
        <v>1033</v>
      </c>
      <c r="D133" s="45"/>
      <c r="E133" s="45"/>
      <c r="F133" s="43"/>
      <c r="G133" s="17" t="s">
        <v>22</v>
      </c>
      <c r="H133" s="48" t="s">
        <v>1371</v>
      </c>
      <c r="I133" s="45"/>
      <c r="J133" s="45"/>
      <c r="K133" s="43"/>
      <c r="L133" s="69"/>
      <c r="M133" s="69"/>
      <c r="N133" s="69"/>
      <c r="O133" s="69"/>
      <c r="P133" s="69"/>
      <c r="Q133" s="69"/>
      <c r="R133" s="69"/>
      <c r="S133" s="69"/>
      <c r="T133" s="69"/>
      <c r="U133" s="69"/>
      <c r="V133" s="69"/>
      <c r="W133" s="69"/>
      <c r="X133" s="69"/>
      <c r="Y133" s="69"/>
    </row>
    <row r="134" spans="1:25" ht="15">
      <c r="A134" s="15"/>
      <c r="B134" s="41" t="s">
        <v>23</v>
      </c>
      <c r="C134" s="59" t="s">
        <v>24</v>
      </c>
      <c r="D134" s="50"/>
      <c r="E134" s="41" t="s">
        <v>25</v>
      </c>
      <c r="F134" s="41" t="s">
        <v>26</v>
      </c>
      <c r="G134" s="40" t="s">
        <v>23</v>
      </c>
      <c r="H134" s="49" t="s">
        <v>24</v>
      </c>
      <c r="I134" s="50"/>
      <c r="J134" s="40" t="s">
        <v>25</v>
      </c>
      <c r="K134" s="40" t="s">
        <v>26</v>
      </c>
      <c r="L134" s="69"/>
      <c r="M134" s="69"/>
      <c r="N134" s="69"/>
      <c r="O134" s="69"/>
      <c r="P134" s="69"/>
      <c r="Q134" s="69"/>
      <c r="R134" s="69"/>
      <c r="S134" s="69"/>
      <c r="T134" s="69"/>
      <c r="U134" s="69"/>
      <c r="V134" s="69"/>
      <c r="W134" s="69"/>
      <c r="X134" s="69"/>
      <c r="Y134" s="69"/>
    </row>
    <row r="135" spans="1:25" ht="15">
      <c r="A135" s="15"/>
      <c r="B135" s="47"/>
      <c r="C135" s="51"/>
      <c r="D135" s="52"/>
      <c r="E135" s="47"/>
      <c r="F135" s="47"/>
      <c r="G135" s="47"/>
      <c r="H135" s="51"/>
      <c r="I135" s="52"/>
      <c r="J135" s="47"/>
      <c r="K135" s="47"/>
      <c r="L135" s="69"/>
      <c r="M135" s="69"/>
      <c r="N135" s="69"/>
      <c r="O135" s="69"/>
      <c r="P135" s="69"/>
      <c r="Q135" s="69"/>
      <c r="R135" s="69"/>
      <c r="S135" s="69"/>
      <c r="T135" s="69"/>
      <c r="U135" s="69"/>
      <c r="V135" s="69"/>
      <c r="W135" s="69"/>
      <c r="X135" s="69"/>
      <c r="Y135" s="69"/>
    </row>
    <row r="136" spans="1:25" ht="15">
      <c r="A136" s="15"/>
      <c r="B136" s="39"/>
      <c r="C136" s="53"/>
      <c r="D136" s="54"/>
      <c r="E136" s="39"/>
      <c r="F136" s="39"/>
      <c r="G136" s="39"/>
      <c r="H136" s="53"/>
      <c r="I136" s="54"/>
      <c r="J136" s="39"/>
      <c r="K136" s="39"/>
      <c r="L136" s="69"/>
      <c r="M136" s="69"/>
      <c r="N136" s="69"/>
      <c r="O136" s="69"/>
      <c r="P136" s="69"/>
      <c r="Q136" s="69"/>
      <c r="R136" s="69"/>
      <c r="S136" s="69"/>
      <c r="T136" s="69"/>
      <c r="U136" s="69"/>
      <c r="V136" s="69"/>
      <c r="W136" s="69"/>
      <c r="X136" s="69"/>
      <c r="Y136" s="69"/>
    </row>
    <row r="137" spans="1:25" ht="15">
      <c r="A137" s="15"/>
      <c r="B137" s="41">
        <v>1</v>
      </c>
      <c r="C137" s="42" t="s">
        <v>1561</v>
      </c>
      <c r="D137" s="43"/>
      <c r="E137" s="19">
        <v>16</v>
      </c>
      <c r="F137" s="38" t="s">
        <v>28</v>
      </c>
      <c r="G137" s="40">
        <v>1</v>
      </c>
      <c r="H137" s="42" t="s">
        <v>1569</v>
      </c>
      <c r="I137" s="43"/>
      <c r="J137" s="19">
        <v>13</v>
      </c>
      <c r="K137" s="38"/>
      <c r="L137" s="71"/>
      <c r="M137" s="71"/>
      <c r="N137" s="71"/>
      <c r="O137" s="71"/>
      <c r="P137" s="71"/>
      <c r="Q137" s="71"/>
      <c r="R137" s="71"/>
      <c r="S137" s="71"/>
      <c r="T137" s="71"/>
      <c r="U137" s="71"/>
      <c r="V137" s="71"/>
      <c r="W137" s="71"/>
      <c r="X137" s="71"/>
      <c r="Y137" s="71"/>
    </row>
    <row r="138" spans="1:25" ht="15">
      <c r="A138" s="15"/>
      <c r="B138" s="39"/>
      <c r="C138" s="42" t="s">
        <v>1536</v>
      </c>
      <c r="D138" s="43"/>
      <c r="E138" s="19">
        <v>8</v>
      </c>
      <c r="F138" s="39"/>
      <c r="G138" s="39"/>
      <c r="H138" s="42" t="s">
        <v>1521</v>
      </c>
      <c r="I138" s="43"/>
      <c r="J138" s="19">
        <v>14</v>
      </c>
      <c r="K138" s="39"/>
      <c r="L138" s="71"/>
      <c r="M138" s="71"/>
      <c r="N138" s="71"/>
      <c r="O138" s="71"/>
      <c r="P138" s="71"/>
      <c r="Q138" s="71"/>
      <c r="R138" s="71"/>
      <c r="S138" s="71"/>
      <c r="T138" s="71"/>
      <c r="U138" s="71"/>
      <c r="V138" s="71"/>
      <c r="W138" s="71"/>
      <c r="X138" s="71"/>
      <c r="Y138" s="71"/>
    </row>
    <row r="139" spans="1:25" ht="15">
      <c r="A139" s="15"/>
      <c r="B139" s="41">
        <v>2</v>
      </c>
      <c r="C139" s="42" t="s">
        <v>1540</v>
      </c>
      <c r="D139" s="43"/>
      <c r="E139" s="19">
        <v>6</v>
      </c>
      <c r="F139" s="38" t="s">
        <v>64</v>
      </c>
      <c r="G139" s="40">
        <v>2</v>
      </c>
      <c r="H139" s="42" t="s">
        <v>1515</v>
      </c>
      <c r="I139" s="43"/>
      <c r="J139" s="19">
        <v>15</v>
      </c>
      <c r="K139" s="38"/>
      <c r="L139" s="71"/>
      <c r="M139" s="71"/>
      <c r="N139" s="71"/>
      <c r="O139" s="71"/>
      <c r="P139" s="71"/>
      <c r="Q139" s="71"/>
      <c r="R139" s="71"/>
      <c r="S139" s="71"/>
      <c r="T139" s="71"/>
      <c r="U139" s="71"/>
      <c r="V139" s="71"/>
      <c r="W139" s="71"/>
      <c r="X139" s="71"/>
      <c r="Y139" s="71"/>
    </row>
    <row r="140" spans="1:25" ht="15">
      <c r="A140" s="15"/>
      <c r="B140" s="39"/>
      <c r="C140" s="42" t="s">
        <v>1538</v>
      </c>
      <c r="D140" s="43"/>
      <c r="E140" s="19">
        <v>16</v>
      </c>
      <c r="F140" s="39"/>
      <c r="G140" s="39"/>
      <c r="H140" s="42" t="s">
        <v>1568</v>
      </c>
      <c r="I140" s="43"/>
      <c r="J140" s="19">
        <v>11</v>
      </c>
      <c r="K140" s="39"/>
      <c r="L140" s="71"/>
      <c r="M140" s="71"/>
      <c r="N140" s="71"/>
      <c r="O140" s="71"/>
      <c r="P140" s="71"/>
      <c r="Q140" s="71"/>
      <c r="R140" s="71"/>
      <c r="S140" s="71"/>
      <c r="T140" s="71"/>
      <c r="U140" s="71"/>
      <c r="V140" s="71"/>
      <c r="W140" s="71"/>
      <c r="X140" s="71"/>
      <c r="Y140" s="71"/>
    </row>
    <row r="141" spans="1:25" ht="15">
      <c r="A141" s="15"/>
      <c r="B141" s="41">
        <v>3</v>
      </c>
      <c r="C141" s="42" t="s">
        <v>1530</v>
      </c>
      <c r="D141" s="43"/>
      <c r="E141" s="19">
        <v>14</v>
      </c>
      <c r="F141" s="38" t="s">
        <v>102</v>
      </c>
      <c r="G141" s="40">
        <v>3</v>
      </c>
      <c r="H141" s="42" t="s">
        <v>1509</v>
      </c>
      <c r="I141" s="43"/>
      <c r="J141" s="19">
        <v>12</v>
      </c>
      <c r="K141" s="38"/>
      <c r="L141" s="71"/>
      <c r="M141" s="71"/>
      <c r="N141" s="71"/>
      <c r="O141" s="71"/>
      <c r="P141" s="71"/>
      <c r="Q141" s="71"/>
      <c r="R141" s="71"/>
      <c r="S141" s="71"/>
      <c r="T141" s="71"/>
      <c r="U141" s="71"/>
      <c r="V141" s="71"/>
      <c r="W141" s="71"/>
      <c r="X141" s="71"/>
      <c r="Y141" s="71"/>
    </row>
    <row r="142" spans="1:25" ht="15">
      <c r="A142" s="15"/>
      <c r="B142" s="39"/>
      <c r="C142" s="42" t="s">
        <v>1559</v>
      </c>
      <c r="D142" s="43"/>
      <c r="E142" s="19">
        <v>15</v>
      </c>
      <c r="F142" s="39"/>
      <c r="G142" s="39"/>
      <c r="H142" s="42" t="s">
        <v>1513</v>
      </c>
      <c r="I142" s="43"/>
      <c r="J142" s="19">
        <v>17</v>
      </c>
      <c r="K142" s="39"/>
      <c r="L142" s="71"/>
      <c r="M142" s="71"/>
      <c r="N142" s="71"/>
      <c r="O142" s="71"/>
      <c r="P142" s="71"/>
      <c r="Q142" s="71"/>
      <c r="R142" s="71"/>
      <c r="S142" s="71"/>
      <c r="T142" s="71"/>
      <c r="U142" s="71"/>
      <c r="V142" s="71"/>
      <c r="W142" s="71"/>
      <c r="X142" s="71"/>
      <c r="Y142" s="71"/>
    </row>
    <row r="143" spans="1:25" ht="15">
      <c r="A143" s="15"/>
      <c r="B143" s="41">
        <v>4</v>
      </c>
      <c r="C143" s="42" t="s">
        <v>1563</v>
      </c>
      <c r="D143" s="43"/>
      <c r="E143" s="19">
        <v>7</v>
      </c>
      <c r="F143" s="38" t="s">
        <v>48</v>
      </c>
      <c r="G143" s="40">
        <v>4</v>
      </c>
      <c r="H143" s="42" t="s">
        <v>1519</v>
      </c>
      <c r="I143" s="43"/>
      <c r="J143" s="19">
        <v>17</v>
      </c>
      <c r="K143" s="38"/>
      <c r="L143" s="71"/>
      <c r="M143" s="71"/>
      <c r="N143" s="71"/>
      <c r="O143" s="71"/>
      <c r="P143" s="71"/>
      <c r="Q143" s="71"/>
      <c r="R143" s="71"/>
      <c r="S143" s="71"/>
      <c r="T143" s="71"/>
      <c r="U143" s="71"/>
      <c r="V143" s="71"/>
      <c r="W143" s="71"/>
      <c r="X143" s="71"/>
      <c r="Y143" s="71"/>
    </row>
    <row r="144" spans="1:25" ht="15">
      <c r="A144" s="15"/>
      <c r="B144" s="39"/>
      <c r="C144" s="42" t="s">
        <v>1542</v>
      </c>
      <c r="D144" s="43"/>
      <c r="E144" s="19">
        <v>14</v>
      </c>
      <c r="F144" s="39"/>
      <c r="G144" s="39"/>
      <c r="H144" s="42" t="s">
        <v>1517</v>
      </c>
      <c r="I144" s="43"/>
      <c r="J144" s="19">
        <v>18</v>
      </c>
      <c r="K144" s="39"/>
      <c r="L144" s="71"/>
      <c r="M144" s="71"/>
      <c r="N144" s="71"/>
      <c r="O144" s="71"/>
      <c r="P144" s="71"/>
      <c r="Q144" s="71"/>
      <c r="R144" s="71"/>
      <c r="S144" s="71"/>
      <c r="T144" s="71"/>
      <c r="U144" s="71"/>
      <c r="V144" s="71"/>
      <c r="W144" s="71"/>
      <c r="X144" s="71"/>
      <c r="Y144" s="71"/>
    </row>
    <row r="145" spans="1:25" ht="15">
      <c r="A145" s="15"/>
      <c r="B145" s="41">
        <v>5</v>
      </c>
      <c r="C145" s="42" t="s">
        <v>1567</v>
      </c>
      <c r="D145" s="43"/>
      <c r="E145" s="19">
        <v>22</v>
      </c>
      <c r="F145" s="38" t="s">
        <v>68</v>
      </c>
      <c r="G145" s="40">
        <v>5</v>
      </c>
      <c r="H145" s="42" t="s">
        <v>1507</v>
      </c>
      <c r="I145" s="43"/>
      <c r="J145" s="19">
        <v>7</v>
      </c>
      <c r="K145" s="38"/>
      <c r="L145" s="71"/>
      <c r="M145" s="71"/>
      <c r="N145" s="71"/>
      <c r="O145" s="71"/>
      <c r="P145" s="71"/>
      <c r="Q145" s="71"/>
      <c r="R145" s="71"/>
      <c r="S145" s="71"/>
      <c r="T145" s="71"/>
      <c r="U145" s="71"/>
      <c r="V145" s="71"/>
      <c r="W145" s="71"/>
      <c r="X145" s="71"/>
      <c r="Y145" s="71"/>
    </row>
    <row r="146" spans="1:25" ht="15">
      <c r="A146" s="15"/>
      <c r="B146" s="39"/>
      <c r="C146" s="42" t="s">
        <v>1566</v>
      </c>
      <c r="D146" s="43"/>
      <c r="E146" s="19">
        <v>18</v>
      </c>
      <c r="F146" s="39"/>
      <c r="G146" s="39"/>
      <c r="H146" s="42" t="s">
        <v>1551</v>
      </c>
      <c r="I146" s="43"/>
      <c r="J146" s="19">
        <v>21</v>
      </c>
      <c r="K146" s="39"/>
      <c r="L146" s="71"/>
      <c r="M146" s="71"/>
      <c r="N146" s="71"/>
      <c r="O146" s="71"/>
      <c r="P146" s="71"/>
      <c r="Q146" s="71"/>
      <c r="R146" s="71"/>
      <c r="S146" s="71"/>
      <c r="T146" s="71"/>
      <c r="U146" s="71"/>
      <c r="V146" s="71"/>
      <c r="W146" s="71"/>
      <c r="X146" s="71"/>
      <c r="Y146" s="71"/>
    </row>
    <row r="147" spans="1:25" ht="27.75">
      <c r="A147" s="22"/>
      <c r="B147" s="44" t="str">
        <f>"TOTAL MATCHES WON BY : "&amp;C133</f>
        <v>TOTAL MATCHES WON BY : ROYAL FREMANTLE</v>
      </c>
      <c r="C147" s="45"/>
      <c r="D147" s="45"/>
      <c r="E147" s="43"/>
      <c r="F147" s="19">
        <f>COUNTA(F137:F146)-0.5*COUNTIF(F137:F146,"Sq*")-COUNTIF(F137:F146,"TBA")</f>
        <v>5</v>
      </c>
      <c r="G147" s="55" t="str">
        <f>"TOTAL MATCHES WON BY : "&amp;H133</f>
        <v>TOTAL MATCHES WON BY : MANDURAH</v>
      </c>
      <c r="H147" s="45"/>
      <c r="I147" s="45"/>
      <c r="J147" s="43"/>
      <c r="K147" s="19">
        <f>COUNTA(K137:K146)-0.5*COUNTIF(K137:K146,"Sq*")-COUNTIF(K137:K146,"TBA")</f>
        <v>0</v>
      </c>
      <c r="L147" s="70"/>
      <c r="M147" s="70"/>
      <c r="N147" s="70" t="str">
        <f>IF(F147+K147=0,"",C133)</f>
        <v>ROYAL FREMANTLE</v>
      </c>
      <c r="O147" s="24">
        <f>F147</f>
        <v>5</v>
      </c>
      <c r="P147" s="70" t="str">
        <f>IF(F147+K147=0,"",H133)</f>
        <v>MANDURAH</v>
      </c>
      <c r="Q147" s="24">
        <f>K147</f>
        <v>0</v>
      </c>
      <c r="R147" s="70" t="str">
        <f>G148</f>
        <v>ROYAL FREMANTLE</v>
      </c>
      <c r="S147" s="70" t="str">
        <f>IF(R147="HALVED",C133,"")</f>
        <v/>
      </c>
      <c r="T147" s="70" t="str">
        <f>IF(R147="HALVED",H133,"")</f>
        <v/>
      </c>
      <c r="U147" s="70"/>
      <c r="V147" s="70"/>
      <c r="W147" s="70"/>
      <c r="X147" s="70"/>
      <c r="Y147" s="70"/>
    </row>
    <row r="148" spans="1:25" ht="15">
      <c r="A148" s="25"/>
      <c r="B148" s="46" t="s">
        <v>52</v>
      </c>
      <c r="C148" s="45"/>
      <c r="D148" s="45"/>
      <c r="E148" s="45"/>
      <c r="F148" s="43"/>
      <c r="G148" s="56" t="str">
        <f>IF(F147+K147&lt;4,"",IF(F147=K147,"HALVED",IF(F147&gt;K147,C133,H133)))</f>
        <v>ROYAL FREMANTLE</v>
      </c>
      <c r="H148" s="45"/>
      <c r="I148" s="45"/>
      <c r="J148" s="45"/>
      <c r="K148" s="43"/>
      <c r="L148" s="69"/>
      <c r="M148" s="69"/>
      <c r="N148" s="69"/>
      <c r="O148" s="69"/>
      <c r="P148" s="69"/>
      <c r="Q148" s="69"/>
      <c r="R148" s="69"/>
      <c r="S148" s="69"/>
      <c r="T148" s="69"/>
      <c r="U148" s="69"/>
      <c r="V148" s="69"/>
      <c r="W148" s="69"/>
      <c r="X148" s="69"/>
      <c r="Y148" s="69"/>
    </row>
    <row r="149" spans="1:25" ht="15">
      <c r="A149" s="25"/>
      <c r="B149" s="25"/>
      <c r="C149" s="25"/>
      <c r="D149" s="25"/>
      <c r="E149" s="25"/>
      <c r="F149" s="25"/>
      <c r="G149" s="33"/>
      <c r="H149" s="33"/>
      <c r="I149" s="33"/>
      <c r="J149" s="33"/>
      <c r="K149" s="33"/>
      <c r="L149" s="69"/>
      <c r="M149" s="69"/>
      <c r="N149" s="69"/>
      <c r="O149" s="69"/>
      <c r="P149" s="69"/>
      <c r="Q149" s="69"/>
      <c r="R149" s="69"/>
      <c r="S149" s="69"/>
      <c r="T149" s="69"/>
      <c r="U149" s="69"/>
      <c r="V149" s="69"/>
      <c r="W149" s="69"/>
      <c r="X149" s="69"/>
      <c r="Y149" s="69"/>
    </row>
    <row r="150" spans="1:25" ht="22.5" customHeight="1">
      <c r="A150" s="15"/>
      <c r="B150" s="57" t="s">
        <v>147</v>
      </c>
      <c r="C150" s="45"/>
      <c r="D150" s="45"/>
      <c r="E150" s="45"/>
      <c r="F150" s="45"/>
      <c r="G150" s="45"/>
      <c r="H150" s="45"/>
      <c r="I150" s="45"/>
      <c r="J150" s="45"/>
      <c r="K150" s="43"/>
      <c r="L150" s="69"/>
      <c r="M150" s="69"/>
      <c r="N150" s="69"/>
      <c r="O150" s="69"/>
      <c r="P150" s="69"/>
      <c r="Q150" s="69"/>
      <c r="R150" s="69"/>
      <c r="S150" s="69"/>
      <c r="T150" s="69"/>
      <c r="U150" s="69"/>
      <c r="V150" s="69"/>
      <c r="W150" s="69"/>
      <c r="X150" s="69"/>
      <c r="Y150" s="69"/>
    </row>
    <row r="151" spans="1:25" ht="15">
      <c r="A151" s="15"/>
      <c r="B151" s="16" t="s">
        <v>22</v>
      </c>
      <c r="C151" s="58" t="s">
        <v>1032</v>
      </c>
      <c r="D151" s="45"/>
      <c r="E151" s="45"/>
      <c r="F151" s="43"/>
      <c r="G151" s="17" t="s">
        <v>22</v>
      </c>
      <c r="H151" s="48" t="s">
        <v>1033</v>
      </c>
      <c r="I151" s="45"/>
      <c r="J151" s="45"/>
      <c r="K151" s="43"/>
      <c r="L151" s="69"/>
      <c r="M151" s="69"/>
      <c r="N151" s="69"/>
      <c r="O151" s="69"/>
      <c r="P151" s="69"/>
      <c r="Q151" s="69"/>
      <c r="R151" s="69"/>
      <c r="S151" s="69"/>
      <c r="T151" s="69"/>
      <c r="U151" s="69"/>
      <c r="V151" s="69"/>
      <c r="W151" s="69"/>
      <c r="X151" s="69"/>
      <c r="Y151" s="69"/>
    </row>
    <row r="152" spans="1:25" ht="15">
      <c r="A152" s="15"/>
      <c r="B152" s="41" t="s">
        <v>23</v>
      </c>
      <c r="C152" s="59" t="s">
        <v>24</v>
      </c>
      <c r="D152" s="50"/>
      <c r="E152" s="41" t="s">
        <v>25</v>
      </c>
      <c r="F152" s="41" t="s">
        <v>26</v>
      </c>
      <c r="G152" s="40" t="s">
        <v>23</v>
      </c>
      <c r="H152" s="49" t="s">
        <v>24</v>
      </c>
      <c r="I152" s="50"/>
      <c r="J152" s="40" t="s">
        <v>25</v>
      </c>
      <c r="K152" s="40" t="s">
        <v>26</v>
      </c>
      <c r="L152" s="69"/>
      <c r="M152" s="69"/>
      <c r="N152" s="69"/>
      <c r="O152" s="69"/>
      <c r="P152" s="69"/>
      <c r="Q152" s="69"/>
      <c r="R152" s="69"/>
      <c r="S152" s="69"/>
      <c r="T152" s="69"/>
      <c r="U152" s="69"/>
      <c r="V152" s="69"/>
      <c r="W152" s="69"/>
      <c r="X152" s="69"/>
      <c r="Y152" s="69"/>
    </row>
    <row r="153" spans="1:25" ht="15">
      <c r="A153" s="15"/>
      <c r="B153" s="47"/>
      <c r="C153" s="51"/>
      <c r="D153" s="52"/>
      <c r="E153" s="47"/>
      <c r="F153" s="47"/>
      <c r="G153" s="47"/>
      <c r="H153" s="51"/>
      <c r="I153" s="52"/>
      <c r="J153" s="47"/>
      <c r="K153" s="47"/>
      <c r="L153" s="69"/>
      <c r="M153" s="69"/>
      <c r="N153" s="69"/>
      <c r="O153" s="69"/>
      <c r="P153" s="69"/>
      <c r="Q153" s="69"/>
      <c r="R153" s="69"/>
      <c r="S153" s="69"/>
      <c r="T153" s="69"/>
      <c r="U153" s="69"/>
      <c r="V153" s="69"/>
      <c r="W153" s="69"/>
      <c r="X153" s="69"/>
      <c r="Y153" s="69"/>
    </row>
    <row r="154" spans="1:25" ht="15">
      <c r="A154" s="15"/>
      <c r="B154" s="39"/>
      <c r="C154" s="53"/>
      <c r="D154" s="54"/>
      <c r="E154" s="39"/>
      <c r="F154" s="39"/>
      <c r="G154" s="39"/>
      <c r="H154" s="53"/>
      <c r="I154" s="54"/>
      <c r="J154" s="39"/>
      <c r="K154" s="39"/>
      <c r="L154" s="69"/>
      <c r="M154" s="69"/>
      <c r="N154" s="69"/>
      <c r="O154" s="69"/>
      <c r="P154" s="69"/>
      <c r="Q154" s="69"/>
      <c r="R154" s="69"/>
      <c r="S154" s="69"/>
      <c r="T154" s="69"/>
      <c r="U154" s="69"/>
      <c r="V154" s="69"/>
      <c r="W154" s="69"/>
      <c r="X154" s="69"/>
      <c r="Y154" s="69"/>
    </row>
    <row r="155" spans="1:25" ht="15">
      <c r="A155" s="15"/>
      <c r="B155" s="41">
        <v>1</v>
      </c>
      <c r="C155" s="42" t="s">
        <v>1543</v>
      </c>
      <c r="D155" s="43"/>
      <c r="E155" s="19">
        <v>9</v>
      </c>
      <c r="F155" s="38" t="s">
        <v>119</v>
      </c>
      <c r="G155" s="40">
        <v>1</v>
      </c>
      <c r="H155" s="42" t="s">
        <v>1540</v>
      </c>
      <c r="I155" s="43"/>
      <c r="J155" s="19">
        <v>6</v>
      </c>
      <c r="K155" s="38" t="s">
        <v>119</v>
      </c>
      <c r="L155" s="71"/>
      <c r="M155" s="71"/>
      <c r="N155" s="71"/>
      <c r="O155" s="71"/>
      <c r="P155" s="71"/>
      <c r="Q155" s="71"/>
      <c r="R155" s="71"/>
      <c r="S155" s="71"/>
      <c r="T155" s="71"/>
      <c r="U155" s="71"/>
      <c r="V155" s="71"/>
      <c r="W155" s="71"/>
      <c r="X155" s="71"/>
      <c r="Y155" s="71"/>
    </row>
    <row r="156" spans="1:25" ht="15">
      <c r="A156" s="15"/>
      <c r="B156" s="39"/>
      <c r="C156" s="42" t="s">
        <v>1541</v>
      </c>
      <c r="D156" s="43"/>
      <c r="E156" s="19">
        <v>21</v>
      </c>
      <c r="F156" s="39"/>
      <c r="G156" s="39"/>
      <c r="H156" s="42" t="s">
        <v>1538</v>
      </c>
      <c r="I156" s="43"/>
      <c r="J156" s="19">
        <v>16</v>
      </c>
      <c r="K156" s="39"/>
      <c r="L156" s="71"/>
      <c r="M156" s="71"/>
      <c r="N156" s="71"/>
      <c r="O156" s="71"/>
      <c r="P156" s="71"/>
      <c r="Q156" s="71"/>
      <c r="R156" s="71"/>
      <c r="S156" s="71"/>
      <c r="T156" s="71"/>
      <c r="U156" s="71"/>
      <c r="V156" s="71"/>
      <c r="W156" s="71"/>
      <c r="X156" s="71"/>
      <c r="Y156" s="71"/>
    </row>
    <row r="157" spans="1:25" ht="15">
      <c r="A157" s="15"/>
      <c r="B157" s="41">
        <v>2</v>
      </c>
      <c r="C157" s="42" t="s">
        <v>1565</v>
      </c>
      <c r="D157" s="43"/>
      <c r="E157" s="19">
        <v>8</v>
      </c>
      <c r="F157" s="38" t="s">
        <v>48</v>
      </c>
      <c r="G157" s="40">
        <v>2</v>
      </c>
      <c r="H157" s="42" t="s">
        <v>1542</v>
      </c>
      <c r="I157" s="43"/>
      <c r="J157" s="19">
        <v>14</v>
      </c>
      <c r="K157" s="38"/>
      <c r="L157" s="71"/>
      <c r="M157" s="71"/>
      <c r="N157" s="71"/>
      <c r="O157" s="71"/>
      <c r="P157" s="71"/>
      <c r="Q157" s="71"/>
      <c r="R157" s="71"/>
      <c r="S157" s="71"/>
      <c r="T157" s="71"/>
      <c r="U157" s="71"/>
      <c r="V157" s="71"/>
      <c r="W157" s="71"/>
      <c r="X157" s="71"/>
      <c r="Y157" s="71"/>
    </row>
    <row r="158" spans="1:25" ht="15">
      <c r="A158" s="15"/>
      <c r="B158" s="39"/>
      <c r="C158" s="42" t="s">
        <v>1564</v>
      </c>
      <c r="D158" s="43"/>
      <c r="E158" s="19">
        <v>15</v>
      </c>
      <c r="F158" s="39"/>
      <c r="G158" s="39"/>
      <c r="H158" s="42" t="s">
        <v>1563</v>
      </c>
      <c r="I158" s="43"/>
      <c r="J158" s="19">
        <v>8</v>
      </c>
      <c r="K158" s="39"/>
      <c r="L158" s="71"/>
      <c r="M158" s="71"/>
      <c r="N158" s="71"/>
      <c r="O158" s="71"/>
      <c r="P158" s="71"/>
      <c r="Q158" s="71"/>
      <c r="R158" s="71"/>
      <c r="S158" s="71"/>
      <c r="T158" s="71"/>
      <c r="U158" s="71"/>
      <c r="V158" s="71"/>
      <c r="W158" s="71"/>
      <c r="X158" s="71"/>
      <c r="Y158" s="71"/>
    </row>
    <row r="159" spans="1:25" ht="15">
      <c r="A159" s="15"/>
      <c r="B159" s="41">
        <v>3</v>
      </c>
      <c r="C159" s="42" t="s">
        <v>1535</v>
      </c>
      <c r="D159" s="43"/>
      <c r="E159" s="19">
        <v>10</v>
      </c>
      <c r="F159" s="38"/>
      <c r="G159" s="40">
        <v>3</v>
      </c>
      <c r="H159" s="42" t="s">
        <v>1536</v>
      </c>
      <c r="I159" s="43"/>
      <c r="J159" s="19">
        <v>8</v>
      </c>
      <c r="K159" s="38" t="s">
        <v>38</v>
      </c>
      <c r="L159" s="71"/>
      <c r="M159" s="71"/>
      <c r="N159" s="71"/>
      <c r="O159" s="71"/>
      <c r="P159" s="71"/>
      <c r="Q159" s="71"/>
      <c r="R159" s="71"/>
      <c r="S159" s="71"/>
      <c r="T159" s="71"/>
      <c r="U159" s="71"/>
      <c r="V159" s="71"/>
      <c r="W159" s="71"/>
      <c r="X159" s="71"/>
      <c r="Y159" s="71"/>
    </row>
    <row r="160" spans="1:25" ht="15">
      <c r="A160" s="15"/>
      <c r="B160" s="39"/>
      <c r="C160" s="42" t="s">
        <v>1562</v>
      </c>
      <c r="D160" s="43"/>
      <c r="E160" s="19">
        <v>19</v>
      </c>
      <c r="F160" s="39"/>
      <c r="G160" s="39"/>
      <c r="H160" s="42" t="s">
        <v>1561</v>
      </c>
      <c r="I160" s="43"/>
      <c r="J160" s="19">
        <v>16</v>
      </c>
      <c r="K160" s="39"/>
      <c r="L160" s="71"/>
      <c r="M160" s="71"/>
      <c r="N160" s="71"/>
      <c r="O160" s="71"/>
      <c r="P160" s="71"/>
      <c r="Q160" s="71"/>
      <c r="R160" s="71"/>
      <c r="S160" s="71"/>
      <c r="T160" s="71"/>
      <c r="U160" s="71"/>
      <c r="V160" s="71"/>
      <c r="W160" s="71"/>
      <c r="X160" s="71"/>
      <c r="Y160" s="71"/>
    </row>
    <row r="161" spans="1:25" ht="15">
      <c r="A161" s="15"/>
      <c r="B161" s="41">
        <v>4</v>
      </c>
      <c r="C161" s="42" t="s">
        <v>1560</v>
      </c>
      <c r="D161" s="43"/>
      <c r="E161" s="19">
        <v>13</v>
      </c>
      <c r="F161" s="38"/>
      <c r="G161" s="40">
        <v>4</v>
      </c>
      <c r="H161" s="42" t="s">
        <v>1559</v>
      </c>
      <c r="I161" s="43"/>
      <c r="J161" s="19">
        <v>15</v>
      </c>
      <c r="K161" s="38" t="s">
        <v>84</v>
      </c>
      <c r="L161" s="71"/>
      <c r="M161" s="71"/>
      <c r="N161" s="71"/>
      <c r="O161" s="71"/>
      <c r="P161" s="71"/>
      <c r="Q161" s="71"/>
      <c r="R161" s="71"/>
      <c r="S161" s="71"/>
      <c r="T161" s="71"/>
      <c r="U161" s="71"/>
      <c r="V161" s="71"/>
      <c r="W161" s="71"/>
      <c r="X161" s="71"/>
      <c r="Y161" s="71"/>
    </row>
    <row r="162" spans="1:25" ht="15">
      <c r="A162" s="15"/>
      <c r="B162" s="39"/>
      <c r="C162" s="42" t="s">
        <v>1558</v>
      </c>
      <c r="D162" s="43"/>
      <c r="E162" s="19">
        <v>17</v>
      </c>
      <c r="F162" s="39"/>
      <c r="G162" s="39"/>
      <c r="H162" s="42" t="s">
        <v>1530</v>
      </c>
      <c r="I162" s="43"/>
      <c r="J162" s="19">
        <v>14</v>
      </c>
      <c r="K162" s="39"/>
      <c r="L162" s="71"/>
      <c r="M162" s="71"/>
      <c r="N162" s="71"/>
      <c r="O162" s="71"/>
      <c r="P162" s="71"/>
      <c r="Q162" s="71"/>
      <c r="R162" s="71"/>
      <c r="S162" s="71"/>
      <c r="T162" s="71"/>
      <c r="U162" s="71"/>
      <c r="V162" s="71"/>
      <c r="W162" s="71"/>
      <c r="X162" s="71"/>
      <c r="Y162" s="71"/>
    </row>
    <row r="163" spans="1:25" ht="15">
      <c r="A163" s="15"/>
      <c r="B163" s="41">
        <v>5</v>
      </c>
      <c r="C163" s="42" t="s">
        <v>1531</v>
      </c>
      <c r="D163" s="43"/>
      <c r="E163" s="19">
        <v>21</v>
      </c>
      <c r="F163" s="38" t="s">
        <v>55</v>
      </c>
      <c r="G163" s="40">
        <v>5</v>
      </c>
      <c r="H163" s="42" t="s">
        <v>1557</v>
      </c>
      <c r="I163" s="43"/>
      <c r="J163" s="19">
        <v>21</v>
      </c>
      <c r="K163" s="38"/>
      <c r="L163" s="71"/>
      <c r="M163" s="71"/>
      <c r="N163" s="71"/>
      <c r="O163" s="71"/>
      <c r="P163" s="71"/>
      <c r="Q163" s="71"/>
      <c r="R163" s="71"/>
      <c r="S163" s="71"/>
      <c r="T163" s="71"/>
      <c r="U163" s="71"/>
      <c r="V163" s="71"/>
      <c r="W163" s="71"/>
      <c r="X163" s="71"/>
      <c r="Y163" s="71"/>
    </row>
    <row r="164" spans="1:25" ht="15">
      <c r="A164" s="22"/>
      <c r="B164" s="39"/>
      <c r="C164" s="42" t="s">
        <v>1527</v>
      </c>
      <c r="D164" s="43"/>
      <c r="E164" s="19">
        <v>17</v>
      </c>
      <c r="F164" s="39"/>
      <c r="G164" s="39"/>
      <c r="H164" s="42" t="s">
        <v>1556</v>
      </c>
      <c r="I164" s="43"/>
      <c r="J164" s="19">
        <v>18</v>
      </c>
      <c r="K164" s="39"/>
      <c r="L164" s="71"/>
      <c r="M164" s="71"/>
      <c r="N164" s="71"/>
      <c r="O164" s="71"/>
      <c r="P164" s="71"/>
      <c r="Q164" s="71"/>
      <c r="R164" s="71"/>
      <c r="S164" s="71"/>
      <c r="T164" s="71"/>
      <c r="U164" s="71"/>
      <c r="V164" s="71"/>
      <c r="W164" s="71"/>
      <c r="X164" s="71"/>
      <c r="Y164" s="71"/>
    </row>
    <row r="165" spans="1:25" ht="27.75">
      <c r="A165" s="25"/>
      <c r="B165" s="44" t="str">
        <f>"TOTAL MATCHES WON BY : "&amp;C151</f>
        <v>TOTAL MATCHES WON BY : GOSNELLS</v>
      </c>
      <c r="C165" s="45"/>
      <c r="D165" s="45"/>
      <c r="E165" s="43"/>
      <c r="F165" s="19">
        <f>COUNTA(F155:F164)-0.5*COUNTIF(F155:F164,"Sq*")-COUNTIF(F155:F164,"TBA")</f>
        <v>2.5</v>
      </c>
      <c r="G165" s="55" t="str">
        <f>"TOTAL MATCHES WON BY : "&amp;H151</f>
        <v>TOTAL MATCHES WON BY : ROYAL FREMANTLE</v>
      </c>
      <c r="H165" s="45"/>
      <c r="I165" s="45"/>
      <c r="J165" s="43"/>
      <c r="K165" s="19">
        <f>COUNTA(K155:K164)-0.5*COUNTIF(K155:K164,"Sq*")-COUNTIF(K155:K164,"TBA")</f>
        <v>2.5</v>
      </c>
      <c r="L165" s="70"/>
      <c r="M165" s="70"/>
      <c r="N165" s="70" t="str">
        <f>IF(F165+K165=0,"",C151)</f>
        <v>GOSNELLS</v>
      </c>
      <c r="O165" s="24">
        <f>F165</f>
        <v>2.5</v>
      </c>
      <c r="P165" s="70" t="str">
        <f>IF(F165+K165=0,"",H151)</f>
        <v>ROYAL FREMANTLE</v>
      </c>
      <c r="Q165" s="24">
        <f>K165</f>
        <v>2.5</v>
      </c>
      <c r="R165" s="70" t="str">
        <f>G166</f>
        <v>HALVED</v>
      </c>
      <c r="S165" s="70" t="str">
        <f>IF(R165="HALVED",C151,"")</f>
        <v>GOSNELLS</v>
      </c>
      <c r="T165" s="70" t="str">
        <f>IF(R165="HALVED",H151,"")</f>
        <v>ROYAL FREMANTLE</v>
      </c>
      <c r="U165" s="70"/>
      <c r="V165" s="70"/>
      <c r="W165" s="70"/>
      <c r="X165" s="70"/>
      <c r="Y165" s="70"/>
    </row>
    <row r="166" spans="1:25" ht="15">
      <c r="A166" s="25"/>
      <c r="B166" s="46" t="s">
        <v>52</v>
      </c>
      <c r="C166" s="45"/>
      <c r="D166" s="45"/>
      <c r="E166" s="45"/>
      <c r="F166" s="43"/>
      <c r="G166" s="56" t="str">
        <f>IF(F165+K165&lt;4,"",IF(F165=K165,"HALVED",IF(F165&gt;K165,C151,H151)))</f>
        <v>HALVED</v>
      </c>
      <c r="H166" s="45"/>
      <c r="I166" s="45"/>
      <c r="J166" s="45"/>
      <c r="K166" s="43"/>
      <c r="L166" s="69"/>
      <c r="M166" s="69"/>
      <c r="N166" s="69"/>
      <c r="O166" s="69"/>
      <c r="P166" s="69"/>
      <c r="Q166" s="69"/>
      <c r="R166" s="69"/>
      <c r="S166" s="69"/>
      <c r="T166" s="69"/>
      <c r="U166" s="69"/>
      <c r="V166" s="69"/>
      <c r="W166" s="69"/>
      <c r="X166" s="69"/>
      <c r="Y166" s="69"/>
    </row>
    <row r="167" spans="1:25" ht="18">
      <c r="A167" s="94"/>
      <c r="B167" s="76"/>
      <c r="C167" s="45"/>
      <c r="D167" s="45"/>
      <c r="E167" s="45"/>
      <c r="F167" s="45"/>
      <c r="G167" s="45"/>
      <c r="H167" s="45"/>
      <c r="I167" s="45"/>
      <c r="J167" s="45"/>
      <c r="K167" s="43"/>
      <c r="L167" s="21"/>
      <c r="M167" s="21"/>
      <c r="N167" s="21"/>
      <c r="O167" s="21"/>
      <c r="P167" s="21"/>
      <c r="Q167" s="21"/>
      <c r="R167" s="21"/>
      <c r="S167" s="21"/>
      <c r="T167" s="21"/>
      <c r="U167" s="21"/>
      <c r="V167" s="21"/>
      <c r="W167" s="21"/>
      <c r="X167" s="21"/>
      <c r="Y167" s="21"/>
    </row>
    <row r="168" spans="1:25" ht="15">
      <c r="A168" s="25"/>
      <c r="B168" s="16" t="s">
        <v>22</v>
      </c>
      <c r="C168" s="58" t="s">
        <v>1524</v>
      </c>
      <c r="D168" s="45"/>
      <c r="E168" s="45"/>
      <c r="F168" s="43"/>
      <c r="G168" s="17" t="s">
        <v>22</v>
      </c>
      <c r="H168" s="48" t="s">
        <v>1371</v>
      </c>
      <c r="I168" s="45"/>
      <c r="J168" s="45"/>
      <c r="K168" s="43"/>
      <c r="L168" s="69"/>
      <c r="M168" s="69"/>
      <c r="N168" s="69"/>
      <c r="O168" s="69"/>
      <c r="P168" s="69"/>
      <c r="Q168" s="69"/>
      <c r="R168" s="69"/>
      <c r="S168" s="69"/>
      <c r="T168" s="69"/>
      <c r="U168" s="69"/>
      <c r="V168" s="69"/>
      <c r="W168" s="69"/>
      <c r="X168" s="69"/>
      <c r="Y168" s="69"/>
    </row>
    <row r="169" spans="1:25" ht="15">
      <c r="A169" s="25"/>
      <c r="B169" s="41" t="s">
        <v>23</v>
      </c>
      <c r="C169" s="59" t="s">
        <v>24</v>
      </c>
      <c r="D169" s="50"/>
      <c r="E169" s="41" t="s">
        <v>25</v>
      </c>
      <c r="F169" s="41" t="s">
        <v>26</v>
      </c>
      <c r="G169" s="40" t="s">
        <v>23</v>
      </c>
      <c r="H169" s="49" t="s">
        <v>24</v>
      </c>
      <c r="I169" s="50"/>
      <c r="J169" s="40" t="s">
        <v>25</v>
      </c>
      <c r="K169" s="40" t="s">
        <v>26</v>
      </c>
      <c r="L169" s="69"/>
      <c r="M169" s="69"/>
      <c r="N169" s="69"/>
      <c r="O169" s="69"/>
      <c r="P169" s="69"/>
      <c r="Q169" s="69"/>
      <c r="R169" s="69"/>
      <c r="S169" s="69"/>
      <c r="T169" s="69"/>
      <c r="U169" s="69"/>
      <c r="V169" s="69"/>
      <c r="W169" s="69"/>
      <c r="X169" s="69"/>
      <c r="Y169" s="69"/>
    </row>
    <row r="170" spans="1:25" ht="15">
      <c r="A170" s="25"/>
      <c r="B170" s="47"/>
      <c r="C170" s="51"/>
      <c r="D170" s="52"/>
      <c r="E170" s="47"/>
      <c r="F170" s="47"/>
      <c r="G170" s="47"/>
      <c r="H170" s="51"/>
      <c r="I170" s="52"/>
      <c r="J170" s="47"/>
      <c r="K170" s="47"/>
      <c r="L170" s="69"/>
      <c r="M170" s="69"/>
      <c r="N170" s="69"/>
      <c r="O170" s="69"/>
      <c r="P170" s="69"/>
      <c r="Q170" s="69"/>
      <c r="R170" s="69"/>
      <c r="S170" s="69"/>
      <c r="T170" s="69"/>
      <c r="U170" s="69"/>
      <c r="V170" s="69"/>
      <c r="W170" s="69"/>
      <c r="X170" s="69"/>
      <c r="Y170" s="69"/>
    </row>
    <row r="171" spans="1:25" ht="15">
      <c r="A171" s="25"/>
      <c r="B171" s="39"/>
      <c r="C171" s="53"/>
      <c r="D171" s="54"/>
      <c r="E171" s="39"/>
      <c r="F171" s="39"/>
      <c r="G171" s="39"/>
      <c r="H171" s="53"/>
      <c r="I171" s="54"/>
      <c r="J171" s="39"/>
      <c r="K171" s="39"/>
      <c r="L171" s="69"/>
      <c r="M171" s="69"/>
      <c r="N171" s="69"/>
      <c r="O171" s="69"/>
      <c r="P171" s="69"/>
      <c r="Q171" s="69"/>
      <c r="R171" s="69"/>
      <c r="S171" s="69"/>
      <c r="T171" s="69"/>
      <c r="U171" s="69"/>
      <c r="V171" s="69"/>
      <c r="W171" s="69"/>
      <c r="X171" s="69"/>
      <c r="Y171" s="69"/>
    </row>
    <row r="172" spans="1:25" ht="15.75">
      <c r="A172" s="25"/>
      <c r="B172" s="41">
        <v>1</v>
      </c>
      <c r="C172" s="42" t="s">
        <v>1555</v>
      </c>
      <c r="D172" s="43"/>
      <c r="E172" s="19"/>
      <c r="F172" s="38" t="s">
        <v>43</v>
      </c>
      <c r="G172" s="40">
        <v>1</v>
      </c>
      <c r="H172" s="42" t="s">
        <v>1505</v>
      </c>
      <c r="I172" s="43"/>
      <c r="J172" s="19"/>
      <c r="K172" s="38"/>
      <c r="L172" s="71"/>
      <c r="M172" s="71"/>
      <c r="N172" s="71"/>
      <c r="O172" s="71"/>
      <c r="P172" s="71"/>
      <c r="Q172" s="71"/>
      <c r="R172" s="71"/>
      <c r="S172" s="71"/>
      <c r="T172" s="71"/>
      <c r="U172" s="71"/>
      <c r="V172" s="71"/>
      <c r="W172" s="71"/>
      <c r="X172" s="71"/>
      <c r="Y172" s="71"/>
    </row>
    <row r="173" spans="1:25" ht="15.75">
      <c r="A173" s="25"/>
      <c r="B173" s="39"/>
      <c r="C173" s="42" t="s">
        <v>1554</v>
      </c>
      <c r="D173" s="43"/>
      <c r="E173" s="19"/>
      <c r="F173" s="39"/>
      <c r="G173" s="39"/>
      <c r="H173" s="42" t="s">
        <v>1521</v>
      </c>
      <c r="I173" s="43"/>
      <c r="J173" s="19"/>
      <c r="K173" s="39"/>
      <c r="L173" s="71"/>
      <c r="M173" s="71"/>
      <c r="N173" s="71"/>
      <c r="O173" s="71"/>
      <c r="P173" s="71"/>
      <c r="Q173" s="71"/>
      <c r="R173" s="71"/>
      <c r="S173" s="71"/>
      <c r="T173" s="71"/>
      <c r="U173" s="71"/>
      <c r="V173" s="71"/>
      <c r="W173" s="71"/>
      <c r="X173" s="71"/>
      <c r="Y173" s="71"/>
    </row>
    <row r="174" spans="1:25" ht="15.75">
      <c r="A174" s="25"/>
      <c r="B174" s="41">
        <v>2</v>
      </c>
      <c r="C174" s="42" t="s">
        <v>1553</v>
      </c>
      <c r="D174" s="43"/>
      <c r="E174" s="19"/>
      <c r="F174" s="38"/>
      <c r="G174" s="40">
        <v>2</v>
      </c>
      <c r="H174" s="42" t="s">
        <v>1507</v>
      </c>
      <c r="I174" s="43"/>
      <c r="J174" s="19"/>
      <c r="K174" s="38" t="s">
        <v>84</v>
      </c>
      <c r="L174" s="71"/>
      <c r="M174" s="71"/>
      <c r="N174" s="71"/>
      <c r="O174" s="71"/>
      <c r="P174" s="71"/>
      <c r="Q174" s="71"/>
      <c r="R174" s="71"/>
      <c r="S174" s="71"/>
      <c r="T174" s="71"/>
      <c r="U174" s="71"/>
      <c r="V174" s="71"/>
      <c r="W174" s="71"/>
      <c r="X174" s="71"/>
      <c r="Y174" s="71"/>
    </row>
    <row r="175" spans="1:25" ht="15.75">
      <c r="A175" s="25"/>
      <c r="B175" s="39"/>
      <c r="C175" s="42" t="s">
        <v>1552</v>
      </c>
      <c r="D175" s="43"/>
      <c r="E175" s="19"/>
      <c r="F175" s="39"/>
      <c r="G175" s="39"/>
      <c r="H175" s="42" t="s">
        <v>1551</v>
      </c>
      <c r="I175" s="43"/>
      <c r="J175" s="19"/>
      <c r="K175" s="39"/>
      <c r="L175" s="71"/>
      <c r="M175" s="71"/>
      <c r="N175" s="71"/>
      <c r="O175" s="71"/>
      <c r="P175" s="71"/>
      <c r="Q175" s="71"/>
      <c r="R175" s="71"/>
      <c r="S175" s="71"/>
      <c r="T175" s="71"/>
      <c r="U175" s="71"/>
      <c r="V175" s="71"/>
      <c r="W175" s="71"/>
      <c r="X175" s="71"/>
      <c r="Y175" s="71"/>
    </row>
    <row r="176" spans="1:25" ht="15.75">
      <c r="A176" s="25"/>
      <c r="B176" s="41">
        <v>3</v>
      </c>
      <c r="C176" s="42" t="s">
        <v>1550</v>
      </c>
      <c r="D176" s="43"/>
      <c r="E176" s="19"/>
      <c r="F176" s="38"/>
      <c r="G176" s="40">
        <v>3</v>
      </c>
      <c r="H176" s="42" t="s">
        <v>1519</v>
      </c>
      <c r="I176" s="43"/>
      <c r="J176" s="19"/>
      <c r="K176" s="38" t="s">
        <v>87</v>
      </c>
      <c r="L176" s="71"/>
      <c r="M176" s="71"/>
      <c r="N176" s="71"/>
      <c r="O176" s="71"/>
      <c r="P176" s="71"/>
      <c r="Q176" s="71"/>
      <c r="R176" s="71"/>
      <c r="S176" s="71"/>
      <c r="T176" s="71"/>
      <c r="U176" s="71"/>
      <c r="V176" s="71"/>
      <c r="W176" s="71"/>
      <c r="X176" s="71"/>
      <c r="Y176" s="71"/>
    </row>
    <row r="177" spans="1:25" ht="15.75">
      <c r="A177" s="25"/>
      <c r="B177" s="39"/>
      <c r="C177" s="42" t="s">
        <v>1508</v>
      </c>
      <c r="D177" s="43"/>
      <c r="E177" s="19"/>
      <c r="F177" s="39"/>
      <c r="G177" s="39"/>
      <c r="H177" s="42" t="s">
        <v>1517</v>
      </c>
      <c r="I177" s="43"/>
      <c r="J177" s="19"/>
      <c r="K177" s="39"/>
      <c r="L177" s="71"/>
      <c r="M177" s="71"/>
      <c r="N177" s="71"/>
      <c r="O177" s="71"/>
      <c r="P177" s="71"/>
      <c r="Q177" s="71"/>
      <c r="R177" s="71"/>
      <c r="S177" s="71"/>
      <c r="T177" s="71"/>
      <c r="U177" s="71"/>
      <c r="V177" s="71"/>
      <c r="W177" s="71"/>
      <c r="X177" s="71"/>
      <c r="Y177" s="71"/>
    </row>
    <row r="178" spans="1:25" ht="15.75">
      <c r="A178" s="25"/>
      <c r="B178" s="41">
        <v>4</v>
      </c>
      <c r="C178" s="42" t="s">
        <v>1518</v>
      </c>
      <c r="D178" s="43"/>
      <c r="E178" s="19"/>
      <c r="F178" s="38" t="s">
        <v>68</v>
      </c>
      <c r="G178" s="40">
        <v>4</v>
      </c>
      <c r="H178" s="42" t="s">
        <v>1509</v>
      </c>
      <c r="I178" s="43"/>
      <c r="J178" s="19"/>
      <c r="K178" s="38"/>
      <c r="L178" s="71"/>
      <c r="M178" s="71"/>
      <c r="N178" s="71"/>
      <c r="O178" s="71"/>
      <c r="P178" s="71"/>
      <c r="Q178" s="71"/>
      <c r="R178" s="71"/>
      <c r="S178" s="71"/>
      <c r="T178" s="71"/>
      <c r="U178" s="71"/>
      <c r="V178" s="71"/>
      <c r="W178" s="71"/>
      <c r="X178" s="71"/>
      <c r="Y178" s="71"/>
    </row>
    <row r="179" spans="1:25" ht="15.75">
      <c r="A179" s="25"/>
      <c r="B179" s="39"/>
      <c r="C179" s="42" t="s">
        <v>1549</v>
      </c>
      <c r="D179" s="43"/>
      <c r="E179" s="19"/>
      <c r="F179" s="39"/>
      <c r="G179" s="39"/>
      <c r="H179" s="42" t="s">
        <v>1548</v>
      </c>
      <c r="I179" s="43"/>
      <c r="J179" s="19"/>
      <c r="K179" s="39"/>
      <c r="L179" s="71"/>
      <c r="M179" s="71"/>
      <c r="N179" s="71"/>
      <c r="O179" s="71"/>
      <c r="P179" s="71"/>
      <c r="Q179" s="71"/>
      <c r="R179" s="71"/>
      <c r="S179" s="71"/>
      <c r="T179" s="71"/>
      <c r="U179" s="71"/>
      <c r="V179" s="71"/>
      <c r="W179" s="71"/>
      <c r="X179" s="71"/>
      <c r="Y179" s="71"/>
    </row>
    <row r="180" spans="1:25" ht="15.75">
      <c r="A180" s="25"/>
      <c r="B180" s="41">
        <v>5</v>
      </c>
      <c r="C180" s="42" t="s">
        <v>1547</v>
      </c>
      <c r="D180" s="43"/>
      <c r="E180" s="19"/>
      <c r="F180" s="38"/>
      <c r="G180" s="40">
        <v>5</v>
      </c>
      <c r="H180" s="42" t="s">
        <v>1546</v>
      </c>
      <c r="I180" s="43"/>
      <c r="J180" s="19"/>
      <c r="K180" s="38" t="s">
        <v>162</v>
      </c>
      <c r="L180" s="71"/>
      <c r="M180" s="71"/>
      <c r="N180" s="71"/>
      <c r="O180" s="71"/>
      <c r="P180" s="71"/>
      <c r="Q180" s="71"/>
      <c r="R180" s="71"/>
      <c r="S180" s="71"/>
      <c r="T180" s="71"/>
      <c r="U180" s="71"/>
      <c r="V180" s="71"/>
      <c r="W180" s="71"/>
      <c r="X180" s="71"/>
      <c r="Y180" s="71"/>
    </row>
    <row r="181" spans="1:25" ht="15.75">
      <c r="A181" s="25"/>
      <c r="B181" s="39"/>
      <c r="C181" s="42" t="s">
        <v>1506</v>
      </c>
      <c r="D181" s="43"/>
      <c r="E181" s="19"/>
      <c r="F181" s="39"/>
      <c r="G181" s="39"/>
      <c r="H181" s="42" t="s">
        <v>1545</v>
      </c>
      <c r="I181" s="43"/>
      <c r="J181" s="19"/>
      <c r="K181" s="39"/>
      <c r="L181" s="71"/>
      <c r="M181" s="71"/>
      <c r="N181" s="71"/>
      <c r="O181" s="71"/>
      <c r="P181" s="71"/>
      <c r="Q181" s="71"/>
      <c r="R181" s="71"/>
      <c r="S181" s="71"/>
      <c r="T181" s="71"/>
      <c r="U181" s="71"/>
      <c r="V181" s="71"/>
      <c r="W181" s="71"/>
      <c r="X181" s="71"/>
      <c r="Y181" s="71"/>
    </row>
    <row r="182" spans="1:25" ht="15.75">
      <c r="A182" s="25"/>
      <c r="B182" s="44" t="str">
        <f>"TOTAL MATCHES WON BY : "&amp;C168</f>
        <v>TOTAL MATCHES WON BY : KENNEDY BAY</v>
      </c>
      <c r="C182" s="45"/>
      <c r="D182" s="45"/>
      <c r="E182" s="43"/>
      <c r="F182" s="19">
        <f>COUNTA(F172:F181)-0.5*COUNTIF(F172:F181,"Sq*")-COUNTIF(F172:F181,"TBA")</f>
        <v>2</v>
      </c>
      <c r="G182" s="55" t="str">
        <f>"TOTAL MATCHES WON BY : "&amp;H168</f>
        <v>TOTAL MATCHES WON BY : MANDURAH</v>
      </c>
      <c r="H182" s="45"/>
      <c r="I182" s="45"/>
      <c r="J182" s="43"/>
      <c r="K182" s="19">
        <f>COUNTA(K172:K181)-0.5*COUNTIF(K172:K181,"Sq*")-COUNTIF(K172:K181,"TBA")</f>
        <v>3</v>
      </c>
      <c r="L182" s="70"/>
      <c r="M182" s="70"/>
      <c r="N182" s="70" t="str">
        <f>IF(F182+K182=0,"",C168)</f>
        <v>KENNEDY BAY</v>
      </c>
      <c r="O182" s="24">
        <f>F182</f>
        <v>2</v>
      </c>
      <c r="P182" s="70" t="str">
        <f>IF(F182+K182=0,"",H168)</f>
        <v>MANDURAH</v>
      </c>
      <c r="Q182" s="24">
        <f>K182</f>
        <v>3</v>
      </c>
      <c r="R182" s="70" t="str">
        <f>G183</f>
        <v>MANDURAH</v>
      </c>
      <c r="S182" s="70" t="str">
        <f>IF(R182="HALVED",C168,"")</f>
        <v/>
      </c>
      <c r="T182" s="70" t="str">
        <f>IF(R182="HALVED",H168,"")</f>
        <v/>
      </c>
      <c r="U182" s="70"/>
      <c r="V182" s="70"/>
      <c r="W182" s="70"/>
      <c r="X182" s="70"/>
      <c r="Y182" s="70"/>
    </row>
    <row r="183" spans="1:25" ht="15">
      <c r="A183" s="25"/>
      <c r="B183" s="46" t="s">
        <v>52</v>
      </c>
      <c r="C183" s="45"/>
      <c r="D183" s="45"/>
      <c r="E183" s="45"/>
      <c r="F183" s="43"/>
      <c r="G183" s="56" t="str">
        <f>IF(F182+K182&lt;4,"",IF(F182=K182,"HALVED",IF(F182&gt;K182,C168,H168)))</f>
        <v>MANDURAH</v>
      </c>
      <c r="H183" s="45"/>
      <c r="I183" s="45"/>
      <c r="J183" s="45"/>
      <c r="K183" s="43"/>
      <c r="L183" s="69"/>
      <c r="M183" s="69"/>
      <c r="N183" s="69"/>
      <c r="O183" s="69"/>
      <c r="P183" s="69"/>
      <c r="Q183" s="69"/>
      <c r="R183" s="69"/>
      <c r="S183" s="69"/>
      <c r="T183" s="69"/>
      <c r="U183" s="69"/>
      <c r="V183" s="69"/>
      <c r="W183" s="69"/>
      <c r="X183" s="69"/>
      <c r="Y183" s="69"/>
    </row>
    <row r="184" spans="1:25" ht="15">
      <c r="A184" s="25"/>
      <c r="B184" s="25"/>
      <c r="C184" s="25"/>
      <c r="D184" s="25"/>
      <c r="E184" s="25"/>
      <c r="F184" s="25"/>
      <c r="G184" s="33"/>
      <c r="H184" s="33"/>
      <c r="I184" s="33"/>
      <c r="J184" s="33"/>
      <c r="K184" s="33"/>
      <c r="L184" s="69"/>
      <c r="M184" s="69"/>
      <c r="N184" s="69"/>
      <c r="O184" s="69"/>
      <c r="P184" s="69"/>
      <c r="Q184" s="69"/>
      <c r="R184" s="69"/>
      <c r="S184" s="69"/>
      <c r="T184" s="69"/>
      <c r="U184" s="69"/>
      <c r="V184" s="69"/>
      <c r="W184" s="69"/>
      <c r="X184" s="69"/>
      <c r="Y184" s="69"/>
    </row>
    <row r="185" spans="1:25" ht="19.5" customHeight="1">
      <c r="A185" s="25"/>
      <c r="B185" s="57" t="s">
        <v>211</v>
      </c>
      <c r="C185" s="45"/>
      <c r="D185" s="45"/>
      <c r="E185" s="45"/>
      <c r="F185" s="45"/>
      <c r="G185" s="45"/>
      <c r="H185" s="45"/>
      <c r="I185" s="45"/>
      <c r="J185" s="45"/>
      <c r="K185" s="43"/>
      <c r="L185" s="69"/>
      <c r="M185" s="69"/>
      <c r="N185" s="69"/>
      <c r="O185" s="69"/>
      <c r="P185" s="69"/>
      <c r="Q185" s="69"/>
      <c r="R185" s="69"/>
      <c r="S185" s="69"/>
      <c r="T185" s="69"/>
      <c r="U185" s="69"/>
      <c r="V185" s="69"/>
      <c r="W185" s="69"/>
      <c r="X185" s="69"/>
      <c r="Y185" s="69"/>
    </row>
    <row r="186" spans="1:25" ht="15">
      <c r="A186" s="25"/>
      <c r="B186" s="16" t="s">
        <v>22</v>
      </c>
      <c r="C186" s="58" t="s">
        <v>1033</v>
      </c>
      <c r="D186" s="45"/>
      <c r="E186" s="45"/>
      <c r="F186" s="43"/>
      <c r="G186" s="17" t="s">
        <v>22</v>
      </c>
      <c r="H186" s="48" t="s">
        <v>1032</v>
      </c>
      <c r="I186" s="45"/>
      <c r="J186" s="45"/>
      <c r="K186" s="43"/>
      <c r="L186" s="69"/>
      <c r="M186" s="69"/>
      <c r="N186" s="69"/>
      <c r="O186" s="69"/>
      <c r="P186" s="69"/>
      <c r="Q186" s="69"/>
      <c r="R186" s="69"/>
      <c r="S186" s="69"/>
      <c r="T186" s="69"/>
      <c r="U186" s="69"/>
      <c r="V186" s="69"/>
      <c r="W186" s="69"/>
      <c r="X186" s="69"/>
      <c r="Y186" s="69"/>
    </row>
    <row r="187" spans="1:25" ht="15">
      <c r="A187" s="25"/>
      <c r="B187" s="41" t="s">
        <v>23</v>
      </c>
      <c r="C187" s="59" t="s">
        <v>24</v>
      </c>
      <c r="D187" s="50"/>
      <c r="E187" s="41" t="s">
        <v>25</v>
      </c>
      <c r="F187" s="41" t="s">
        <v>26</v>
      </c>
      <c r="G187" s="40" t="s">
        <v>23</v>
      </c>
      <c r="H187" s="49" t="s">
        <v>24</v>
      </c>
      <c r="I187" s="50"/>
      <c r="J187" s="40" t="s">
        <v>25</v>
      </c>
      <c r="K187" s="40" t="s">
        <v>26</v>
      </c>
      <c r="L187" s="69"/>
      <c r="M187" s="69"/>
      <c r="N187" s="69"/>
      <c r="O187" s="69"/>
      <c r="P187" s="69"/>
      <c r="Q187" s="69"/>
      <c r="R187" s="69"/>
      <c r="S187" s="69"/>
      <c r="T187" s="69"/>
      <c r="U187" s="69"/>
      <c r="V187" s="69"/>
      <c r="W187" s="69"/>
      <c r="X187" s="69"/>
      <c r="Y187" s="69"/>
    </row>
    <row r="188" spans="1:25" ht="15">
      <c r="A188" s="25"/>
      <c r="B188" s="47"/>
      <c r="C188" s="51"/>
      <c r="D188" s="52"/>
      <c r="E188" s="47"/>
      <c r="F188" s="47"/>
      <c r="G188" s="47"/>
      <c r="H188" s="51"/>
      <c r="I188" s="52"/>
      <c r="J188" s="47"/>
      <c r="K188" s="47"/>
      <c r="L188" s="69"/>
      <c r="M188" s="69"/>
      <c r="N188" s="69"/>
      <c r="O188" s="69"/>
      <c r="P188" s="69"/>
      <c r="Q188" s="69"/>
      <c r="R188" s="69"/>
      <c r="S188" s="69"/>
      <c r="T188" s="69"/>
      <c r="U188" s="69"/>
      <c r="V188" s="69"/>
      <c r="W188" s="69"/>
      <c r="X188" s="69"/>
      <c r="Y188" s="69"/>
    </row>
    <row r="189" spans="1:25" ht="15">
      <c r="A189" s="25"/>
      <c r="B189" s="39"/>
      <c r="C189" s="53"/>
      <c r="D189" s="54"/>
      <c r="E189" s="39"/>
      <c r="F189" s="39"/>
      <c r="G189" s="39"/>
      <c r="H189" s="53"/>
      <c r="I189" s="54"/>
      <c r="J189" s="39"/>
      <c r="K189" s="39"/>
      <c r="L189" s="69"/>
      <c r="M189" s="69"/>
      <c r="N189" s="69"/>
      <c r="O189" s="69"/>
      <c r="P189" s="69"/>
      <c r="Q189" s="69"/>
      <c r="R189" s="69"/>
      <c r="S189" s="69"/>
      <c r="T189" s="69"/>
      <c r="U189" s="69"/>
      <c r="V189" s="69"/>
      <c r="W189" s="69"/>
      <c r="X189" s="69"/>
      <c r="Y189" s="69"/>
    </row>
    <row r="190" spans="1:25" ht="15.75">
      <c r="A190" s="25"/>
      <c r="B190" s="41">
        <v>1</v>
      </c>
      <c r="C190" s="42" t="s">
        <v>1544</v>
      </c>
      <c r="D190" s="43"/>
      <c r="E190" s="19">
        <v>4</v>
      </c>
      <c r="F190" s="38" t="s">
        <v>119</v>
      </c>
      <c r="G190" s="40">
        <v>1</v>
      </c>
      <c r="H190" s="42" t="s">
        <v>1543</v>
      </c>
      <c r="I190" s="43"/>
      <c r="J190" s="19">
        <v>9</v>
      </c>
      <c r="K190" s="38" t="s">
        <v>119</v>
      </c>
      <c r="L190" s="71"/>
      <c r="M190" s="71"/>
      <c r="N190" s="71"/>
      <c r="O190" s="71"/>
      <c r="P190" s="71"/>
      <c r="Q190" s="71"/>
      <c r="R190" s="71"/>
      <c r="S190" s="71"/>
      <c r="T190" s="71"/>
      <c r="U190" s="71"/>
      <c r="V190" s="71"/>
      <c r="W190" s="71"/>
      <c r="X190" s="71"/>
      <c r="Y190" s="71"/>
    </row>
    <row r="191" spans="1:25" ht="15.75">
      <c r="A191" s="25"/>
      <c r="B191" s="39"/>
      <c r="C191" s="42" t="s">
        <v>1542</v>
      </c>
      <c r="D191" s="43"/>
      <c r="E191" s="19">
        <v>13</v>
      </c>
      <c r="F191" s="39"/>
      <c r="G191" s="39"/>
      <c r="H191" s="42" t="s">
        <v>1541</v>
      </c>
      <c r="I191" s="43"/>
      <c r="J191" s="19">
        <v>21</v>
      </c>
      <c r="K191" s="39"/>
      <c r="L191" s="71"/>
      <c r="M191" s="71"/>
      <c r="N191" s="71"/>
      <c r="O191" s="71"/>
      <c r="P191" s="71"/>
      <c r="Q191" s="71"/>
      <c r="R191" s="71"/>
      <c r="S191" s="71"/>
      <c r="T191" s="71"/>
      <c r="U191" s="71"/>
      <c r="V191" s="71"/>
      <c r="W191" s="71"/>
      <c r="X191" s="71"/>
      <c r="Y191" s="71"/>
    </row>
    <row r="192" spans="1:25" ht="15.75">
      <c r="A192" s="25"/>
      <c r="B192" s="41">
        <v>2</v>
      </c>
      <c r="C192" s="42" t="s">
        <v>1540</v>
      </c>
      <c r="D192" s="43"/>
      <c r="E192" s="19">
        <v>6</v>
      </c>
      <c r="F192" s="38" t="s">
        <v>84</v>
      </c>
      <c r="G192" s="40">
        <v>2</v>
      </c>
      <c r="H192" s="42" t="s">
        <v>1539</v>
      </c>
      <c r="I192" s="43"/>
      <c r="J192" s="19">
        <v>8</v>
      </c>
      <c r="K192" s="38"/>
      <c r="L192" s="71"/>
      <c r="M192" s="71"/>
      <c r="N192" s="71"/>
      <c r="O192" s="71"/>
      <c r="P192" s="71"/>
      <c r="Q192" s="71"/>
      <c r="R192" s="71"/>
      <c r="S192" s="71"/>
      <c r="T192" s="71"/>
      <c r="U192" s="71"/>
      <c r="V192" s="71"/>
      <c r="W192" s="71"/>
      <c r="X192" s="71"/>
      <c r="Y192" s="71"/>
    </row>
    <row r="193" spans="1:25" ht="15.75">
      <c r="A193" s="25"/>
      <c r="B193" s="39"/>
      <c r="C193" s="42" t="s">
        <v>1538</v>
      </c>
      <c r="D193" s="43"/>
      <c r="E193" s="19">
        <v>16</v>
      </c>
      <c r="F193" s="39"/>
      <c r="G193" s="39"/>
      <c r="H193" s="42" t="s">
        <v>1537</v>
      </c>
      <c r="I193" s="43"/>
      <c r="J193" s="19">
        <v>15</v>
      </c>
      <c r="K193" s="39"/>
      <c r="L193" s="71"/>
      <c r="M193" s="71"/>
      <c r="N193" s="71"/>
      <c r="O193" s="71"/>
      <c r="P193" s="71"/>
      <c r="Q193" s="71"/>
      <c r="R193" s="71"/>
      <c r="S193" s="71"/>
      <c r="T193" s="71"/>
      <c r="U193" s="71"/>
      <c r="V193" s="71"/>
      <c r="W193" s="71"/>
      <c r="X193" s="71"/>
      <c r="Y193" s="71"/>
    </row>
    <row r="194" spans="1:25" ht="15.75">
      <c r="A194" s="25"/>
      <c r="B194" s="41">
        <v>3</v>
      </c>
      <c r="C194" s="42" t="s">
        <v>1536</v>
      </c>
      <c r="D194" s="43"/>
      <c r="E194" s="19">
        <v>7</v>
      </c>
      <c r="F194" s="38" t="s">
        <v>84</v>
      </c>
      <c r="G194" s="40">
        <v>3</v>
      </c>
      <c r="H194" s="42" t="s">
        <v>1535</v>
      </c>
      <c r="I194" s="43"/>
      <c r="J194" s="19">
        <v>9</v>
      </c>
      <c r="K194" s="38"/>
      <c r="L194" s="71"/>
      <c r="M194" s="71"/>
      <c r="N194" s="71"/>
      <c r="O194" s="71"/>
      <c r="P194" s="71"/>
      <c r="Q194" s="71"/>
      <c r="R194" s="71"/>
      <c r="S194" s="71"/>
      <c r="T194" s="71"/>
      <c r="U194" s="71"/>
      <c r="V194" s="71"/>
      <c r="W194" s="71"/>
      <c r="X194" s="71"/>
      <c r="Y194" s="71"/>
    </row>
    <row r="195" spans="1:25" ht="15.75">
      <c r="A195" s="25"/>
      <c r="B195" s="39"/>
      <c r="C195" s="42" t="s">
        <v>1534</v>
      </c>
      <c r="D195" s="43"/>
      <c r="E195" s="19">
        <v>15</v>
      </c>
      <c r="F195" s="39"/>
      <c r="G195" s="39"/>
      <c r="H195" s="42" t="s">
        <v>1533</v>
      </c>
      <c r="I195" s="43"/>
      <c r="J195" s="19">
        <v>19</v>
      </c>
      <c r="K195" s="39"/>
      <c r="L195" s="71"/>
      <c r="M195" s="71"/>
      <c r="N195" s="71"/>
      <c r="O195" s="71"/>
      <c r="P195" s="71"/>
      <c r="Q195" s="71"/>
      <c r="R195" s="71"/>
      <c r="S195" s="71"/>
      <c r="T195" s="71"/>
      <c r="U195" s="71"/>
      <c r="V195" s="71"/>
      <c r="W195" s="71"/>
      <c r="X195" s="71"/>
      <c r="Y195" s="71"/>
    </row>
    <row r="196" spans="1:25" ht="15.75">
      <c r="A196" s="25"/>
      <c r="B196" s="41">
        <v>4</v>
      </c>
      <c r="C196" s="42" t="s">
        <v>1532</v>
      </c>
      <c r="D196" s="43"/>
      <c r="E196" s="19">
        <v>7</v>
      </c>
      <c r="F196" s="38" t="s">
        <v>38</v>
      </c>
      <c r="G196" s="40">
        <v>4</v>
      </c>
      <c r="H196" s="42" t="s">
        <v>1531</v>
      </c>
      <c r="I196" s="43"/>
      <c r="J196" s="19">
        <v>21</v>
      </c>
      <c r="K196" s="38"/>
      <c r="L196" s="71"/>
      <c r="M196" s="71"/>
      <c r="N196" s="71"/>
      <c r="O196" s="71"/>
      <c r="P196" s="71"/>
      <c r="Q196" s="71"/>
      <c r="R196" s="71"/>
      <c r="S196" s="71"/>
      <c r="T196" s="71"/>
      <c r="U196" s="71"/>
      <c r="V196" s="71"/>
      <c r="W196" s="71"/>
      <c r="X196" s="71"/>
      <c r="Y196" s="71"/>
    </row>
    <row r="197" spans="1:25" ht="15.75">
      <c r="A197" s="25"/>
      <c r="B197" s="39"/>
      <c r="C197" s="42" t="s">
        <v>1530</v>
      </c>
      <c r="D197" s="43"/>
      <c r="E197" s="19">
        <v>15</v>
      </c>
      <c r="F197" s="39"/>
      <c r="G197" s="39"/>
      <c r="H197" s="42" t="s">
        <v>1529</v>
      </c>
      <c r="I197" s="43"/>
      <c r="J197" s="19">
        <v>15</v>
      </c>
      <c r="K197" s="39"/>
      <c r="L197" s="71"/>
      <c r="M197" s="71"/>
      <c r="N197" s="71"/>
      <c r="O197" s="71"/>
      <c r="P197" s="71"/>
      <c r="Q197" s="71"/>
      <c r="R197" s="71"/>
      <c r="S197" s="71"/>
      <c r="T197" s="71"/>
      <c r="U197" s="71"/>
      <c r="V197" s="71"/>
      <c r="W197" s="71"/>
      <c r="X197" s="71"/>
      <c r="Y197" s="71"/>
    </row>
    <row r="198" spans="1:25" ht="15.75">
      <c r="A198" s="25"/>
      <c r="B198" s="41">
        <v>5</v>
      </c>
      <c r="C198" s="42" t="s">
        <v>1528</v>
      </c>
      <c r="D198" s="43"/>
      <c r="E198" s="19">
        <v>13</v>
      </c>
      <c r="F198" s="38" t="s">
        <v>119</v>
      </c>
      <c r="G198" s="40">
        <v>5</v>
      </c>
      <c r="H198" s="42" t="s">
        <v>1527</v>
      </c>
      <c r="I198" s="43"/>
      <c r="J198" s="19">
        <v>17</v>
      </c>
      <c r="K198" s="38" t="s">
        <v>119</v>
      </c>
      <c r="L198" s="71"/>
      <c r="M198" s="71"/>
      <c r="N198" s="71"/>
      <c r="O198" s="71"/>
      <c r="P198" s="71"/>
      <c r="Q198" s="71"/>
      <c r="R198" s="71"/>
      <c r="S198" s="71"/>
      <c r="T198" s="71"/>
      <c r="U198" s="71"/>
      <c r="V198" s="71"/>
      <c r="W198" s="71"/>
      <c r="X198" s="71"/>
      <c r="Y198" s="71"/>
    </row>
    <row r="199" spans="1:25" ht="15.75">
      <c r="A199" s="25"/>
      <c r="B199" s="39"/>
      <c r="C199" s="42" t="s">
        <v>1526</v>
      </c>
      <c r="D199" s="43"/>
      <c r="E199" s="19">
        <v>18</v>
      </c>
      <c r="F199" s="39"/>
      <c r="G199" s="39"/>
      <c r="H199" s="42" t="s">
        <v>1525</v>
      </c>
      <c r="I199" s="43"/>
      <c r="J199" s="19">
        <v>15</v>
      </c>
      <c r="K199" s="39"/>
      <c r="L199" s="71"/>
      <c r="M199" s="71"/>
      <c r="N199" s="71"/>
      <c r="O199" s="71"/>
      <c r="P199" s="71"/>
      <c r="Q199" s="71"/>
      <c r="R199" s="71"/>
      <c r="S199" s="71"/>
      <c r="T199" s="71"/>
      <c r="U199" s="71"/>
      <c r="V199" s="71"/>
      <c r="W199" s="71"/>
      <c r="X199" s="71"/>
      <c r="Y199" s="71"/>
    </row>
    <row r="200" spans="1:25" ht="27.75">
      <c r="A200" s="25"/>
      <c r="B200" s="44" t="str">
        <f>"TOTAL MATCHES WON BY : "&amp;C186</f>
        <v>TOTAL MATCHES WON BY : ROYAL FREMANTLE</v>
      </c>
      <c r="C200" s="45"/>
      <c r="D200" s="45"/>
      <c r="E200" s="43"/>
      <c r="F200" s="19">
        <f>COUNTA(F190:F199)-0.5*COUNTIF(F190:F199,"Sq*")-COUNTIF(F190:F199,"TBA")</f>
        <v>4</v>
      </c>
      <c r="G200" s="55" t="str">
        <f>"TOTAL MATCHES WON BY : "&amp;H186</f>
        <v>TOTAL MATCHES WON BY : GOSNELLS</v>
      </c>
      <c r="H200" s="45"/>
      <c r="I200" s="45"/>
      <c r="J200" s="43"/>
      <c r="K200" s="19">
        <f>COUNTA(K190:K199)-0.5*COUNTIF(K190:K199,"Sq*")-COUNTIF(K190:K199,"TBA")</f>
        <v>1</v>
      </c>
      <c r="L200" s="70"/>
      <c r="M200" s="70"/>
      <c r="N200" s="70" t="str">
        <f>IF(F200+K200=0,"",C186)</f>
        <v>ROYAL FREMANTLE</v>
      </c>
      <c r="O200" s="24">
        <f>F200</f>
        <v>4</v>
      </c>
      <c r="P200" s="70" t="str">
        <f>IF(F200+K200=0,"",H186)</f>
        <v>GOSNELLS</v>
      </c>
      <c r="Q200" s="24">
        <f>K200</f>
        <v>1</v>
      </c>
      <c r="R200" s="70" t="str">
        <f>G201</f>
        <v>ROYAL FREMANTLE</v>
      </c>
      <c r="S200" s="70" t="str">
        <f>IF(R200="HALVED",C186,"")</f>
        <v/>
      </c>
      <c r="T200" s="70" t="str">
        <f>IF(R200="HALVED",H186,"")</f>
        <v/>
      </c>
      <c r="U200" s="70"/>
      <c r="V200" s="70"/>
      <c r="W200" s="70"/>
      <c r="X200" s="70"/>
      <c r="Y200" s="70"/>
    </row>
    <row r="201" spans="1:25" ht="15">
      <c r="A201" s="25"/>
      <c r="B201" s="46" t="s">
        <v>52</v>
      </c>
      <c r="C201" s="45"/>
      <c r="D201" s="45"/>
      <c r="E201" s="45"/>
      <c r="F201" s="43"/>
      <c r="G201" s="56" t="str">
        <f>IF(F200+K200&lt;4,"",IF(F200=K200,"HALVED",IF(F200&gt;K200,C186,H186)))</f>
        <v>ROYAL FREMANTLE</v>
      </c>
      <c r="H201" s="45"/>
      <c r="I201" s="45"/>
      <c r="J201" s="45"/>
      <c r="K201" s="43"/>
      <c r="L201" s="69"/>
      <c r="M201" s="69"/>
      <c r="N201" s="69"/>
      <c r="O201" s="69"/>
      <c r="P201" s="69"/>
      <c r="Q201" s="69"/>
      <c r="R201" s="69"/>
      <c r="S201" s="69"/>
      <c r="T201" s="69"/>
      <c r="U201" s="69"/>
      <c r="V201" s="69"/>
      <c r="W201" s="69"/>
      <c r="X201" s="69"/>
      <c r="Y201" s="69"/>
    </row>
    <row r="202" spans="1:25" ht="15">
      <c r="A202" s="25"/>
      <c r="B202" s="57" t="s">
        <v>157</v>
      </c>
      <c r="C202" s="45"/>
      <c r="D202" s="45"/>
      <c r="E202" s="45"/>
      <c r="F202" s="45"/>
      <c r="G202" s="45"/>
      <c r="H202" s="45"/>
      <c r="I202" s="45"/>
      <c r="J202" s="45"/>
      <c r="K202" s="43"/>
      <c r="L202" s="69"/>
      <c r="M202" s="69"/>
      <c r="N202" s="69"/>
      <c r="O202" s="69"/>
      <c r="P202" s="69"/>
      <c r="Q202" s="69"/>
      <c r="R202" s="69"/>
      <c r="S202" s="69"/>
      <c r="T202" s="69"/>
      <c r="U202" s="69"/>
      <c r="V202" s="69"/>
      <c r="W202" s="69"/>
      <c r="X202" s="69"/>
      <c r="Y202" s="69"/>
    </row>
    <row r="203" spans="1:25" ht="15">
      <c r="A203" s="25"/>
      <c r="B203" s="16" t="s">
        <v>22</v>
      </c>
      <c r="C203" s="58" t="s">
        <v>1371</v>
      </c>
      <c r="D203" s="45"/>
      <c r="E203" s="45"/>
      <c r="F203" s="43"/>
      <c r="G203" s="17" t="s">
        <v>22</v>
      </c>
      <c r="H203" s="48" t="s">
        <v>1524</v>
      </c>
      <c r="I203" s="45"/>
      <c r="J203" s="45"/>
      <c r="K203" s="43"/>
      <c r="L203" s="69"/>
      <c r="M203" s="69"/>
      <c r="N203" s="69"/>
      <c r="O203" s="69"/>
      <c r="P203" s="69"/>
      <c r="Q203" s="69"/>
      <c r="R203" s="69"/>
      <c r="S203" s="69"/>
      <c r="T203" s="69"/>
      <c r="U203" s="69"/>
      <c r="V203" s="69"/>
      <c r="W203" s="69"/>
      <c r="X203" s="69"/>
      <c r="Y203" s="69"/>
    </row>
    <row r="204" spans="1:25" ht="15">
      <c r="A204" s="25"/>
      <c r="B204" s="41" t="s">
        <v>23</v>
      </c>
      <c r="C204" s="59" t="s">
        <v>24</v>
      </c>
      <c r="D204" s="50"/>
      <c r="E204" s="41" t="s">
        <v>25</v>
      </c>
      <c r="F204" s="41" t="s">
        <v>26</v>
      </c>
      <c r="G204" s="40" t="s">
        <v>23</v>
      </c>
      <c r="H204" s="49" t="s">
        <v>24</v>
      </c>
      <c r="I204" s="50"/>
      <c r="J204" s="40" t="s">
        <v>25</v>
      </c>
      <c r="K204" s="40" t="s">
        <v>26</v>
      </c>
      <c r="L204" s="69"/>
      <c r="M204" s="69"/>
      <c r="N204" s="69"/>
      <c r="O204" s="69"/>
      <c r="P204" s="69"/>
      <c r="Q204" s="69"/>
      <c r="R204" s="69"/>
      <c r="S204" s="69"/>
      <c r="T204" s="69"/>
      <c r="U204" s="69"/>
      <c r="V204" s="69"/>
      <c r="W204" s="69"/>
      <c r="X204" s="69"/>
      <c r="Y204" s="69"/>
    </row>
    <row r="205" spans="1:25" ht="15">
      <c r="A205" s="25"/>
      <c r="B205" s="47"/>
      <c r="C205" s="51"/>
      <c r="D205" s="52"/>
      <c r="E205" s="47"/>
      <c r="F205" s="47"/>
      <c r="G205" s="47"/>
      <c r="H205" s="51"/>
      <c r="I205" s="52"/>
      <c r="J205" s="47"/>
      <c r="K205" s="47"/>
      <c r="L205" s="69"/>
      <c r="M205" s="69"/>
      <c r="N205" s="69"/>
      <c r="O205" s="69"/>
      <c r="P205" s="69"/>
      <c r="Q205" s="69"/>
      <c r="R205" s="69"/>
      <c r="S205" s="69"/>
      <c r="T205" s="69"/>
      <c r="U205" s="69"/>
      <c r="V205" s="69"/>
      <c r="W205" s="69"/>
      <c r="X205" s="69"/>
      <c r="Y205" s="69"/>
    </row>
    <row r="206" spans="1:25" ht="15">
      <c r="A206" s="25"/>
      <c r="B206" s="39"/>
      <c r="C206" s="53"/>
      <c r="D206" s="54"/>
      <c r="E206" s="39"/>
      <c r="F206" s="39"/>
      <c r="G206" s="39"/>
      <c r="H206" s="53"/>
      <c r="I206" s="54"/>
      <c r="J206" s="39"/>
      <c r="K206" s="39"/>
      <c r="L206" s="69"/>
      <c r="M206" s="69"/>
      <c r="N206" s="69"/>
      <c r="O206" s="69"/>
      <c r="P206" s="69"/>
      <c r="Q206" s="69"/>
      <c r="R206" s="69"/>
      <c r="S206" s="69"/>
      <c r="T206" s="69"/>
      <c r="U206" s="69"/>
      <c r="V206" s="69"/>
      <c r="W206" s="69"/>
      <c r="X206" s="69"/>
      <c r="Y206" s="69"/>
    </row>
    <row r="207" spans="1:25" ht="15.75">
      <c r="A207" s="25"/>
      <c r="B207" s="41">
        <v>1</v>
      </c>
      <c r="C207" s="42" t="s">
        <v>1523</v>
      </c>
      <c r="D207" s="43"/>
      <c r="E207" s="19">
        <v>18</v>
      </c>
      <c r="F207" s="38"/>
      <c r="G207" s="40">
        <v>1</v>
      </c>
      <c r="H207" s="42" t="s">
        <v>1522</v>
      </c>
      <c r="I207" s="43"/>
      <c r="J207" s="19">
        <v>9</v>
      </c>
      <c r="K207" s="38" t="s">
        <v>87</v>
      </c>
      <c r="L207" s="71"/>
      <c r="M207" s="71"/>
      <c r="N207" s="71"/>
      <c r="O207" s="71"/>
      <c r="P207" s="71"/>
      <c r="Q207" s="71"/>
      <c r="R207" s="71"/>
      <c r="S207" s="71"/>
      <c r="T207" s="71"/>
      <c r="U207" s="71"/>
      <c r="V207" s="71"/>
      <c r="W207" s="71"/>
      <c r="X207" s="71"/>
      <c r="Y207" s="71"/>
    </row>
    <row r="208" spans="1:25" ht="15.75">
      <c r="A208" s="25"/>
      <c r="B208" s="39"/>
      <c r="C208" s="42" t="s">
        <v>1521</v>
      </c>
      <c r="D208" s="43"/>
      <c r="E208" s="19">
        <v>13</v>
      </c>
      <c r="F208" s="39"/>
      <c r="G208" s="39"/>
      <c r="H208" s="42" t="s">
        <v>1520</v>
      </c>
      <c r="I208" s="43"/>
      <c r="J208" s="19">
        <v>21</v>
      </c>
      <c r="K208" s="39"/>
      <c r="L208" s="71"/>
      <c r="M208" s="71"/>
      <c r="N208" s="71"/>
      <c r="O208" s="71"/>
      <c r="P208" s="71"/>
      <c r="Q208" s="71"/>
      <c r="R208" s="71"/>
      <c r="S208" s="71"/>
      <c r="T208" s="71"/>
      <c r="U208" s="71"/>
      <c r="V208" s="71"/>
      <c r="W208" s="71"/>
      <c r="X208" s="71"/>
      <c r="Y208" s="71"/>
    </row>
    <row r="209" spans="1:25" ht="15.75">
      <c r="A209" s="25"/>
      <c r="B209" s="41">
        <v>2</v>
      </c>
      <c r="C209" s="42" t="s">
        <v>1519</v>
      </c>
      <c r="D209" s="43"/>
      <c r="E209" s="19">
        <v>15</v>
      </c>
      <c r="F209" s="38"/>
      <c r="G209" s="40">
        <v>2</v>
      </c>
      <c r="H209" s="42" t="s">
        <v>1518</v>
      </c>
      <c r="I209" s="43"/>
      <c r="J209" s="19">
        <v>10</v>
      </c>
      <c r="K209" s="38" t="s">
        <v>55</v>
      </c>
      <c r="L209" s="71"/>
      <c r="M209" s="71"/>
      <c r="N209" s="71"/>
      <c r="O209" s="71"/>
      <c r="P209" s="71"/>
      <c r="Q209" s="71"/>
      <c r="R209" s="71"/>
      <c r="S209" s="71"/>
      <c r="T209" s="71"/>
      <c r="U209" s="71"/>
      <c r="V209" s="71"/>
      <c r="W209" s="71"/>
      <c r="X209" s="71"/>
      <c r="Y209" s="71"/>
    </row>
    <row r="210" spans="1:25" ht="15.75">
      <c r="A210" s="25"/>
      <c r="B210" s="39"/>
      <c r="C210" s="42" t="s">
        <v>1517</v>
      </c>
      <c r="D210" s="43"/>
      <c r="E210" s="19">
        <v>17</v>
      </c>
      <c r="F210" s="39"/>
      <c r="G210" s="39"/>
      <c r="H210" s="42" t="s">
        <v>1516</v>
      </c>
      <c r="I210" s="43"/>
      <c r="J210" s="19">
        <v>19</v>
      </c>
      <c r="K210" s="39"/>
      <c r="L210" s="71"/>
      <c r="M210" s="71"/>
      <c r="N210" s="71"/>
      <c r="O210" s="71"/>
      <c r="P210" s="71"/>
      <c r="Q210" s="71"/>
      <c r="R210" s="71"/>
      <c r="S210" s="71"/>
      <c r="T210" s="71"/>
      <c r="U210" s="71"/>
      <c r="V210" s="71"/>
      <c r="W210" s="71"/>
      <c r="X210" s="71"/>
      <c r="Y210" s="71"/>
    </row>
    <row r="211" spans="1:25" ht="15.75">
      <c r="A211" s="25"/>
      <c r="B211" s="41">
        <v>3</v>
      </c>
      <c r="C211" s="42" t="s">
        <v>1515</v>
      </c>
      <c r="D211" s="43"/>
      <c r="E211" s="19">
        <v>13</v>
      </c>
      <c r="F211" s="38"/>
      <c r="G211" s="40">
        <v>3</v>
      </c>
      <c r="H211" s="42" t="s">
        <v>1514</v>
      </c>
      <c r="I211" s="43"/>
      <c r="J211" s="19">
        <v>13</v>
      </c>
      <c r="K211" s="38" t="s">
        <v>84</v>
      </c>
      <c r="L211" s="71"/>
      <c r="M211" s="71"/>
      <c r="N211" s="71"/>
      <c r="O211" s="71"/>
      <c r="P211" s="71"/>
      <c r="Q211" s="71"/>
      <c r="R211" s="71"/>
      <c r="S211" s="71"/>
      <c r="T211" s="71"/>
      <c r="U211" s="71"/>
      <c r="V211" s="71"/>
      <c r="W211" s="71"/>
      <c r="X211" s="71"/>
      <c r="Y211" s="71"/>
    </row>
    <row r="212" spans="1:25" ht="15.75">
      <c r="A212" s="25"/>
      <c r="B212" s="39"/>
      <c r="C212" s="42" t="s">
        <v>1513</v>
      </c>
      <c r="D212" s="43"/>
      <c r="E212" s="19">
        <v>16</v>
      </c>
      <c r="F212" s="39"/>
      <c r="G212" s="39"/>
      <c r="H212" s="42" t="s">
        <v>1512</v>
      </c>
      <c r="I212" s="43"/>
      <c r="J212" s="19">
        <v>16</v>
      </c>
      <c r="K212" s="39"/>
      <c r="L212" s="71"/>
      <c r="M212" s="71"/>
      <c r="N212" s="71"/>
      <c r="O212" s="71"/>
      <c r="P212" s="71"/>
      <c r="Q212" s="71"/>
      <c r="R212" s="71"/>
      <c r="S212" s="71"/>
      <c r="T212" s="71"/>
      <c r="U212" s="71"/>
      <c r="V212" s="71"/>
      <c r="W212" s="71"/>
      <c r="X212" s="71"/>
      <c r="Y212" s="71"/>
    </row>
    <row r="213" spans="1:25" ht="15.75">
      <c r="A213" s="25"/>
      <c r="B213" s="41">
        <v>4</v>
      </c>
      <c r="C213" s="42" t="s">
        <v>1511</v>
      </c>
      <c r="D213" s="43"/>
      <c r="E213" s="19">
        <v>10</v>
      </c>
      <c r="F213" s="38" t="s">
        <v>33</v>
      </c>
      <c r="G213" s="40">
        <v>4</v>
      </c>
      <c r="H213" s="42" t="s">
        <v>1510</v>
      </c>
      <c r="I213" s="43"/>
      <c r="J213" s="19">
        <v>8</v>
      </c>
      <c r="K213" s="38"/>
      <c r="L213" s="71"/>
      <c r="M213" s="71"/>
      <c r="N213" s="71"/>
      <c r="O213" s="71"/>
      <c r="P213" s="71"/>
      <c r="Q213" s="71"/>
      <c r="R213" s="71"/>
      <c r="S213" s="71"/>
      <c r="T213" s="71"/>
      <c r="U213" s="71"/>
      <c r="V213" s="71"/>
      <c r="W213" s="71"/>
      <c r="X213" s="71"/>
      <c r="Y213" s="71"/>
    </row>
    <row r="214" spans="1:25" ht="15.75">
      <c r="A214" s="25"/>
      <c r="B214" s="39"/>
      <c r="C214" s="42" t="s">
        <v>1509</v>
      </c>
      <c r="D214" s="43"/>
      <c r="E214" s="19">
        <v>12</v>
      </c>
      <c r="F214" s="39"/>
      <c r="G214" s="39"/>
      <c r="H214" s="93" t="s">
        <v>1508</v>
      </c>
      <c r="I214" s="89"/>
      <c r="J214" s="19">
        <v>13</v>
      </c>
      <c r="K214" s="39"/>
      <c r="L214" s="71"/>
      <c r="M214" s="71"/>
      <c r="N214" s="71"/>
      <c r="O214" s="71"/>
      <c r="P214" s="71"/>
      <c r="Q214" s="71"/>
      <c r="R214" s="71"/>
      <c r="S214" s="71"/>
      <c r="T214" s="71"/>
      <c r="U214" s="71"/>
      <c r="V214" s="71"/>
      <c r="W214" s="71"/>
      <c r="X214" s="71"/>
      <c r="Y214" s="71"/>
    </row>
    <row r="215" spans="1:25" ht="15.75">
      <c r="A215" s="25"/>
      <c r="B215" s="41">
        <v>5</v>
      </c>
      <c r="C215" s="42" t="s">
        <v>1507</v>
      </c>
      <c r="D215" s="43"/>
      <c r="E215" s="19">
        <v>7</v>
      </c>
      <c r="F215" s="38"/>
      <c r="G215" s="40">
        <v>5</v>
      </c>
      <c r="H215" s="42" t="s">
        <v>1506</v>
      </c>
      <c r="I215" s="43"/>
      <c r="J215" s="19">
        <v>8</v>
      </c>
      <c r="K215" s="38" t="s">
        <v>33</v>
      </c>
      <c r="L215" s="71"/>
      <c r="M215" s="71"/>
      <c r="N215" s="71"/>
      <c r="O215" s="71"/>
      <c r="P215" s="71"/>
      <c r="Q215" s="71"/>
      <c r="R215" s="71"/>
      <c r="S215" s="71"/>
      <c r="T215" s="71"/>
      <c r="U215" s="71"/>
      <c r="V215" s="71"/>
      <c r="W215" s="71"/>
      <c r="X215" s="71"/>
      <c r="Y215" s="71"/>
    </row>
    <row r="216" spans="1:25" ht="15.75">
      <c r="A216" s="25"/>
      <c r="B216" s="39"/>
      <c r="C216" s="42" t="s">
        <v>1505</v>
      </c>
      <c r="D216" s="43"/>
      <c r="E216" s="19">
        <v>12</v>
      </c>
      <c r="F216" s="39"/>
      <c r="G216" s="39"/>
      <c r="H216" s="42" t="s">
        <v>1504</v>
      </c>
      <c r="I216" s="43"/>
      <c r="J216" s="19">
        <v>8</v>
      </c>
      <c r="K216" s="39"/>
      <c r="L216" s="71"/>
      <c r="M216" s="71"/>
      <c r="N216" s="71"/>
      <c r="O216" s="71"/>
      <c r="P216" s="71"/>
      <c r="Q216" s="71"/>
      <c r="R216" s="71"/>
      <c r="S216" s="71"/>
      <c r="T216" s="71"/>
      <c r="U216" s="71"/>
      <c r="V216" s="71"/>
      <c r="W216" s="71"/>
      <c r="X216" s="71"/>
      <c r="Y216" s="71"/>
    </row>
    <row r="217" spans="1:25" ht="15.75">
      <c r="A217" s="25"/>
      <c r="B217" s="44" t="str">
        <f>"TOTAL MATCHES WON BY : "&amp;C203</f>
        <v>TOTAL MATCHES WON BY : MANDURAH</v>
      </c>
      <c r="C217" s="45"/>
      <c r="D217" s="45"/>
      <c r="E217" s="43"/>
      <c r="F217" s="19">
        <f>COUNTA(F207:F216)-0.5*COUNTIF(F207:F216,"Sq*")-COUNTIF(F207:F216,"TBA")</f>
        <v>1</v>
      </c>
      <c r="G217" s="55" t="str">
        <f>"TOTAL MATCHES WON BY : "&amp;H203</f>
        <v>TOTAL MATCHES WON BY : KENNEDY BAY</v>
      </c>
      <c r="H217" s="45"/>
      <c r="I217" s="45"/>
      <c r="J217" s="43"/>
      <c r="K217" s="19">
        <f>COUNTA(K207:K216)-0.5*COUNTIF(K207:K216,"Sq*")-COUNTIF(K207:K216,"TBA")</f>
        <v>4</v>
      </c>
      <c r="L217" s="70"/>
      <c r="M217" s="70"/>
      <c r="N217" s="70" t="str">
        <f>IF(F217+K217=0,"",C203)</f>
        <v>MANDURAH</v>
      </c>
      <c r="O217" s="24">
        <f>F217</f>
        <v>1</v>
      </c>
      <c r="P217" s="70" t="str">
        <f>IF(F217+K217=0,"",H203)</f>
        <v>KENNEDY BAY</v>
      </c>
      <c r="Q217" s="24">
        <f>K217</f>
        <v>4</v>
      </c>
      <c r="R217" s="70" t="str">
        <f>G218</f>
        <v>KENNEDY BAY</v>
      </c>
      <c r="S217" s="70" t="str">
        <f>IF(R217="HALVED",C203,"")</f>
        <v/>
      </c>
      <c r="T217" s="70" t="str">
        <f>IF(R217="HALVED",H203,"")</f>
        <v/>
      </c>
      <c r="U217" s="70"/>
      <c r="V217" s="70"/>
      <c r="W217" s="70"/>
      <c r="X217" s="70"/>
      <c r="Y217" s="70"/>
    </row>
    <row r="218" spans="1:25" ht="15">
      <c r="A218" s="25"/>
      <c r="B218" s="46" t="s">
        <v>52</v>
      </c>
      <c r="C218" s="45"/>
      <c r="D218" s="45"/>
      <c r="E218" s="45"/>
      <c r="F218" s="43"/>
      <c r="G218" s="56" t="str">
        <f>IF(F217+K217&lt;4,"",IF(F217=K217,"HALVED",IF(F217&gt;K217,C203,H203)))</f>
        <v>KENNEDY BAY</v>
      </c>
      <c r="H218" s="45"/>
      <c r="I218" s="45"/>
      <c r="J218" s="45"/>
      <c r="K218" s="43"/>
      <c r="L218" s="69"/>
      <c r="M218" s="69"/>
      <c r="N218" s="69"/>
      <c r="O218" s="69"/>
      <c r="P218" s="69"/>
      <c r="Q218" s="69"/>
      <c r="R218" s="69"/>
      <c r="S218" s="69"/>
      <c r="T218" s="69"/>
      <c r="U218" s="69"/>
      <c r="V218" s="69"/>
      <c r="W218" s="69"/>
      <c r="X218" s="69"/>
      <c r="Y218" s="69"/>
    </row>
    <row r="219" spans="1:25" ht="15">
      <c r="A219" s="25"/>
      <c r="B219" s="25"/>
      <c r="C219" s="25"/>
      <c r="D219" s="25"/>
      <c r="E219" s="25"/>
      <c r="F219" s="25"/>
      <c r="G219" s="33"/>
      <c r="H219" s="33"/>
      <c r="I219" s="33"/>
      <c r="J219" s="33"/>
      <c r="K219" s="33"/>
      <c r="L219" s="69"/>
      <c r="M219" s="69"/>
      <c r="N219" s="69"/>
      <c r="O219" s="69"/>
      <c r="P219" s="69"/>
      <c r="Q219" s="69"/>
      <c r="R219" s="69"/>
      <c r="S219" s="69"/>
      <c r="T219" s="69"/>
      <c r="U219" s="69"/>
      <c r="V219" s="69"/>
      <c r="W219" s="69"/>
      <c r="X219" s="69"/>
      <c r="Y219" s="69"/>
    </row>
    <row r="220" spans="1:25" ht="15">
      <c r="A220" s="25"/>
      <c r="B220" s="25"/>
      <c r="C220" s="25"/>
      <c r="D220" s="25"/>
      <c r="E220" s="25"/>
      <c r="F220" s="25"/>
      <c r="G220" s="33"/>
      <c r="H220" s="33"/>
      <c r="I220" s="33"/>
      <c r="J220" s="33"/>
      <c r="K220" s="33"/>
      <c r="L220" s="69"/>
      <c r="M220" s="69"/>
      <c r="N220" s="69"/>
      <c r="O220" s="69"/>
      <c r="P220" s="69"/>
      <c r="Q220" s="69"/>
      <c r="R220" s="69"/>
      <c r="S220" s="69"/>
      <c r="T220" s="69"/>
      <c r="U220" s="69"/>
      <c r="V220" s="69"/>
      <c r="W220" s="69"/>
      <c r="X220" s="69"/>
      <c r="Y220" s="69"/>
    </row>
    <row r="221" spans="1:25" ht="15">
      <c r="A221" s="25"/>
      <c r="B221" s="25"/>
      <c r="C221" s="25"/>
      <c r="D221" s="25"/>
      <c r="E221" s="25"/>
      <c r="F221" s="25"/>
      <c r="G221" s="33"/>
      <c r="H221" s="33"/>
      <c r="I221" s="33"/>
      <c r="J221" s="33"/>
      <c r="K221" s="33"/>
      <c r="L221" s="69"/>
      <c r="M221" s="69"/>
      <c r="N221" s="69"/>
      <c r="O221" s="69"/>
      <c r="P221" s="69"/>
      <c r="Q221" s="69"/>
      <c r="R221" s="69"/>
      <c r="S221" s="69"/>
      <c r="T221" s="69"/>
      <c r="U221" s="69"/>
      <c r="V221" s="69"/>
      <c r="W221" s="69"/>
      <c r="X221" s="69"/>
      <c r="Y221" s="69"/>
    </row>
    <row r="222" spans="1:25" ht="15">
      <c r="A222" s="25"/>
      <c r="B222" s="25"/>
      <c r="C222" s="25"/>
      <c r="D222" s="25"/>
      <c r="E222" s="25"/>
      <c r="F222" s="25"/>
      <c r="G222" s="33"/>
      <c r="H222" s="33"/>
      <c r="I222" s="33"/>
      <c r="J222" s="33"/>
      <c r="K222" s="33"/>
      <c r="L222" s="69"/>
      <c r="M222" s="69"/>
      <c r="N222" s="69"/>
      <c r="O222" s="69"/>
      <c r="P222" s="69"/>
      <c r="Q222" s="69"/>
      <c r="R222" s="69"/>
      <c r="S222" s="69"/>
      <c r="T222" s="69"/>
      <c r="U222" s="69"/>
      <c r="V222" s="69"/>
      <c r="W222" s="69"/>
      <c r="X222" s="69"/>
      <c r="Y222" s="69"/>
    </row>
    <row r="223" spans="1:25" ht="15">
      <c r="A223" s="25"/>
      <c r="B223" s="25"/>
      <c r="C223" s="25"/>
      <c r="D223" s="25"/>
      <c r="E223" s="25"/>
      <c r="F223" s="25"/>
      <c r="G223" s="33"/>
      <c r="H223" s="33"/>
      <c r="I223" s="33"/>
      <c r="J223" s="33"/>
      <c r="K223" s="33"/>
      <c r="L223" s="69"/>
      <c r="M223" s="69"/>
      <c r="N223" s="69"/>
      <c r="O223" s="69"/>
      <c r="P223" s="69"/>
      <c r="Q223" s="69"/>
      <c r="R223" s="69"/>
      <c r="S223" s="69"/>
      <c r="T223" s="69"/>
      <c r="U223" s="69"/>
      <c r="V223" s="69"/>
      <c r="W223" s="69"/>
      <c r="X223" s="69"/>
      <c r="Y223" s="69"/>
    </row>
    <row r="224" spans="1:25" ht="15">
      <c r="A224" s="25"/>
      <c r="B224" s="25"/>
      <c r="C224" s="25"/>
      <c r="D224" s="25"/>
      <c r="E224" s="25"/>
      <c r="F224" s="25"/>
      <c r="G224" s="33"/>
      <c r="H224" s="33"/>
      <c r="I224" s="33"/>
      <c r="J224" s="33"/>
      <c r="K224" s="33"/>
      <c r="L224" s="69"/>
      <c r="M224" s="69"/>
      <c r="N224" s="69"/>
      <c r="O224" s="69"/>
      <c r="P224" s="69"/>
      <c r="Q224" s="69"/>
      <c r="R224" s="69"/>
      <c r="S224" s="69"/>
      <c r="T224" s="69"/>
      <c r="U224" s="69"/>
      <c r="V224" s="69"/>
      <c r="W224" s="69"/>
      <c r="X224" s="69"/>
      <c r="Y224" s="69"/>
    </row>
    <row r="225" spans="1:25" ht="15">
      <c r="A225" s="25"/>
      <c r="B225" s="25"/>
      <c r="C225" s="25"/>
      <c r="D225" s="25"/>
      <c r="E225" s="25"/>
      <c r="F225" s="25"/>
      <c r="G225" s="33"/>
      <c r="H225" s="33"/>
      <c r="I225" s="33"/>
      <c r="J225" s="33"/>
      <c r="K225" s="33"/>
      <c r="L225" s="33"/>
      <c r="M225" s="33"/>
      <c r="N225" s="33"/>
      <c r="O225" s="33"/>
      <c r="P225" s="33"/>
      <c r="Q225" s="33"/>
      <c r="R225" s="33"/>
      <c r="S225" s="33"/>
      <c r="T225" s="33"/>
      <c r="U225" s="33"/>
      <c r="V225" s="33"/>
      <c r="W225" s="33"/>
      <c r="X225" s="33"/>
      <c r="Y225" s="33"/>
    </row>
    <row r="226" spans="1:25" ht="15">
      <c r="A226" s="25"/>
      <c r="B226" s="25"/>
      <c r="C226" s="25"/>
      <c r="D226" s="25"/>
      <c r="E226" s="25"/>
      <c r="F226" s="25"/>
      <c r="G226" s="33"/>
      <c r="H226" s="33"/>
      <c r="I226" s="33"/>
      <c r="J226" s="33"/>
      <c r="K226" s="33"/>
      <c r="L226" s="33"/>
      <c r="M226" s="33"/>
      <c r="N226" s="33"/>
      <c r="O226" s="33"/>
      <c r="P226" s="33"/>
      <c r="Q226" s="33"/>
      <c r="R226" s="33"/>
      <c r="S226" s="33"/>
      <c r="T226" s="33"/>
      <c r="U226" s="33"/>
      <c r="V226" s="33"/>
      <c r="W226" s="33"/>
      <c r="X226" s="33"/>
      <c r="Y226" s="33"/>
    </row>
    <row r="227" spans="1:25" ht="15">
      <c r="A227" s="25"/>
      <c r="B227" s="25"/>
      <c r="C227" s="25"/>
      <c r="D227" s="25"/>
      <c r="E227" s="25"/>
      <c r="F227" s="25"/>
      <c r="G227" s="33"/>
      <c r="H227" s="33"/>
      <c r="I227" s="33"/>
      <c r="J227" s="33"/>
      <c r="K227" s="33"/>
      <c r="L227" s="33"/>
      <c r="M227" s="33"/>
      <c r="N227" s="33"/>
      <c r="O227" s="33"/>
      <c r="P227" s="33"/>
      <c r="Q227" s="33"/>
      <c r="R227" s="33"/>
      <c r="S227" s="33"/>
      <c r="T227" s="33"/>
      <c r="U227" s="33"/>
      <c r="V227" s="33"/>
      <c r="W227" s="33"/>
      <c r="X227" s="33"/>
      <c r="Y227" s="33"/>
    </row>
    <row r="228" spans="1:25" ht="15">
      <c r="A228" s="25"/>
      <c r="B228" s="25"/>
      <c r="C228" s="25"/>
      <c r="D228" s="25"/>
      <c r="E228" s="25"/>
      <c r="F228" s="25"/>
      <c r="G228" s="33"/>
      <c r="H228" s="33"/>
      <c r="I228" s="33"/>
      <c r="J228" s="33"/>
      <c r="K228" s="33"/>
      <c r="L228" s="33"/>
      <c r="M228" s="33"/>
      <c r="N228" s="33"/>
      <c r="O228" s="33"/>
      <c r="P228" s="33"/>
      <c r="Q228" s="33"/>
      <c r="R228" s="33"/>
      <c r="S228" s="33"/>
      <c r="T228" s="33"/>
      <c r="U228" s="33"/>
      <c r="V228" s="33"/>
      <c r="W228" s="33"/>
      <c r="X228" s="33"/>
      <c r="Y228" s="33"/>
    </row>
    <row r="229" spans="1:25" ht="15">
      <c r="A229" s="25"/>
      <c r="B229" s="25"/>
      <c r="C229" s="25"/>
      <c r="D229" s="25"/>
      <c r="E229" s="25"/>
      <c r="F229" s="25"/>
      <c r="G229" s="33"/>
      <c r="H229" s="33"/>
      <c r="I229" s="33"/>
      <c r="J229" s="33"/>
      <c r="K229" s="33"/>
      <c r="L229" s="33"/>
      <c r="M229" s="33"/>
      <c r="N229" s="33"/>
      <c r="O229" s="33"/>
      <c r="P229" s="33"/>
      <c r="Q229" s="33"/>
      <c r="R229" s="33"/>
      <c r="S229" s="33"/>
      <c r="T229" s="33"/>
      <c r="U229" s="33"/>
      <c r="V229" s="33"/>
      <c r="W229" s="33"/>
      <c r="X229" s="33"/>
      <c r="Y229" s="33"/>
    </row>
    <row r="230" spans="1:25" ht="15">
      <c r="A230" s="25"/>
      <c r="B230" s="25"/>
      <c r="C230" s="25"/>
      <c r="D230" s="25"/>
      <c r="E230" s="25"/>
      <c r="F230" s="25"/>
      <c r="G230" s="33"/>
      <c r="H230" s="33"/>
      <c r="I230" s="33"/>
      <c r="J230" s="33"/>
      <c r="K230" s="33"/>
      <c r="L230" s="33"/>
      <c r="M230" s="33"/>
      <c r="N230" s="33"/>
      <c r="O230" s="33"/>
      <c r="P230" s="33"/>
      <c r="Q230" s="33"/>
      <c r="R230" s="33"/>
      <c r="S230" s="33"/>
      <c r="T230" s="33"/>
      <c r="U230" s="33"/>
      <c r="V230" s="33"/>
      <c r="W230" s="33"/>
      <c r="X230" s="33"/>
      <c r="Y230" s="33"/>
    </row>
    <row r="231" spans="1:25" ht="15">
      <c r="A231" s="25"/>
      <c r="B231" s="25"/>
      <c r="C231" s="25"/>
      <c r="D231" s="25"/>
      <c r="E231" s="25"/>
      <c r="F231" s="25"/>
      <c r="G231" s="33"/>
      <c r="H231" s="33"/>
      <c r="I231" s="33"/>
      <c r="J231" s="33"/>
      <c r="K231" s="33"/>
      <c r="L231" s="33"/>
      <c r="M231" s="33"/>
      <c r="N231" s="33"/>
      <c r="O231" s="33"/>
      <c r="P231" s="33"/>
      <c r="Q231" s="33"/>
      <c r="R231" s="33"/>
      <c r="S231" s="33"/>
      <c r="T231" s="33"/>
      <c r="U231" s="33"/>
      <c r="V231" s="33"/>
      <c r="W231" s="33"/>
      <c r="X231" s="33"/>
      <c r="Y231" s="33"/>
    </row>
    <row r="232" spans="1:25" ht="15">
      <c r="A232" s="25"/>
      <c r="B232" s="25"/>
      <c r="C232" s="25"/>
      <c r="D232" s="25"/>
      <c r="E232" s="25"/>
      <c r="F232" s="25"/>
      <c r="G232" s="33"/>
      <c r="H232" s="33"/>
      <c r="I232" s="33"/>
      <c r="J232" s="33"/>
      <c r="K232" s="33"/>
      <c r="L232" s="33"/>
      <c r="M232" s="33"/>
      <c r="N232" s="33"/>
      <c r="O232" s="33"/>
      <c r="P232" s="33"/>
      <c r="Q232" s="33"/>
      <c r="R232" s="33"/>
      <c r="S232" s="33"/>
      <c r="T232" s="33"/>
      <c r="U232" s="33"/>
      <c r="V232" s="33"/>
      <c r="W232" s="33"/>
      <c r="X232" s="33"/>
      <c r="Y232" s="33"/>
    </row>
    <row r="233" spans="1:25" ht="15">
      <c r="A233" s="25"/>
      <c r="B233" s="25"/>
      <c r="C233" s="25"/>
      <c r="D233" s="25"/>
      <c r="E233" s="25"/>
      <c r="F233" s="25"/>
      <c r="G233" s="33"/>
      <c r="H233" s="33"/>
      <c r="I233" s="33"/>
      <c r="J233" s="33"/>
      <c r="K233" s="33"/>
      <c r="L233" s="33"/>
      <c r="M233" s="33"/>
      <c r="N233" s="33"/>
      <c r="O233" s="33"/>
      <c r="P233" s="33"/>
      <c r="Q233" s="33"/>
      <c r="R233" s="33"/>
      <c r="S233" s="33"/>
      <c r="T233" s="33"/>
      <c r="U233" s="33"/>
      <c r="V233" s="33"/>
      <c r="W233" s="33"/>
      <c r="X233" s="33"/>
      <c r="Y233" s="33"/>
    </row>
    <row r="234" spans="1:25" ht="15">
      <c r="A234" s="25"/>
      <c r="B234" s="25"/>
      <c r="C234" s="25"/>
      <c r="D234" s="25"/>
      <c r="E234" s="25"/>
      <c r="F234" s="25"/>
      <c r="G234" s="33"/>
      <c r="H234" s="33"/>
      <c r="I234" s="33"/>
      <c r="J234" s="33"/>
      <c r="K234" s="33"/>
      <c r="L234" s="33"/>
      <c r="M234" s="33"/>
      <c r="N234" s="33"/>
      <c r="O234" s="33"/>
      <c r="P234" s="33"/>
      <c r="Q234" s="33"/>
      <c r="R234" s="33"/>
      <c r="S234" s="33"/>
      <c r="T234" s="33"/>
      <c r="U234" s="33"/>
      <c r="V234" s="33"/>
      <c r="W234" s="33"/>
      <c r="X234" s="33"/>
      <c r="Y234" s="33"/>
    </row>
    <row r="235" spans="1:25" ht="15">
      <c r="A235" s="25"/>
      <c r="B235" s="25"/>
      <c r="C235" s="25"/>
      <c r="D235" s="25"/>
      <c r="E235" s="25"/>
      <c r="F235" s="25"/>
      <c r="G235" s="33"/>
      <c r="H235" s="33"/>
      <c r="I235" s="33"/>
      <c r="J235" s="33"/>
      <c r="K235" s="33"/>
      <c r="L235" s="33"/>
      <c r="M235" s="33"/>
      <c r="N235" s="33"/>
      <c r="O235" s="33"/>
      <c r="P235" s="33"/>
      <c r="Q235" s="33"/>
      <c r="R235" s="33"/>
      <c r="S235" s="33"/>
      <c r="T235" s="33"/>
      <c r="U235" s="33"/>
      <c r="V235" s="33"/>
      <c r="W235" s="33"/>
      <c r="X235" s="33"/>
      <c r="Y235" s="33"/>
    </row>
    <row r="236" spans="1:25" ht="15">
      <c r="A236" s="25"/>
      <c r="B236" s="25"/>
      <c r="C236" s="25"/>
      <c r="D236" s="25"/>
      <c r="E236" s="25"/>
      <c r="F236" s="25"/>
      <c r="G236" s="33"/>
      <c r="H236" s="33"/>
      <c r="I236" s="33"/>
      <c r="J236" s="33"/>
      <c r="K236" s="33"/>
      <c r="L236" s="33"/>
      <c r="M236" s="33"/>
      <c r="N236" s="33"/>
      <c r="O236" s="33"/>
      <c r="P236" s="33"/>
      <c r="Q236" s="33"/>
      <c r="R236" s="33"/>
      <c r="S236" s="33"/>
      <c r="T236" s="33"/>
      <c r="U236" s="33"/>
      <c r="V236" s="33"/>
      <c r="W236" s="33"/>
      <c r="X236" s="33"/>
      <c r="Y236" s="33"/>
    </row>
    <row r="237" spans="1:25" ht="15">
      <c r="A237" s="25"/>
      <c r="B237" s="25"/>
      <c r="C237" s="25"/>
      <c r="D237" s="25"/>
      <c r="E237" s="25"/>
      <c r="F237" s="25"/>
      <c r="G237" s="33"/>
      <c r="H237" s="33"/>
      <c r="I237" s="33"/>
      <c r="J237" s="33"/>
      <c r="K237" s="33"/>
      <c r="L237" s="33"/>
      <c r="M237" s="33"/>
      <c r="N237" s="33"/>
      <c r="O237" s="33"/>
      <c r="P237" s="33"/>
      <c r="Q237" s="33"/>
      <c r="R237" s="33"/>
      <c r="S237" s="33"/>
      <c r="T237" s="33"/>
      <c r="U237" s="33"/>
      <c r="V237" s="33"/>
      <c r="W237" s="33"/>
      <c r="X237" s="33"/>
      <c r="Y237" s="33"/>
    </row>
    <row r="238" spans="1:25" ht="15">
      <c r="A238" s="25"/>
      <c r="B238" s="25"/>
      <c r="C238" s="25"/>
      <c r="D238" s="25"/>
      <c r="E238" s="25"/>
      <c r="F238" s="25"/>
      <c r="G238" s="33"/>
      <c r="H238" s="33"/>
      <c r="I238" s="33"/>
      <c r="J238" s="33"/>
      <c r="K238" s="33"/>
      <c r="L238" s="33"/>
      <c r="M238" s="33"/>
      <c r="N238" s="33"/>
      <c r="O238" s="33"/>
      <c r="P238" s="33"/>
      <c r="Q238" s="33"/>
      <c r="R238" s="33"/>
      <c r="S238" s="33"/>
      <c r="T238" s="33"/>
      <c r="U238" s="33"/>
      <c r="V238" s="33"/>
      <c r="W238" s="33"/>
      <c r="X238" s="33"/>
      <c r="Y238" s="33"/>
    </row>
    <row r="239" spans="1:25" ht="15" hidden="1">
      <c r="A239" s="25"/>
      <c r="B239" s="25"/>
      <c r="C239" s="25"/>
      <c r="D239" s="25"/>
      <c r="E239" s="25"/>
      <c r="F239" s="25"/>
      <c r="G239" s="33"/>
      <c r="H239" s="33"/>
      <c r="I239" s="35"/>
      <c r="J239" s="35"/>
      <c r="K239" s="35"/>
      <c r="L239" s="33"/>
      <c r="M239" s="33"/>
      <c r="N239" s="33"/>
      <c r="O239" s="33"/>
      <c r="P239" s="33"/>
      <c r="Q239" s="33"/>
      <c r="R239" s="33"/>
      <c r="S239" s="33"/>
      <c r="T239" s="33"/>
      <c r="U239" s="33"/>
      <c r="V239" s="33"/>
      <c r="W239" s="33"/>
      <c r="X239" s="33"/>
      <c r="Y239" s="33"/>
    </row>
    <row r="240" spans="1:25" ht="15" hidden="1">
      <c r="A240" s="25"/>
      <c r="B240" s="25"/>
      <c r="C240" s="25" t="s">
        <v>119</v>
      </c>
      <c r="D240" s="25"/>
      <c r="E240" s="25"/>
      <c r="F240" s="25"/>
      <c r="G240" s="33"/>
      <c r="H240" s="33"/>
      <c r="I240" s="35"/>
      <c r="J240" s="35"/>
      <c r="K240" s="35"/>
      <c r="L240" s="33"/>
      <c r="M240" s="33"/>
      <c r="N240" s="33"/>
      <c r="O240" s="33"/>
      <c r="P240" s="33"/>
      <c r="Q240" s="33"/>
      <c r="R240" s="33"/>
      <c r="S240" s="33"/>
      <c r="T240" s="33"/>
      <c r="U240" s="33"/>
      <c r="V240" s="33"/>
      <c r="W240" s="33"/>
      <c r="X240" s="33"/>
      <c r="Y240" s="33"/>
    </row>
    <row r="241" spans="1:25" ht="15" hidden="1">
      <c r="A241" s="25"/>
      <c r="B241" s="25"/>
      <c r="C241" s="25" t="s">
        <v>68</v>
      </c>
      <c r="D241" s="25"/>
      <c r="E241" s="25"/>
      <c r="F241" s="25"/>
      <c r="G241" s="33"/>
      <c r="H241" s="33"/>
      <c r="I241" s="35"/>
      <c r="J241" s="35"/>
      <c r="K241" s="35"/>
      <c r="L241" s="33"/>
      <c r="M241" s="33"/>
      <c r="N241" s="33"/>
      <c r="O241" s="33"/>
      <c r="P241" s="33"/>
      <c r="Q241" s="33"/>
      <c r="R241" s="33"/>
      <c r="S241" s="33"/>
      <c r="T241" s="33"/>
      <c r="U241" s="33"/>
      <c r="V241" s="33"/>
      <c r="W241" s="33"/>
      <c r="X241" s="33"/>
      <c r="Y241" s="33"/>
    </row>
    <row r="242" spans="1:25" ht="15" hidden="1">
      <c r="A242" s="25"/>
      <c r="B242" s="25"/>
      <c r="C242" s="25" t="s">
        <v>55</v>
      </c>
      <c r="D242" s="25"/>
      <c r="E242" s="25"/>
      <c r="F242" s="25"/>
      <c r="G242" s="33"/>
      <c r="H242" s="33"/>
      <c r="I242" s="35"/>
      <c r="J242" s="35"/>
      <c r="K242" s="35"/>
      <c r="L242" s="33"/>
      <c r="M242" s="33"/>
      <c r="N242" s="33"/>
      <c r="O242" s="33"/>
      <c r="P242" s="33"/>
      <c r="Q242" s="33"/>
      <c r="R242" s="33"/>
      <c r="S242" s="33"/>
      <c r="T242" s="33"/>
      <c r="U242" s="33"/>
      <c r="V242" s="33"/>
      <c r="W242" s="33"/>
      <c r="X242" s="33"/>
      <c r="Y242" s="33"/>
    </row>
    <row r="243" spans="1:25" ht="15" hidden="1">
      <c r="A243" s="25"/>
      <c r="B243" s="25"/>
      <c r="C243" s="25" t="s">
        <v>33</v>
      </c>
      <c r="D243" s="25"/>
      <c r="E243" s="25"/>
      <c r="F243" s="25"/>
      <c r="G243" s="33"/>
      <c r="H243" s="33"/>
      <c r="I243" s="35"/>
      <c r="J243" s="35"/>
      <c r="K243" s="35"/>
      <c r="L243" s="33"/>
      <c r="M243" s="33"/>
      <c r="N243" s="33"/>
      <c r="O243" s="33"/>
      <c r="P243" s="33"/>
      <c r="Q243" s="33"/>
      <c r="R243" s="33"/>
      <c r="S243" s="33"/>
      <c r="T243" s="33"/>
      <c r="U243" s="33"/>
      <c r="V243" s="33"/>
      <c r="W243" s="33"/>
      <c r="X243" s="33"/>
      <c r="Y243" s="33"/>
    </row>
    <row r="244" spans="1:25" ht="15" hidden="1">
      <c r="A244" s="25"/>
      <c r="B244" s="25"/>
      <c r="C244" s="25" t="s">
        <v>38</v>
      </c>
      <c r="D244" s="25"/>
      <c r="E244" s="25"/>
      <c r="F244" s="25"/>
      <c r="G244" s="33"/>
      <c r="H244" s="33"/>
      <c r="I244" s="35"/>
      <c r="J244" s="35"/>
      <c r="K244" s="35"/>
      <c r="L244" s="33"/>
      <c r="M244" s="33"/>
      <c r="N244" s="33"/>
      <c r="O244" s="33"/>
      <c r="P244" s="33"/>
      <c r="Q244" s="33"/>
      <c r="R244" s="33"/>
      <c r="S244" s="33"/>
      <c r="T244" s="33"/>
      <c r="U244" s="33"/>
      <c r="V244" s="33"/>
      <c r="W244" s="33"/>
      <c r="X244" s="33"/>
      <c r="Y244" s="33"/>
    </row>
    <row r="245" spans="1:25" ht="15" hidden="1">
      <c r="A245" s="25"/>
      <c r="B245" s="25"/>
      <c r="C245" s="68" t="s">
        <v>87</v>
      </c>
      <c r="D245" s="25"/>
      <c r="E245" s="25"/>
      <c r="F245" s="25"/>
      <c r="G245" s="33"/>
      <c r="H245" s="33"/>
      <c r="I245" s="35"/>
      <c r="J245" s="35"/>
      <c r="K245" s="35"/>
      <c r="L245" s="33"/>
      <c r="M245" s="33"/>
      <c r="N245" s="33"/>
      <c r="O245" s="33"/>
      <c r="P245" s="33"/>
      <c r="Q245" s="33"/>
      <c r="R245" s="33"/>
      <c r="S245" s="33"/>
      <c r="T245" s="33"/>
      <c r="U245" s="33"/>
      <c r="V245" s="33"/>
      <c r="W245" s="33"/>
      <c r="X245" s="33"/>
      <c r="Y245" s="33"/>
    </row>
    <row r="246" spans="1:25" ht="15" hidden="1">
      <c r="A246" s="25"/>
      <c r="B246" s="25"/>
      <c r="C246" s="25" t="s">
        <v>43</v>
      </c>
      <c r="D246" s="25"/>
      <c r="E246" s="25"/>
      <c r="F246" s="25"/>
      <c r="G246" s="33"/>
      <c r="H246" s="33"/>
      <c r="I246" s="35"/>
      <c r="J246" s="35"/>
      <c r="K246" s="35"/>
      <c r="L246" s="33"/>
      <c r="M246" s="33"/>
      <c r="N246" s="33"/>
      <c r="O246" s="33"/>
      <c r="P246" s="33"/>
      <c r="Q246" s="33"/>
      <c r="R246" s="33"/>
      <c r="S246" s="33"/>
      <c r="T246" s="33"/>
      <c r="U246" s="33"/>
      <c r="V246" s="33"/>
      <c r="W246" s="33"/>
      <c r="X246" s="33"/>
      <c r="Y246" s="33"/>
    </row>
    <row r="247" spans="1:25" ht="15" hidden="1">
      <c r="A247" s="25"/>
      <c r="B247" s="25"/>
      <c r="C247" s="25" t="s">
        <v>102</v>
      </c>
      <c r="D247" s="25"/>
      <c r="E247" s="25"/>
      <c r="F247" s="25"/>
      <c r="G247" s="33"/>
      <c r="H247" s="33"/>
      <c r="I247" s="35"/>
      <c r="J247" s="35"/>
      <c r="K247" s="35"/>
      <c r="L247" s="33"/>
      <c r="M247" s="33"/>
      <c r="N247" s="33"/>
      <c r="O247" s="33"/>
      <c r="P247" s="33"/>
      <c r="Q247" s="33"/>
      <c r="R247" s="33"/>
      <c r="S247" s="33"/>
      <c r="T247" s="33"/>
      <c r="U247" s="33"/>
      <c r="V247" s="33"/>
      <c r="W247" s="33"/>
      <c r="X247" s="33"/>
      <c r="Y247" s="33"/>
    </row>
    <row r="248" spans="1:25" ht="15" hidden="1">
      <c r="A248" s="25"/>
      <c r="B248" s="25"/>
      <c r="C248" s="25" t="s">
        <v>84</v>
      </c>
      <c r="D248" s="25"/>
      <c r="E248" s="25"/>
      <c r="F248" s="25"/>
      <c r="G248" s="33"/>
      <c r="H248" s="33"/>
      <c r="I248" s="35"/>
      <c r="J248" s="35"/>
      <c r="K248" s="35"/>
      <c r="L248" s="33"/>
      <c r="M248" s="33"/>
      <c r="N248" s="33"/>
      <c r="O248" s="33"/>
      <c r="P248" s="33"/>
      <c r="Q248" s="33"/>
      <c r="R248" s="33"/>
      <c r="S248" s="33"/>
      <c r="T248" s="33"/>
      <c r="U248" s="33"/>
      <c r="V248" s="33"/>
      <c r="W248" s="33"/>
      <c r="X248" s="33"/>
      <c r="Y248" s="33"/>
    </row>
    <row r="249" spans="1:25" ht="15" hidden="1">
      <c r="A249" s="25"/>
      <c r="B249" s="25"/>
      <c r="C249" s="25" t="s">
        <v>64</v>
      </c>
      <c r="D249" s="25"/>
      <c r="E249" s="25"/>
      <c r="F249" s="25"/>
      <c r="G249" s="33"/>
      <c r="H249" s="33"/>
      <c r="I249" s="35"/>
      <c r="J249" s="35"/>
      <c r="K249" s="35"/>
      <c r="L249" s="33"/>
      <c r="M249" s="33"/>
      <c r="N249" s="33"/>
      <c r="O249" s="33"/>
      <c r="P249" s="33"/>
      <c r="Q249" s="33"/>
      <c r="R249" s="33"/>
      <c r="S249" s="33"/>
      <c r="T249" s="33"/>
      <c r="U249" s="33"/>
      <c r="V249" s="33"/>
      <c r="W249" s="33"/>
      <c r="X249" s="33"/>
      <c r="Y249" s="33"/>
    </row>
    <row r="250" spans="1:25" ht="15" hidden="1">
      <c r="A250" s="25"/>
      <c r="B250" s="25"/>
      <c r="C250" s="25" t="s">
        <v>28</v>
      </c>
      <c r="D250" s="25"/>
      <c r="E250" s="25"/>
      <c r="F250" s="25"/>
      <c r="G250" s="33"/>
      <c r="H250" s="33"/>
      <c r="I250" s="35"/>
      <c r="J250" s="35"/>
      <c r="K250" s="35"/>
      <c r="L250" s="33"/>
      <c r="M250" s="33"/>
      <c r="N250" s="33"/>
      <c r="O250" s="33"/>
      <c r="P250" s="33"/>
      <c r="Q250" s="33"/>
      <c r="R250" s="33"/>
      <c r="S250" s="33"/>
      <c r="T250" s="33"/>
      <c r="U250" s="33"/>
      <c r="V250" s="33"/>
      <c r="W250" s="33"/>
      <c r="X250" s="33"/>
      <c r="Y250" s="33"/>
    </row>
    <row r="251" spans="1:25" ht="15" hidden="1">
      <c r="A251" s="25"/>
      <c r="B251" s="25"/>
      <c r="C251" s="25" t="s">
        <v>48</v>
      </c>
      <c r="D251" s="25"/>
      <c r="E251" s="25"/>
      <c r="F251" s="25"/>
      <c r="G251" s="33"/>
      <c r="H251" s="33"/>
      <c r="I251" s="35"/>
      <c r="J251" s="35"/>
      <c r="K251" s="35"/>
      <c r="L251" s="33"/>
      <c r="M251" s="33"/>
      <c r="N251" s="33"/>
      <c r="O251" s="33"/>
      <c r="P251" s="33"/>
      <c r="Q251" s="33"/>
      <c r="R251" s="33"/>
      <c r="S251" s="33"/>
      <c r="T251" s="33"/>
      <c r="U251" s="33"/>
      <c r="V251" s="33"/>
      <c r="W251" s="33"/>
      <c r="X251" s="33"/>
      <c r="Y251" s="33"/>
    </row>
    <row r="252" spans="1:25" ht="15" hidden="1">
      <c r="A252" s="25"/>
      <c r="B252" s="25"/>
      <c r="C252" s="25" t="s">
        <v>77</v>
      </c>
      <c r="D252" s="25"/>
      <c r="E252" s="25"/>
      <c r="F252" s="25"/>
      <c r="G252" s="33"/>
      <c r="H252" s="33"/>
      <c r="I252" s="35"/>
      <c r="J252" s="35"/>
      <c r="K252" s="35"/>
      <c r="L252" s="33"/>
      <c r="M252" s="33"/>
      <c r="N252" s="33"/>
      <c r="O252" s="33"/>
      <c r="P252" s="33"/>
      <c r="Q252" s="33"/>
      <c r="R252" s="33"/>
      <c r="S252" s="33"/>
      <c r="T252" s="33"/>
      <c r="U252" s="33"/>
      <c r="V252" s="33"/>
      <c r="W252" s="33"/>
      <c r="X252" s="33"/>
      <c r="Y252" s="33"/>
    </row>
    <row r="253" spans="1:25" ht="15" hidden="1">
      <c r="A253" s="25"/>
      <c r="B253" s="25"/>
      <c r="C253" s="25" t="s">
        <v>162</v>
      </c>
      <c r="D253" s="25"/>
      <c r="E253" s="25"/>
      <c r="F253" s="25"/>
      <c r="G253" s="33"/>
      <c r="H253" s="33"/>
      <c r="I253" s="35"/>
      <c r="J253" s="35"/>
      <c r="K253" s="35"/>
      <c r="L253" s="33"/>
      <c r="M253" s="33"/>
      <c r="N253" s="33"/>
      <c r="O253" s="33"/>
      <c r="P253" s="33"/>
      <c r="Q253" s="33"/>
      <c r="R253" s="33"/>
      <c r="S253" s="33"/>
      <c r="T253" s="33"/>
      <c r="U253" s="33"/>
      <c r="V253" s="33"/>
      <c r="W253" s="33"/>
      <c r="X253" s="33"/>
      <c r="Y253" s="33"/>
    </row>
    <row r="254" spans="1:25" ht="15" hidden="1">
      <c r="A254" s="25"/>
      <c r="B254" s="25"/>
      <c r="C254" s="25" t="s">
        <v>154</v>
      </c>
      <c r="D254" s="25"/>
      <c r="E254" s="25"/>
      <c r="F254" s="25"/>
      <c r="G254" s="33"/>
      <c r="H254" s="33"/>
      <c r="I254" s="35"/>
      <c r="J254" s="35"/>
      <c r="K254" s="35"/>
      <c r="L254" s="33"/>
      <c r="M254" s="33"/>
      <c r="N254" s="33"/>
      <c r="O254" s="33"/>
      <c r="P254" s="33"/>
      <c r="Q254" s="33"/>
      <c r="R254" s="33"/>
      <c r="S254" s="33"/>
      <c r="T254" s="33"/>
      <c r="U254" s="33"/>
      <c r="V254" s="33"/>
      <c r="W254" s="33"/>
      <c r="X254" s="33"/>
      <c r="Y254" s="33"/>
    </row>
    <row r="255" spans="1:25" ht="15" hidden="1">
      <c r="A255" s="25"/>
      <c r="B255" s="25"/>
      <c r="C255" s="25" t="s">
        <v>163</v>
      </c>
      <c r="D255" s="25"/>
      <c r="E255" s="25"/>
      <c r="F255" s="25"/>
      <c r="G255" s="33"/>
      <c r="H255" s="33"/>
      <c r="I255" s="35"/>
      <c r="J255" s="35"/>
      <c r="K255" s="35"/>
      <c r="L255" s="33"/>
      <c r="M255" s="33"/>
      <c r="N255" s="33"/>
      <c r="O255" s="33"/>
      <c r="P255" s="33"/>
      <c r="Q255" s="33"/>
      <c r="R255" s="33"/>
      <c r="S255" s="33"/>
      <c r="T255" s="33"/>
      <c r="U255" s="33"/>
      <c r="V255" s="33"/>
      <c r="W255" s="33"/>
      <c r="X255" s="33"/>
      <c r="Y255" s="33"/>
    </row>
    <row r="256" spans="1:25" ht="15" hidden="1">
      <c r="A256" s="25"/>
      <c r="B256" s="25"/>
      <c r="C256" s="25" t="s">
        <v>96</v>
      </c>
      <c r="D256" s="25"/>
      <c r="E256" s="25"/>
      <c r="F256" s="25"/>
      <c r="G256" s="33"/>
      <c r="H256" s="33"/>
      <c r="I256" s="35"/>
      <c r="J256" s="35"/>
      <c r="K256" s="35"/>
      <c r="L256" s="33"/>
      <c r="M256" s="33"/>
      <c r="N256" s="33"/>
      <c r="O256" s="33"/>
      <c r="P256" s="33"/>
      <c r="Q256" s="33"/>
      <c r="R256" s="33"/>
      <c r="S256" s="33"/>
      <c r="T256" s="33"/>
      <c r="U256" s="33"/>
      <c r="V256" s="33"/>
      <c r="W256" s="33"/>
      <c r="X256" s="33"/>
      <c r="Y256" s="33"/>
    </row>
    <row r="257" spans="1:25" ht="15" hidden="1">
      <c r="A257" s="25"/>
      <c r="B257" s="25"/>
      <c r="C257" s="25" t="s">
        <v>164</v>
      </c>
      <c r="D257" s="25"/>
      <c r="E257" s="25"/>
      <c r="F257" s="25"/>
      <c r="G257" s="33"/>
      <c r="H257" s="33"/>
      <c r="I257" s="35"/>
      <c r="J257" s="35"/>
      <c r="K257" s="35"/>
      <c r="L257" s="33"/>
      <c r="M257" s="33"/>
      <c r="N257" s="33"/>
      <c r="O257" s="33"/>
      <c r="P257" s="33"/>
      <c r="Q257" s="33"/>
      <c r="R257" s="33"/>
      <c r="S257" s="33"/>
      <c r="T257" s="33"/>
      <c r="U257" s="33"/>
      <c r="V257" s="33"/>
      <c r="W257" s="33"/>
      <c r="X257" s="33"/>
      <c r="Y257" s="33"/>
    </row>
    <row r="258" spans="1:25" ht="15" hidden="1">
      <c r="A258" s="25"/>
      <c r="B258" s="25"/>
      <c r="C258" s="25" t="s">
        <v>165</v>
      </c>
      <c r="D258" s="25"/>
      <c r="E258" s="25"/>
      <c r="F258" s="25"/>
      <c r="G258" s="33"/>
      <c r="H258" s="33"/>
      <c r="I258" s="35"/>
      <c r="J258" s="35"/>
      <c r="K258" s="35"/>
      <c r="L258" s="33"/>
      <c r="M258" s="33"/>
      <c r="N258" s="33"/>
      <c r="O258" s="33"/>
      <c r="P258" s="33"/>
      <c r="Q258" s="33"/>
      <c r="R258" s="33"/>
      <c r="S258" s="33"/>
      <c r="T258" s="33"/>
      <c r="U258" s="33"/>
      <c r="V258" s="33"/>
      <c r="W258" s="33"/>
      <c r="X258" s="33"/>
      <c r="Y258" s="33"/>
    </row>
    <row r="259" spans="1:25" ht="15" hidden="1">
      <c r="A259" s="25"/>
      <c r="B259" s="25"/>
      <c r="C259" s="25" t="s">
        <v>166</v>
      </c>
      <c r="D259" s="25"/>
      <c r="E259" s="25"/>
      <c r="F259" s="25"/>
      <c r="G259" s="33"/>
      <c r="H259" s="33"/>
      <c r="I259" s="35"/>
      <c r="J259" s="35"/>
      <c r="K259" s="35"/>
      <c r="L259" s="33"/>
      <c r="M259" s="33"/>
      <c r="N259" s="33"/>
      <c r="O259" s="33"/>
      <c r="P259" s="33"/>
      <c r="Q259" s="33"/>
      <c r="R259" s="33"/>
      <c r="S259" s="33"/>
      <c r="T259" s="33"/>
      <c r="U259" s="33"/>
      <c r="V259" s="33"/>
      <c r="W259" s="33"/>
      <c r="X259" s="33"/>
      <c r="Y259" s="33"/>
    </row>
    <row r="260" spans="1:25" ht="15" hidden="1">
      <c r="A260" s="25"/>
      <c r="B260" s="25"/>
      <c r="C260" s="25" t="s">
        <v>167</v>
      </c>
      <c r="D260" s="25"/>
      <c r="E260" s="25"/>
      <c r="F260" s="25"/>
      <c r="G260" s="33"/>
      <c r="H260" s="33"/>
      <c r="I260" s="35"/>
      <c r="J260" s="35"/>
      <c r="K260" s="35"/>
      <c r="L260" s="33"/>
      <c r="M260" s="33"/>
      <c r="N260" s="33"/>
      <c r="O260" s="33"/>
      <c r="P260" s="33"/>
      <c r="Q260" s="33"/>
      <c r="R260" s="33"/>
      <c r="S260" s="33"/>
      <c r="T260" s="33"/>
      <c r="U260" s="33"/>
      <c r="V260" s="33"/>
      <c r="W260" s="33"/>
      <c r="X260" s="33"/>
      <c r="Y260" s="33"/>
    </row>
    <row r="261" spans="1:25" ht="15" hidden="1">
      <c r="A261" s="25"/>
      <c r="B261" s="25"/>
      <c r="D261" s="25"/>
      <c r="E261" s="25"/>
      <c r="F261" s="25"/>
      <c r="G261" s="33"/>
      <c r="H261" s="33"/>
      <c r="I261" s="35"/>
      <c r="J261" s="35"/>
      <c r="K261" s="35"/>
      <c r="L261" s="33"/>
      <c r="M261" s="33"/>
      <c r="N261" s="33"/>
      <c r="O261" s="33"/>
      <c r="P261" s="33"/>
      <c r="Q261" s="33"/>
      <c r="R261" s="33"/>
      <c r="S261" s="33"/>
      <c r="T261" s="33"/>
      <c r="U261" s="33"/>
      <c r="V261" s="33"/>
      <c r="W261" s="33"/>
      <c r="X261" s="33"/>
      <c r="Y261" s="33"/>
    </row>
    <row r="262" spans="1:25" ht="15" hidden="1">
      <c r="A262" s="25"/>
      <c r="B262" s="25"/>
      <c r="C262" s="25"/>
      <c r="D262" s="25"/>
      <c r="E262" s="25"/>
      <c r="F262" s="25"/>
      <c r="G262" s="33"/>
      <c r="H262" s="33"/>
      <c r="I262" s="35"/>
      <c r="J262" s="35"/>
      <c r="K262" s="35"/>
      <c r="L262" s="33"/>
      <c r="M262" s="33"/>
      <c r="N262" s="33"/>
      <c r="O262" s="33"/>
      <c r="P262" s="33"/>
      <c r="Q262" s="33"/>
      <c r="R262" s="33"/>
      <c r="S262" s="33"/>
      <c r="T262" s="33"/>
      <c r="U262" s="33"/>
      <c r="V262" s="33"/>
      <c r="W262" s="33"/>
      <c r="X262" s="33"/>
      <c r="Y262" s="33"/>
    </row>
    <row r="263" spans="1:25" ht="15" hidden="1">
      <c r="A263" s="25"/>
      <c r="B263" s="25"/>
      <c r="C263" s="25"/>
      <c r="D263" s="25"/>
      <c r="E263" s="25"/>
      <c r="F263" s="25"/>
      <c r="G263" s="33"/>
      <c r="H263" s="33"/>
      <c r="I263" s="35"/>
      <c r="J263" s="35"/>
      <c r="K263" s="35"/>
      <c r="L263" s="33"/>
      <c r="M263" s="33"/>
      <c r="N263" s="33"/>
      <c r="O263" s="33"/>
      <c r="P263" s="33"/>
      <c r="Q263" s="33"/>
      <c r="R263" s="33"/>
      <c r="S263" s="33"/>
      <c r="T263" s="33"/>
      <c r="U263" s="33"/>
      <c r="V263" s="33"/>
      <c r="W263" s="33"/>
      <c r="X263" s="33"/>
      <c r="Y263" s="33"/>
    </row>
    <row r="264" spans="1:25" ht="15">
      <c r="A264" s="25"/>
      <c r="B264" s="25"/>
      <c r="C264" s="25"/>
      <c r="D264" s="25"/>
      <c r="E264" s="25"/>
      <c r="F264" s="25"/>
      <c r="G264" s="33"/>
      <c r="H264" s="33"/>
      <c r="I264" s="35"/>
      <c r="J264" s="35"/>
      <c r="K264" s="35"/>
      <c r="L264" s="33"/>
      <c r="M264" s="33"/>
      <c r="N264" s="33"/>
      <c r="O264" s="33"/>
      <c r="P264" s="33"/>
      <c r="Q264" s="33"/>
      <c r="R264" s="33"/>
      <c r="S264" s="33"/>
      <c r="T264" s="33"/>
      <c r="U264" s="33"/>
      <c r="V264" s="33"/>
      <c r="W264" s="33"/>
      <c r="X264" s="33"/>
      <c r="Y264" s="33"/>
    </row>
    <row r="265" spans="1:25" ht="15">
      <c r="A265" s="25"/>
      <c r="B265" s="25"/>
      <c r="C265" s="25"/>
      <c r="D265" s="25"/>
      <c r="E265" s="25"/>
      <c r="F265" s="25"/>
      <c r="G265" s="33"/>
      <c r="H265" s="33"/>
      <c r="I265" s="35"/>
      <c r="J265" s="35"/>
      <c r="K265" s="35"/>
      <c r="L265" s="33"/>
      <c r="M265" s="33"/>
      <c r="N265" s="33"/>
      <c r="O265" s="33"/>
      <c r="P265" s="33"/>
      <c r="Q265" s="33"/>
      <c r="R265" s="33"/>
      <c r="S265" s="33"/>
      <c r="T265" s="33"/>
      <c r="U265" s="33"/>
      <c r="V265" s="33"/>
      <c r="W265" s="33"/>
      <c r="X265" s="33"/>
      <c r="Y265" s="33"/>
    </row>
    <row r="266" spans="1:25" ht="15">
      <c r="A266" s="25"/>
      <c r="B266" s="25"/>
      <c r="C266" s="25"/>
      <c r="D266" s="25"/>
      <c r="E266" s="25"/>
      <c r="F266" s="25"/>
      <c r="G266" s="33"/>
      <c r="H266" s="33"/>
      <c r="I266" s="35"/>
      <c r="J266" s="35"/>
      <c r="K266" s="35"/>
      <c r="L266" s="33"/>
      <c r="M266" s="33"/>
      <c r="N266" s="33"/>
      <c r="O266" s="33"/>
      <c r="P266" s="33"/>
      <c r="Q266" s="33"/>
      <c r="R266" s="33"/>
      <c r="S266" s="33"/>
      <c r="T266" s="33"/>
      <c r="U266" s="33"/>
      <c r="V266" s="33"/>
      <c r="W266" s="33"/>
      <c r="X266" s="33"/>
      <c r="Y266" s="33"/>
    </row>
    <row r="267" spans="1:25" ht="15">
      <c r="A267" s="25"/>
      <c r="B267" s="25"/>
      <c r="C267" s="25"/>
      <c r="D267" s="25"/>
      <c r="E267" s="25"/>
      <c r="F267" s="25"/>
      <c r="G267" s="33"/>
      <c r="H267" s="33"/>
      <c r="I267" s="35"/>
      <c r="J267" s="35"/>
      <c r="K267" s="35"/>
      <c r="L267" s="33"/>
      <c r="M267" s="33"/>
      <c r="N267" s="33"/>
      <c r="O267" s="33"/>
      <c r="P267" s="33"/>
      <c r="Q267" s="33"/>
      <c r="R267" s="33"/>
      <c r="S267" s="33"/>
      <c r="T267" s="33"/>
      <c r="U267" s="33"/>
      <c r="V267" s="33"/>
      <c r="W267" s="33"/>
      <c r="X267" s="33"/>
      <c r="Y267" s="33"/>
    </row>
    <row r="268" spans="1:25" ht="15">
      <c r="A268" s="25"/>
      <c r="B268" s="25"/>
      <c r="C268" s="25"/>
      <c r="D268" s="25"/>
      <c r="E268" s="25"/>
      <c r="F268" s="25"/>
      <c r="G268" s="33"/>
      <c r="H268" s="33"/>
      <c r="I268" s="35"/>
      <c r="J268" s="35"/>
      <c r="K268" s="35"/>
      <c r="L268" s="33"/>
      <c r="M268" s="33"/>
      <c r="N268" s="33"/>
      <c r="O268" s="33"/>
      <c r="P268" s="33"/>
      <c r="Q268" s="33"/>
      <c r="R268" s="33"/>
      <c r="S268" s="33"/>
      <c r="T268" s="33"/>
      <c r="U268" s="33"/>
      <c r="V268" s="33"/>
      <c r="W268" s="33"/>
      <c r="X268" s="33"/>
      <c r="Y268" s="33"/>
    </row>
    <row r="269" spans="1:25" ht="15">
      <c r="A269" s="25"/>
      <c r="B269" s="25"/>
      <c r="C269" s="25"/>
      <c r="D269" s="25"/>
      <c r="E269" s="25"/>
      <c r="F269" s="25"/>
      <c r="G269" s="33"/>
      <c r="H269" s="33"/>
      <c r="I269" s="35"/>
      <c r="J269" s="35"/>
      <c r="K269" s="35"/>
      <c r="L269" s="33"/>
      <c r="M269" s="33"/>
      <c r="N269" s="33"/>
      <c r="O269" s="33"/>
      <c r="P269" s="33"/>
      <c r="Q269" s="33"/>
      <c r="R269" s="33"/>
      <c r="S269" s="33"/>
      <c r="T269" s="33"/>
      <c r="U269" s="33"/>
      <c r="V269" s="33"/>
      <c r="W269" s="33"/>
      <c r="X269" s="33"/>
      <c r="Y269" s="33"/>
    </row>
    <row r="270" spans="1:25" ht="15">
      <c r="A270" s="25"/>
      <c r="B270" s="25"/>
      <c r="C270" s="25"/>
      <c r="D270" s="25"/>
      <c r="E270" s="25"/>
      <c r="F270" s="25"/>
      <c r="G270" s="33"/>
      <c r="H270" s="33"/>
      <c r="I270" s="35"/>
      <c r="J270" s="35"/>
      <c r="K270" s="35"/>
      <c r="L270" s="33"/>
      <c r="M270" s="33"/>
      <c r="N270" s="33"/>
      <c r="O270" s="33"/>
      <c r="P270" s="33"/>
      <c r="Q270" s="33"/>
      <c r="R270" s="33"/>
      <c r="S270" s="33"/>
      <c r="T270" s="33"/>
      <c r="U270" s="33"/>
      <c r="V270" s="33"/>
      <c r="W270" s="33"/>
      <c r="X270" s="33"/>
      <c r="Y270" s="33"/>
    </row>
    <row r="271" spans="1:25" ht="15">
      <c r="A271" s="25"/>
      <c r="B271" s="25"/>
      <c r="C271" s="25"/>
      <c r="D271" s="25"/>
      <c r="E271" s="25"/>
      <c r="F271" s="25"/>
      <c r="G271" s="33"/>
      <c r="H271" s="33"/>
      <c r="I271" s="35"/>
      <c r="J271" s="35"/>
      <c r="K271" s="35"/>
      <c r="L271" s="33"/>
      <c r="M271" s="33"/>
      <c r="N271" s="33"/>
      <c r="O271" s="33"/>
      <c r="P271" s="33"/>
      <c r="Q271" s="33"/>
      <c r="R271" s="33"/>
      <c r="S271" s="33"/>
      <c r="T271" s="33"/>
      <c r="U271" s="33"/>
      <c r="V271" s="33"/>
      <c r="W271" s="33"/>
      <c r="X271" s="33"/>
      <c r="Y271" s="33"/>
    </row>
    <row r="272" spans="1:25" ht="15">
      <c r="A272" s="25"/>
      <c r="B272" s="25"/>
      <c r="C272" s="25"/>
      <c r="D272" s="25"/>
      <c r="E272" s="25"/>
      <c r="F272" s="25"/>
      <c r="G272" s="33"/>
      <c r="H272" s="33"/>
      <c r="I272" s="35"/>
      <c r="J272" s="35"/>
      <c r="K272" s="35"/>
      <c r="L272" s="33"/>
      <c r="M272" s="33"/>
      <c r="N272" s="33"/>
      <c r="O272" s="33"/>
      <c r="P272" s="33"/>
      <c r="Q272" s="33"/>
      <c r="R272" s="33"/>
      <c r="S272" s="33"/>
      <c r="T272" s="33"/>
      <c r="U272" s="33"/>
      <c r="V272" s="33"/>
      <c r="W272" s="33"/>
      <c r="X272" s="33"/>
      <c r="Y272" s="33"/>
    </row>
    <row r="273" spans="1:25" ht="15">
      <c r="A273" s="25"/>
      <c r="B273" s="25"/>
      <c r="C273" s="25"/>
      <c r="D273" s="25"/>
      <c r="E273" s="25"/>
      <c r="F273" s="25"/>
      <c r="G273" s="33"/>
      <c r="H273" s="33"/>
      <c r="I273" s="35"/>
      <c r="J273" s="35"/>
      <c r="K273" s="35"/>
      <c r="L273" s="33"/>
      <c r="M273" s="33"/>
      <c r="N273" s="33"/>
      <c r="O273" s="33"/>
      <c r="P273" s="33"/>
      <c r="Q273" s="33"/>
      <c r="R273" s="33"/>
      <c r="S273" s="33"/>
      <c r="T273" s="33"/>
      <c r="U273" s="33"/>
      <c r="V273" s="33"/>
      <c r="W273" s="33"/>
      <c r="X273" s="33"/>
      <c r="Y273" s="33"/>
    </row>
    <row r="274" spans="1:25" ht="15">
      <c r="A274" s="25"/>
      <c r="B274" s="25"/>
      <c r="C274" s="25"/>
      <c r="D274" s="25"/>
      <c r="E274" s="25"/>
      <c r="F274" s="25"/>
      <c r="G274" s="33"/>
      <c r="H274" s="33"/>
      <c r="I274" s="35"/>
      <c r="J274" s="35"/>
      <c r="K274" s="35"/>
      <c r="L274" s="33"/>
      <c r="M274" s="33"/>
      <c r="N274" s="33"/>
      <c r="O274" s="33"/>
      <c r="P274" s="33"/>
      <c r="Q274" s="33"/>
      <c r="R274" s="33"/>
      <c r="S274" s="33"/>
      <c r="T274" s="33"/>
      <c r="U274" s="33"/>
      <c r="V274" s="33"/>
      <c r="W274" s="33"/>
      <c r="X274" s="33"/>
      <c r="Y274" s="33"/>
    </row>
    <row r="275" spans="1:25" ht="15">
      <c r="A275" s="25"/>
      <c r="B275" s="25"/>
      <c r="C275" s="25"/>
      <c r="D275" s="25"/>
      <c r="E275" s="25"/>
      <c r="F275" s="25"/>
      <c r="G275" s="33"/>
      <c r="H275" s="33"/>
      <c r="I275" s="35"/>
      <c r="J275" s="35"/>
      <c r="K275" s="35"/>
      <c r="L275" s="33"/>
      <c r="M275" s="33"/>
      <c r="N275" s="33"/>
      <c r="O275" s="33"/>
      <c r="P275" s="33"/>
      <c r="Q275" s="33"/>
      <c r="R275" s="33"/>
      <c r="S275" s="33"/>
      <c r="T275" s="33"/>
      <c r="U275" s="33"/>
      <c r="V275" s="33"/>
      <c r="W275" s="33"/>
      <c r="X275" s="33"/>
      <c r="Y275" s="33"/>
    </row>
    <row r="276" spans="1:25" ht="15">
      <c r="A276" s="25"/>
      <c r="B276" s="25"/>
      <c r="C276" s="25"/>
      <c r="D276" s="25"/>
      <c r="E276" s="25"/>
      <c r="F276" s="25"/>
      <c r="G276" s="33"/>
      <c r="H276" s="33"/>
      <c r="I276" s="35"/>
      <c r="J276" s="35"/>
      <c r="K276" s="35"/>
      <c r="L276" s="33"/>
      <c r="M276" s="33"/>
      <c r="N276" s="33"/>
      <c r="O276" s="33"/>
      <c r="P276" s="33"/>
      <c r="Q276" s="33"/>
      <c r="R276" s="33"/>
      <c r="S276" s="33"/>
      <c r="T276" s="33"/>
      <c r="U276" s="33"/>
      <c r="V276" s="33"/>
      <c r="W276" s="33"/>
      <c r="X276" s="33"/>
      <c r="Y276" s="33"/>
    </row>
    <row r="277" spans="1:25" ht="15">
      <c r="A277" s="25"/>
      <c r="B277" s="25"/>
      <c r="C277" s="25"/>
      <c r="D277" s="25"/>
      <c r="E277" s="25"/>
      <c r="F277" s="25"/>
      <c r="G277" s="33"/>
      <c r="H277" s="33"/>
      <c r="I277" s="35"/>
      <c r="J277" s="35"/>
      <c r="K277" s="35"/>
      <c r="L277" s="33"/>
      <c r="M277" s="33"/>
      <c r="N277" s="33"/>
      <c r="O277" s="33"/>
      <c r="P277" s="33"/>
      <c r="Q277" s="33"/>
      <c r="R277" s="33"/>
      <c r="S277" s="33"/>
      <c r="T277" s="33"/>
      <c r="U277" s="33"/>
      <c r="V277" s="33"/>
      <c r="W277" s="33"/>
      <c r="X277" s="33"/>
      <c r="Y277" s="33"/>
    </row>
    <row r="278" spans="1:25" ht="15">
      <c r="A278" s="25"/>
      <c r="B278" s="25"/>
      <c r="C278" s="25"/>
      <c r="D278" s="25"/>
      <c r="E278" s="25"/>
      <c r="F278" s="25"/>
      <c r="G278" s="33"/>
      <c r="H278" s="33"/>
      <c r="I278" s="35"/>
      <c r="J278" s="35"/>
      <c r="K278" s="35"/>
      <c r="L278" s="33"/>
      <c r="M278" s="33"/>
      <c r="N278" s="33"/>
      <c r="O278" s="33"/>
      <c r="P278" s="33"/>
      <c r="Q278" s="33"/>
      <c r="R278" s="33"/>
      <c r="S278" s="33"/>
      <c r="T278" s="33"/>
      <c r="U278" s="33"/>
      <c r="V278" s="33"/>
      <c r="W278" s="33"/>
      <c r="X278" s="33"/>
      <c r="Y278" s="33"/>
    </row>
    <row r="279" spans="1:25" ht="15">
      <c r="A279" s="25"/>
      <c r="B279" s="25"/>
      <c r="C279" s="25"/>
      <c r="D279" s="25"/>
      <c r="E279" s="25"/>
      <c r="F279" s="25"/>
      <c r="G279" s="33"/>
      <c r="H279" s="33"/>
      <c r="I279" s="35"/>
      <c r="J279" s="35"/>
      <c r="K279" s="35"/>
      <c r="L279" s="33"/>
      <c r="M279" s="33"/>
      <c r="N279" s="33"/>
      <c r="O279" s="33"/>
      <c r="P279" s="33"/>
      <c r="Q279" s="33"/>
      <c r="R279" s="33"/>
      <c r="S279" s="33"/>
      <c r="T279" s="33"/>
      <c r="U279" s="33"/>
      <c r="V279" s="33"/>
      <c r="W279" s="33"/>
      <c r="X279" s="33"/>
      <c r="Y279" s="33"/>
    </row>
    <row r="280" spans="1:25" ht="15">
      <c r="A280" s="25"/>
      <c r="B280" s="25"/>
      <c r="C280" s="25"/>
      <c r="D280" s="25"/>
      <c r="E280" s="25"/>
      <c r="F280" s="25"/>
      <c r="G280" s="33"/>
      <c r="H280" s="33"/>
      <c r="I280" s="35"/>
      <c r="J280" s="35"/>
      <c r="K280" s="35"/>
      <c r="L280" s="33"/>
      <c r="M280" s="33"/>
      <c r="N280" s="33"/>
      <c r="O280" s="33"/>
      <c r="P280" s="33"/>
      <c r="Q280" s="33"/>
      <c r="R280" s="33"/>
      <c r="S280" s="33"/>
      <c r="T280" s="33"/>
      <c r="U280" s="33"/>
      <c r="V280" s="33"/>
      <c r="W280" s="33"/>
      <c r="X280" s="33"/>
      <c r="Y280" s="33"/>
    </row>
    <row r="281" spans="1:25" ht="15">
      <c r="A281" s="25"/>
      <c r="B281" s="25"/>
      <c r="C281" s="25"/>
      <c r="D281" s="25"/>
      <c r="E281" s="25"/>
      <c r="F281" s="25"/>
      <c r="G281" s="33"/>
      <c r="H281" s="33"/>
      <c r="I281" s="35"/>
      <c r="J281" s="35"/>
      <c r="K281" s="35"/>
      <c r="L281" s="33"/>
      <c r="M281" s="33"/>
      <c r="N281" s="33"/>
      <c r="O281" s="33"/>
      <c r="P281" s="33"/>
      <c r="Q281" s="33"/>
      <c r="R281" s="33"/>
      <c r="S281" s="33"/>
      <c r="T281" s="33"/>
      <c r="U281" s="33"/>
      <c r="V281" s="33"/>
      <c r="W281" s="33"/>
      <c r="X281" s="33"/>
      <c r="Y281" s="33"/>
    </row>
    <row r="282" spans="1:25" ht="15">
      <c r="A282" s="25"/>
      <c r="B282" s="25"/>
      <c r="C282" s="25"/>
      <c r="D282" s="25"/>
      <c r="E282" s="25"/>
      <c r="F282" s="25"/>
      <c r="G282" s="33"/>
      <c r="H282" s="33"/>
      <c r="I282" s="35"/>
      <c r="J282" s="35"/>
      <c r="K282" s="35"/>
      <c r="L282" s="33"/>
      <c r="M282" s="33"/>
      <c r="N282" s="33"/>
      <c r="O282" s="33"/>
      <c r="P282" s="33"/>
      <c r="Q282" s="33"/>
      <c r="R282" s="33"/>
      <c r="S282" s="33"/>
      <c r="T282" s="33"/>
      <c r="U282" s="33"/>
      <c r="V282" s="33"/>
      <c r="W282" s="33"/>
      <c r="X282" s="33"/>
      <c r="Y282" s="33"/>
    </row>
    <row r="283" spans="1:25" ht="15">
      <c r="A283" s="25"/>
      <c r="B283" s="25"/>
      <c r="C283" s="25"/>
      <c r="D283" s="25"/>
      <c r="E283" s="25"/>
      <c r="F283" s="25"/>
      <c r="G283" s="33"/>
      <c r="H283" s="33"/>
      <c r="I283" s="35"/>
      <c r="J283" s="35"/>
      <c r="K283" s="35"/>
      <c r="L283" s="33"/>
      <c r="M283" s="33"/>
      <c r="N283" s="33"/>
      <c r="O283" s="33"/>
      <c r="P283" s="33"/>
      <c r="Q283" s="33"/>
      <c r="R283" s="33"/>
      <c r="S283" s="33"/>
      <c r="T283" s="33"/>
      <c r="U283" s="33"/>
      <c r="V283" s="33"/>
      <c r="W283" s="33"/>
      <c r="X283" s="33"/>
      <c r="Y283" s="33"/>
    </row>
    <row r="284" spans="1:25" ht="15">
      <c r="A284" s="25"/>
      <c r="B284" s="25"/>
      <c r="C284" s="25"/>
      <c r="D284" s="25"/>
      <c r="E284" s="25"/>
      <c r="F284" s="25"/>
      <c r="G284" s="33"/>
      <c r="H284" s="33"/>
      <c r="I284" s="35"/>
      <c r="J284" s="35"/>
      <c r="K284" s="35"/>
      <c r="L284" s="33"/>
      <c r="M284" s="33"/>
      <c r="N284" s="33"/>
      <c r="O284" s="33"/>
      <c r="P284" s="33"/>
      <c r="Q284" s="33"/>
      <c r="R284" s="33"/>
      <c r="S284" s="33"/>
      <c r="T284" s="33"/>
      <c r="U284" s="33"/>
      <c r="V284" s="33"/>
      <c r="W284" s="33"/>
      <c r="X284" s="33"/>
      <c r="Y284" s="33"/>
    </row>
    <row r="285" spans="1:25" ht="15">
      <c r="A285" s="25"/>
      <c r="B285" s="25"/>
      <c r="C285" s="25"/>
      <c r="D285" s="25"/>
      <c r="E285" s="25"/>
      <c r="F285" s="25"/>
      <c r="G285" s="33"/>
      <c r="H285" s="33"/>
      <c r="I285" s="35"/>
      <c r="J285" s="35"/>
      <c r="K285" s="35"/>
      <c r="L285" s="33"/>
      <c r="M285" s="33"/>
      <c r="N285" s="33"/>
      <c r="O285" s="33"/>
      <c r="P285" s="33"/>
      <c r="Q285" s="33"/>
      <c r="R285" s="33"/>
      <c r="S285" s="33"/>
      <c r="T285" s="33"/>
      <c r="U285" s="33"/>
      <c r="V285" s="33"/>
      <c r="W285" s="33"/>
      <c r="X285" s="33"/>
      <c r="Y285" s="33"/>
    </row>
    <row r="286" spans="1:25" ht="15">
      <c r="A286" s="25"/>
      <c r="B286" s="25"/>
      <c r="C286" s="25"/>
      <c r="D286" s="25"/>
      <c r="E286" s="25"/>
      <c r="F286" s="25"/>
      <c r="G286" s="33"/>
      <c r="H286" s="33"/>
      <c r="I286" s="35"/>
      <c r="J286" s="35"/>
      <c r="K286" s="35"/>
      <c r="L286" s="33"/>
      <c r="M286" s="33"/>
      <c r="N286" s="33"/>
      <c r="O286" s="33"/>
      <c r="P286" s="33"/>
      <c r="Q286" s="33"/>
      <c r="R286" s="33"/>
      <c r="S286" s="33"/>
      <c r="T286" s="33"/>
      <c r="U286" s="33"/>
      <c r="V286" s="33"/>
      <c r="W286" s="33"/>
      <c r="X286" s="33"/>
      <c r="Y286" s="33"/>
    </row>
    <row r="287" spans="1:25" ht="15">
      <c r="A287" s="25"/>
      <c r="B287" s="25"/>
      <c r="C287" s="25"/>
      <c r="D287" s="25"/>
      <c r="E287" s="25"/>
      <c r="F287" s="25"/>
      <c r="G287" s="33"/>
      <c r="H287" s="33"/>
      <c r="I287" s="35"/>
      <c r="J287" s="35"/>
      <c r="K287" s="35"/>
      <c r="L287" s="33"/>
      <c r="M287" s="33"/>
      <c r="N287" s="33"/>
      <c r="O287" s="33"/>
      <c r="P287" s="33"/>
      <c r="Q287" s="33"/>
      <c r="R287" s="33"/>
      <c r="S287" s="33"/>
      <c r="T287" s="33"/>
      <c r="U287" s="33"/>
      <c r="V287" s="33"/>
      <c r="W287" s="33"/>
      <c r="X287" s="33"/>
      <c r="Y287" s="33"/>
    </row>
    <row r="288" spans="1:25" ht="15">
      <c r="A288" s="25"/>
      <c r="B288" s="25"/>
      <c r="C288" s="25"/>
      <c r="D288" s="25"/>
      <c r="E288" s="25"/>
      <c r="F288" s="25"/>
      <c r="G288" s="33"/>
      <c r="H288" s="33"/>
      <c r="I288" s="35"/>
      <c r="J288" s="35"/>
      <c r="K288" s="35"/>
      <c r="L288" s="33"/>
      <c r="M288" s="33"/>
      <c r="N288" s="33"/>
      <c r="O288" s="33"/>
      <c r="P288" s="33"/>
      <c r="Q288" s="33"/>
      <c r="R288" s="33"/>
      <c r="S288" s="33"/>
      <c r="T288" s="33"/>
      <c r="U288" s="33"/>
      <c r="V288" s="33"/>
      <c r="W288" s="33"/>
      <c r="X288" s="33"/>
      <c r="Y288" s="33"/>
    </row>
    <row r="289" spans="1:25" ht="15">
      <c r="A289" s="25"/>
      <c r="B289" s="25"/>
      <c r="C289" s="25"/>
      <c r="D289" s="25"/>
      <c r="E289" s="25"/>
      <c r="F289" s="25"/>
      <c r="G289" s="33"/>
      <c r="H289" s="33"/>
      <c r="I289" s="35"/>
      <c r="J289" s="35"/>
      <c r="K289" s="35"/>
      <c r="L289" s="33"/>
      <c r="M289" s="33"/>
      <c r="N289" s="33"/>
      <c r="O289" s="33"/>
      <c r="P289" s="33"/>
      <c r="Q289" s="33"/>
      <c r="R289" s="33"/>
      <c r="S289" s="33"/>
      <c r="T289" s="33"/>
      <c r="U289" s="33"/>
      <c r="V289" s="33"/>
      <c r="W289" s="33"/>
      <c r="X289" s="33"/>
      <c r="Y289" s="33"/>
    </row>
    <row r="290" spans="1:25" ht="15">
      <c r="A290" s="25"/>
      <c r="B290" s="25"/>
      <c r="C290" s="25"/>
      <c r="D290" s="25"/>
      <c r="E290" s="25"/>
      <c r="F290" s="25"/>
      <c r="G290" s="33"/>
      <c r="H290" s="33"/>
      <c r="I290" s="35"/>
      <c r="J290" s="35"/>
      <c r="K290" s="35"/>
      <c r="L290" s="33"/>
      <c r="M290" s="33"/>
      <c r="N290" s="33"/>
      <c r="O290" s="33"/>
      <c r="P290" s="33"/>
      <c r="Q290" s="33"/>
      <c r="R290" s="33"/>
      <c r="S290" s="33"/>
      <c r="T290" s="33"/>
      <c r="U290" s="33"/>
      <c r="V290" s="33"/>
      <c r="W290" s="33"/>
      <c r="X290" s="33"/>
      <c r="Y290" s="33"/>
    </row>
    <row r="291" spans="1:25" ht="15">
      <c r="A291" s="25"/>
      <c r="B291" s="25"/>
      <c r="C291" s="25"/>
      <c r="D291" s="25"/>
      <c r="E291" s="25"/>
      <c r="F291" s="25"/>
      <c r="G291" s="33"/>
      <c r="H291" s="33"/>
      <c r="I291" s="35"/>
      <c r="J291" s="35"/>
      <c r="K291" s="35"/>
      <c r="L291" s="33"/>
      <c r="M291" s="33"/>
      <c r="N291" s="33"/>
      <c r="O291" s="33"/>
      <c r="P291" s="33"/>
      <c r="Q291" s="33"/>
      <c r="R291" s="33"/>
      <c r="S291" s="33"/>
      <c r="T291" s="33"/>
      <c r="U291" s="33"/>
      <c r="V291" s="33"/>
      <c r="W291" s="33"/>
      <c r="X291" s="33"/>
      <c r="Y291" s="33"/>
    </row>
    <row r="292" spans="1:25" ht="15">
      <c r="A292" s="25"/>
      <c r="B292" s="25"/>
      <c r="C292" s="25"/>
      <c r="D292" s="25"/>
      <c r="E292" s="25"/>
      <c r="F292" s="25"/>
      <c r="G292" s="33"/>
      <c r="H292" s="33"/>
      <c r="I292" s="35"/>
      <c r="J292" s="35"/>
      <c r="K292" s="35"/>
      <c r="L292" s="33"/>
      <c r="M292" s="33"/>
      <c r="N292" s="33"/>
      <c r="O292" s="33"/>
      <c r="P292" s="33"/>
      <c r="Q292" s="33"/>
      <c r="R292" s="33"/>
      <c r="S292" s="33"/>
      <c r="T292" s="33"/>
      <c r="U292" s="33"/>
      <c r="V292" s="33"/>
      <c r="W292" s="33"/>
      <c r="X292" s="33"/>
      <c r="Y292" s="33"/>
    </row>
    <row r="293" spans="1:25" ht="15">
      <c r="A293" s="25"/>
      <c r="B293" s="25"/>
      <c r="C293" s="25"/>
      <c r="D293" s="25"/>
      <c r="E293" s="25"/>
      <c r="F293" s="25"/>
      <c r="G293" s="33"/>
      <c r="H293" s="33"/>
      <c r="I293" s="35"/>
      <c r="J293" s="35"/>
      <c r="K293" s="35"/>
      <c r="L293" s="33"/>
      <c r="M293" s="33"/>
      <c r="N293" s="33"/>
      <c r="O293" s="33"/>
      <c r="P293" s="33"/>
      <c r="Q293" s="33"/>
      <c r="R293" s="33"/>
      <c r="S293" s="33"/>
      <c r="T293" s="33"/>
      <c r="U293" s="33"/>
      <c r="V293" s="33"/>
      <c r="W293" s="33"/>
      <c r="X293" s="33"/>
      <c r="Y293" s="33"/>
    </row>
    <row r="294" spans="1:25" ht="15">
      <c r="A294" s="25"/>
      <c r="B294" s="25"/>
      <c r="C294" s="25"/>
      <c r="D294" s="25"/>
      <c r="E294" s="25"/>
      <c r="F294" s="25"/>
      <c r="G294" s="33"/>
      <c r="H294" s="33"/>
      <c r="I294" s="35"/>
      <c r="J294" s="35"/>
      <c r="K294" s="35"/>
      <c r="L294" s="33"/>
      <c r="M294" s="33"/>
      <c r="N294" s="33"/>
      <c r="O294" s="33"/>
      <c r="P294" s="33"/>
      <c r="Q294" s="33"/>
      <c r="R294" s="33"/>
      <c r="S294" s="33"/>
      <c r="T294" s="33"/>
      <c r="U294" s="33"/>
      <c r="V294" s="33"/>
      <c r="W294" s="33"/>
      <c r="X294" s="33"/>
      <c r="Y294" s="33"/>
    </row>
    <row r="295" spans="1:25" ht="15">
      <c r="A295" s="25"/>
      <c r="B295" s="25"/>
      <c r="C295" s="25"/>
      <c r="D295" s="25"/>
      <c r="E295" s="25"/>
      <c r="F295" s="25"/>
      <c r="G295" s="33"/>
      <c r="H295" s="33"/>
      <c r="I295" s="35"/>
      <c r="J295" s="35"/>
      <c r="K295" s="35"/>
      <c r="L295" s="33"/>
      <c r="M295" s="33"/>
      <c r="N295" s="33"/>
      <c r="O295" s="33"/>
      <c r="P295" s="33"/>
      <c r="Q295" s="33"/>
      <c r="R295" s="33"/>
      <c r="S295" s="33"/>
      <c r="T295" s="33"/>
      <c r="U295" s="33"/>
      <c r="V295" s="33"/>
      <c r="W295" s="33"/>
      <c r="X295" s="33"/>
      <c r="Y295" s="33"/>
    </row>
    <row r="296" spans="1:25" ht="15">
      <c r="A296" s="25"/>
      <c r="B296" s="25"/>
      <c r="C296" s="25"/>
      <c r="D296" s="25"/>
      <c r="E296" s="25"/>
      <c r="F296" s="25"/>
      <c r="G296" s="33"/>
      <c r="H296" s="33"/>
      <c r="I296" s="35"/>
      <c r="J296" s="35"/>
      <c r="K296" s="35"/>
      <c r="L296" s="33"/>
      <c r="M296" s="33"/>
      <c r="N296" s="33"/>
      <c r="O296" s="33"/>
      <c r="P296" s="33"/>
      <c r="Q296" s="33"/>
      <c r="R296" s="33"/>
      <c r="S296" s="33"/>
      <c r="T296" s="33"/>
      <c r="U296" s="33"/>
      <c r="V296" s="33"/>
      <c r="W296" s="33"/>
      <c r="X296" s="33"/>
      <c r="Y296" s="33"/>
    </row>
    <row r="297" spans="1:25" ht="15">
      <c r="A297" s="25"/>
      <c r="B297" s="25"/>
      <c r="C297" s="25"/>
      <c r="D297" s="25"/>
      <c r="E297" s="25"/>
      <c r="F297" s="25"/>
      <c r="G297" s="33"/>
      <c r="H297" s="33"/>
      <c r="I297" s="35"/>
      <c r="J297" s="35"/>
      <c r="K297" s="35"/>
      <c r="L297" s="33"/>
      <c r="M297" s="33"/>
      <c r="N297" s="33"/>
      <c r="O297" s="33"/>
      <c r="P297" s="33"/>
      <c r="Q297" s="33"/>
      <c r="R297" s="33"/>
      <c r="S297" s="33"/>
      <c r="T297" s="33"/>
      <c r="U297" s="33"/>
      <c r="V297" s="33"/>
      <c r="W297" s="33"/>
      <c r="X297" s="33"/>
      <c r="Y297" s="33"/>
    </row>
    <row r="298" spans="1:25" ht="15">
      <c r="A298" s="25"/>
      <c r="B298" s="25"/>
      <c r="C298" s="25"/>
      <c r="D298" s="25"/>
      <c r="E298" s="25"/>
      <c r="F298" s="25"/>
      <c r="G298" s="33"/>
      <c r="H298" s="33"/>
      <c r="I298" s="35"/>
      <c r="J298" s="35"/>
      <c r="K298" s="35"/>
      <c r="L298" s="33"/>
      <c r="M298" s="33"/>
      <c r="N298" s="33"/>
      <c r="O298" s="33"/>
      <c r="P298" s="33"/>
      <c r="Q298" s="33"/>
      <c r="R298" s="33"/>
      <c r="S298" s="33"/>
      <c r="T298" s="33"/>
      <c r="U298" s="33"/>
      <c r="V298" s="33"/>
      <c r="W298" s="33"/>
      <c r="X298" s="33"/>
      <c r="Y298" s="33"/>
    </row>
    <row r="299" spans="1:25" ht="15">
      <c r="A299" s="25"/>
      <c r="B299" s="25"/>
      <c r="C299" s="25"/>
      <c r="D299" s="25"/>
      <c r="E299" s="25"/>
      <c r="F299" s="25"/>
      <c r="G299" s="33"/>
      <c r="H299" s="33"/>
      <c r="I299" s="35"/>
      <c r="J299" s="35"/>
      <c r="K299" s="35"/>
      <c r="L299" s="33"/>
      <c r="M299" s="33"/>
      <c r="N299" s="33"/>
      <c r="O299" s="33"/>
      <c r="P299" s="33"/>
      <c r="Q299" s="33"/>
      <c r="R299" s="33"/>
      <c r="S299" s="33"/>
      <c r="T299" s="33"/>
      <c r="U299" s="33"/>
      <c r="V299" s="33"/>
      <c r="W299" s="33"/>
      <c r="X299" s="33"/>
      <c r="Y299" s="33"/>
    </row>
    <row r="300" spans="1:25" ht="15">
      <c r="A300" s="25"/>
      <c r="B300" s="25"/>
      <c r="C300" s="25"/>
      <c r="D300" s="25"/>
      <c r="E300" s="25"/>
      <c r="F300" s="25"/>
      <c r="G300" s="33"/>
      <c r="H300" s="33"/>
      <c r="I300" s="35"/>
      <c r="J300" s="35"/>
      <c r="K300" s="35"/>
      <c r="L300" s="33"/>
      <c r="M300" s="33"/>
      <c r="N300" s="33"/>
      <c r="O300" s="33"/>
      <c r="P300" s="33"/>
      <c r="Q300" s="33"/>
      <c r="R300" s="33"/>
      <c r="S300" s="33"/>
      <c r="T300" s="33"/>
      <c r="U300" s="33"/>
      <c r="V300" s="33"/>
      <c r="W300" s="33"/>
      <c r="X300" s="33"/>
      <c r="Y300" s="33"/>
    </row>
    <row r="301" spans="1:25" ht="15">
      <c r="A301" s="25"/>
      <c r="B301" s="25"/>
      <c r="C301" s="25"/>
      <c r="D301" s="25"/>
      <c r="E301" s="25"/>
      <c r="F301" s="25"/>
      <c r="G301" s="33"/>
      <c r="H301" s="33"/>
      <c r="I301" s="35"/>
      <c r="J301" s="35"/>
      <c r="K301" s="35"/>
      <c r="L301" s="33"/>
      <c r="M301" s="33"/>
      <c r="N301" s="33"/>
      <c r="O301" s="33"/>
      <c r="P301" s="33"/>
      <c r="Q301" s="33"/>
      <c r="R301" s="33"/>
      <c r="S301" s="33"/>
      <c r="T301" s="33"/>
      <c r="U301" s="33"/>
      <c r="V301" s="33"/>
      <c r="W301" s="33"/>
      <c r="X301" s="33"/>
      <c r="Y301" s="33"/>
    </row>
    <row r="302" spans="1:25" ht="15">
      <c r="A302" s="25"/>
      <c r="B302" s="25"/>
      <c r="C302" s="25"/>
      <c r="D302" s="25"/>
      <c r="E302" s="25"/>
      <c r="F302" s="25"/>
      <c r="G302" s="33"/>
      <c r="H302" s="33"/>
      <c r="I302" s="35"/>
      <c r="J302" s="35"/>
      <c r="K302" s="35"/>
      <c r="L302" s="33"/>
      <c r="M302" s="33"/>
      <c r="N302" s="33"/>
      <c r="O302" s="33"/>
      <c r="P302" s="33"/>
      <c r="Q302" s="33"/>
      <c r="R302" s="33"/>
      <c r="S302" s="33"/>
      <c r="T302" s="33"/>
      <c r="U302" s="33"/>
      <c r="V302" s="33"/>
      <c r="W302" s="33"/>
      <c r="X302" s="33"/>
      <c r="Y302" s="33"/>
    </row>
    <row r="303" spans="1:25" ht="15">
      <c r="A303" s="25"/>
      <c r="B303" s="25"/>
      <c r="C303" s="25"/>
      <c r="D303" s="25"/>
      <c r="E303" s="25"/>
      <c r="F303" s="25"/>
      <c r="G303" s="33"/>
      <c r="H303" s="33"/>
      <c r="I303" s="35"/>
      <c r="J303" s="35"/>
      <c r="K303" s="35"/>
      <c r="L303" s="33"/>
      <c r="M303" s="33"/>
      <c r="N303" s="33"/>
      <c r="O303" s="33"/>
      <c r="P303" s="33"/>
      <c r="Q303" s="33"/>
      <c r="R303" s="33"/>
      <c r="S303" s="33"/>
      <c r="T303" s="33"/>
      <c r="U303" s="33"/>
      <c r="V303" s="33"/>
      <c r="W303" s="33"/>
      <c r="X303" s="33"/>
      <c r="Y303" s="33"/>
    </row>
    <row r="304" spans="1:25" ht="15">
      <c r="A304" s="25"/>
      <c r="B304" s="25"/>
      <c r="C304" s="25"/>
      <c r="D304" s="25"/>
      <c r="E304" s="25"/>
      <c r="F304" s="25"/>
      <c r="G304" s="33"/>
      <c r="H304" s="33"/>
      <c r="I304" s="35"/>
      <c r="J304" s="35"/>
      <c r="K304" s="35"/>
      <c r="L304" s="33"/>
      <c r="M304" s="33"/>
      <c r="N304" s="33"/>
      <c r="O304" s="33"/>
      <c r="P304" s="33"/>
      <c r="Q304" s="33"/>
      <c r="R304" s="33"/>
      <c r="S304" s="33"/>
      <c r="T304" s="33"/>
      <c r="U304" s="33"/>
      <c r="V304" s="33"/>
      <c r="W304" s="33"/>
      <c r="X304" s="33"/>
      <c r="Y304" s="33"/>
    </row>
    <row r="305" spans="1:25" ht="15">
      <c r="A305" s="25"/>
      <c r="B305" s="25"/>
      <c r="C305" s="25"/>
      <c r="D305" s="25"/>
      <c r="E305" s="25"/>
      <c r="F305" s="25"/>
      <c r="G305" s="33"/>
      <c r="H305" s="33"/>
      <c r="I305" s="35"/>
      <c r="J305" s="35"/>
      <c r="K305" s="35"/>
      <c r="L305" s="33"/>
      <c r="M305" s="33"/>
      <c r="N305" s="33"/>
      <c r="O305" s="33"/>
      <c r="P305" s="33"/>
      <c r="Q305" s="33"/>
      <c r="R305" s="33"/>
      <c r="S305" s="33"/>
      <c r="T305" s="33"/>
      <c r="U305" s="33"/>
      <c r="V305" s="33"/>
      <c r="W305" s="33"/>
      <c r="X305" s="33"/>
      <c r="Y305" s="33"/>
    </row>
    <row r="306" spans="1:25" ht="15">
      <c r="A306" s="25"/>
      <c r="B306" s="25"/>
      <c r="C306" s="25"/>
      <c r="D306" s="25"/>
      <c r="E306" s="25"/>
      <c r="F306" s="25"/>
      <c r="G306" s="33"/>
      <c r="H306" s="33"/>
      <c r="I306" s="35"/>
      <c r="J306" s="35"/>
      <c r="K306" s="35"/>
      <c r="L306" s="33"/>
      <c r="M306" s="33"/>
      <c r="N306" s="33"/>
      <c r="O306" s="33"/>
      <c r="P306" s="33"/>
      <c r="Q306" s="33"/>
      <c r="R306" s="33"/>
      <c r="S306" s="33"/>
      <c r="T306" s="33"/>
      <c r="U306" s="33"/>
      <c r="V306" s="33"/>
      <c r="W306" s="33"/>
      <c r="X306" s="33"/>
      <c r="Y306" s="33"/>
    </row>
    <row r="307" spans="1:25" ht="15">
      <c r="A307" s="25"/>
      <c r="B307" s="25"/>
      <c r="C307" s="25"/>
      <c r="D307" s="25"/>
      <c r="E307" s="25"/>
      <c r="F307" s="25"/>
      <c r="G307" s="33"/>
      <c r="H307" s="33"/>
      <c r="I307" s="35"/>
      <c r="J307" s="35"/>
      <c r="K307" s="35"/>
      <c r="L307" s="33"/>
      <c r="M307" s="33"/>
      <c r="N307" s="33"/>
      <c r="O307" s="33"/>
      <c r="P307" s="33"/>
      <c r="Q307" s="33"/>
      <c r="R307" s="33"/>
      <c r="S307" s="33"/>
      <c r="T307" s="33"/>
      <c r="U307" s="33"/>
      <c r="V307" s="33"/>
      <c r="W307" s="33"/>
      <c r="X307" s="33"/>
      <c r="Y307" s="33"/>
    </row>
    <row r="308" spans="1:25" ht="15">
      <c r="A308" s="25"/>
      <c r="B308" s="25"/>
      <c r="C308" s="25"/>
      <c r="D308" s="25"/>
      <c r="E308" s="25"/>
      <c r="F308" s="25"/>
      <c r="G308" s="33"/>
      <c r="H308" s="33"/>
      <c r="I308" s="35"/>
      <c r="J308" s="35"/>
      <c r="K308" s="35"/>
      <c r="L308" s="33"/>
      <c r="M308" s="33"/>
      <c r="N308" s="33"/>
      <c r="O308" s="33"/>
      <c r="P308" s="33"/>
      <c r="Q308" s="33"/>
      <c r="R308" s="33"/>
      <c r="S308" s="33"/>
      <c r="T308" s="33"/>
      <c r="U308" s="33"/>
      <c r="V308" s="33"/>
      <c r="W308" s="33"/>
      <c r="X308" s="33"/>
      <c r="Y308" s="33"/>
    </row>
    <row r="309" spans="1:25" ht="15">
      <c r="A309" s="25"/>
      <c r="B309" s="25"/>
      <c r="C309" s="25"/>
      <c r="D309" s="25"/>
      <c r="E309" s="25"/>
      <c r="F309" s="25"/>
      <c r="G309" s="33"/>
      <c r="H309" s="33"/>
      <c r="I309" s="35"/>
      <c r="J309" s="35"/>
      <c r="K309" s="35"/>
      <c r="L309" s="33"/>
      <c r="M309" s="33"/>
      <c r="N309" s="33"/>
      <c r="O309" s="33"/>
      <c r="P309" s="33"/>
      <c r="Q309" s="33"/>
      <c r="R309" s="33"/>
      <c r="S309" s="33"/>
      <c r="T309" s="33"/>
      <c r="U309" s="33"/>
      <c r="V309" s="33"/>
      <c r="W309" s="33"/>
      <c r="X309" s="33"/>
      <c r="Y309" s="33"/>
    </row>
    <row r="310" spans="1:25" ht="15">
      <c r="A310" s="25"/>
      <c r="B310" s="25"/>
      <c r="C310" s="25"/>
      <c r="D310" s="25"/>
      <c r="E310" s="25"/>
      <c r="F310" s="25"/>
      <c r="G310" s="33"/>
      <c r="H310" s="33"/>
      <c r="I310" s="35"/>
      <c r="J310" s="35"/>
      <c r="K310" s="35"/>
      <c r="L310" s="33"/>
      <c r="M310" s="33"/>
      <c r="N310" s="33"/>
      <c r="O310" s="33"/>
      <c r="P310" s="33"/>
      <c r="Q310" s="33"/>
      <c r="R310" s="33"/>
      <c r="S310" s="33"/>
      <c r="T310" s="33"/>
      <c r="U310" s="33"/>
      <c r="V310" s="33"/>
      <c r="W310" s="33"/>
      <c r="X310" s="33"/>
      <c r="Y310" s="33"/>
    </row>
    <row r="311" spans="1:25" ht="15">
      <c r="A311" s="25"/>
      <c r="B311" s="25"/>
      <c r="C311" s="25"/>
      <c r="D311" s="25"/>
      <c r="E311" s="25"/>
      <c r="F311" s="25"/>
      <c r="G311" s="33"/>
      <c r="H311" s="33"/>
      <c r="I311" s="35"/>
      <c r="J311" s="35"/>
      <c r="K311" s="35"/>
      <c r="L311" s="33"/>
      <c r="M311" s="33"/>
      <c r="N311" s="33"/>
      <c r="O311" s="33"/>
      <c r="P311" s="33"/>
      <c r="Q311" s="33"/>
      <c r="R311" s="33"/>
      <c r="S311" s="33"/>
      <c r="T311" s="33"/>
      <c r="U311" s="33"/>
      <c r="V311" s="33"/>
      <c r="W311" s="33"/>
      <c r="X311" s="33"/>
      <c r="Y311" s="33"/>
    </row>
    <row r="312" spans="1:25" ht="15">
      <c r="A312" s="25"/>
      <c r="B312" s="25"/>
      <c r="C312" s="25"/>
      <c r="D312" s="25"/>
      <c r="E312" s="25"/>
      <c r="F312" s="25"/>
      <c r="G312" s="33"/>
      <c r="H312" s="33"/>
      <c r="I312" s="35"/>
      <c r="J312" s="35"/>
      <c r="K312" s="35"/>
      <c r="L312" s="33"/>
      <c r="M312" s="33"/>
      <c r="N312" s="33"/>
      <c r="O312" s="33"/>
      <c r="P312" s="33"/>
      <c r="Q312" s="33"/>
      <c r="R312" s="33"/>
      <c r="S312" s="33"/>
      <c r="T312" s="33"/>
      <c r="U312" s="33"/>
      <c r="V312" s="33"/>
      <c r="W312" s="33"/>
      <c r="X312" s="33"/>
      <c r="Y312" s="33"/>
    </row>
    <row r="313" spans="1:25" ht="15">
      <c r="A313" s="25"/>
      <c r="B313" s="25"/>
      <c r="C313" s="25"/>
      <c r="D313" s="25"/>
      <c r="E313" s="25"/>
      <c r="F313" s="25"/>
      <c r="G313" s="33"/>
      <c r="H313" s="33"/>
      <c r="I313" s="35"/>
      <c r="J313" s="35"/>
      <c r="K313" s="35"/>
      <c r="L313" s="33"/>
      <c r="M313" s="33"/>
      <c r="N313" s="33"/>
      <c r="O313" s="33"/>
      <c r="P313" s="33"/>
      <c r="Q313" s="33"/>
      <c r="R313" s="33"/>
      <c r="S313" s="33"/>
      <c r="T313" s="33"/>
      <c r="U313" s="33"/>
      <c r="V313" s="33"/>
      <c r="W313" s="33"/>
      <c r="X313" s="33"/>
      <c r="Y313" s="33"/>
    </row>
    <row r="314" spans="1:25" ht="15">
      <c r="A314" s="25"/>
      <c r="B314" s="25"/>
      <c r="C314" s="25"/>
      <c r="D314" s="25"/>
      <c r="E314" s="25"/>
      <c r="F314" s="25"/>
      <c r="G314" s="33"/>
      <c r="H314" s="33"/>
      <c r="I314" s="35"/>
      <c r="J314" s="35"/>
      <c r="K314" s="35"/>
      <c r="L314" s="33"/>
      <c r="M314" s="33"/>
      <c r="N314" s="33"/>
      <c r="O314" s="33"/>
      <c r="P314" s="33"/>
      <c r="Q314" s="33"/>
      <c r="R314" s="33"/>
      <c r="S314" s="33"/>
      <c r="T314" s="33"/>
      <c r="U314" s="33"/>
      <c r="V314" s="33"/>
      <c r="W314" s="33"/>
      <c r="X314" s="33"/>
      <c r="Y314" s="33"/>
    </row>
    <row r="315" spans="1:25" ht="15">
      <c r="A315" s="25"/>
      <c r="B315" s="25"/>
      <c r="C315" s="25"/>
      <c r="D315" s="25"/>
      <c r="E315" s="25"/>
      <c r="F315" s="25"/>
      <c r="G315" s="33"/>
      <c r="H315" s="33"/>
      <c r="I315" s="35"/>
      <c r="J315" s="35"/>
      <c r="K315" s="35"/>
      <c r="L315" s="33"/>
      <c r="M315" s="33"/>
      <c r="N315" s="33"/>
      <c r="O315" s="33"/>
      <c r="P315" s="33"/>
      <c r="Q315" s="33"/>
      <c r="R315" s="33"/>
      <c r="S315" s="33"/>
      <c r="T315" s="33"/>
      <c r="U315" s="33"/>
      <c r="V315" s="33"/>
      <c r="W315" s="33"/>
      <c r="X315" s="33"/>
      <c r="Y315" s="33"/>
    </row>
    <row r="316" spans="1:25" ht="15">
      <c r="A316" s="25"/>
      <c r="B316" s="25"/>
      <c r="C316" s="25"/>
      <c r="D316" s="25"/>
      <c r="E316" s="25"/>
      <c r="F316" s="25"/>
      <c r="G316" s="33"/>
      <c r="H316" s="33"/>
      <c r="I316" s="35"/>
      <c r="J316" s="35"/>
      <c r="K316" s="35"/>
      <c r="L316" s="33"/>
      <c r="M316" s="33"/>
      <c r="N316" s="33"/>
      <c r="O316" s="33"/>
      <c r="P316" s="33"/>
      <c r="Q316" s="33"/>
      <c r="R316" s="33"/>
      <c r="S316" s="33"/>
      <c r="T316" s="33"/>
      <c r="U316" s="33"/>
      <c r="V316" s="33"/>
      <c r="W316" s="33"/>
      <c r="X316" s="33"/>
      <c r="Y316" s="33"/>
    </row>
    <row r="317" spans="1:25" ht="15">
      <c r="A317" s="25"/>
      <c r="B317" s="25"/>
      <c r="C317" s="25"/>
      <c r="D317" s="25"/>
      <c r="E317" s="25"/>
      <c r="F317" s="25"/>
      <c r="G317" s="33"/>
      <c r="H317" s="33"/>
      <c r="I317" s="35"/>
      <c r="J317" s="35"/>
      <c r="K317" s="35"/>
      <c r="L317" s="33"/>
      <c r="M317" s="33"/>
      <c r="N317" s="33"/>
      <c r="O317" s="33"/>
      <c r="P317" s="33"/>
      <c r="Q317" s="33"/>
      <c r="R317" s="33"/>
      <c r="S317" s="33"/>
      <c r="T317" s="33"/>
      <c r="U317" s="33"/>
      <c r="V317" s="33"/>
      <c r="W317" s="33"/>
      <c r="X317" s="33"/>
      <c r="Y317" s="33"/>
    </row>
    <row r="318" spans="1:25" ht="15">
      <c r="A318" s="25"/>
      <c r="B318" s="25"/>
      <c r="C318" s="25"/>
      <c r="D318" s="25"/>
      <c r="E318" s="25"/>
      <c r="F318" s="25"/>
      <c r="G318" s="33"/>
      <c r="H318" s="33"/>
      <c r="I318" s="35"/>
      <c r="J318" s="35"/>
      <c r="K318" s="35"/>
      <c r="L318" s="33"/>
      <c r="M318" s="33"/>
      <c r="N318" s="33"/>
      <c r="O318" s="33"/>
      <c r="P318" s="33"/>
      <c r="Q318" s="33"/>
      <c r="R318" s="33"/>
      <c r="S318" s="33"/>
      <c r="T318" s="33"/>
      <c r="U318" s="33"/>
      <c r="V318" s="33"/>
      <c r="W318" s="33"/>
      <c r="X318" s="33"/>
      <c r="Y318" s="33"/>
    </row>
    <row r="319" spans="1:25" ht="15">
      <c r="A319" s="25"/>
      <c r="B319" s="25"/>
      <c r="C319" s="25"/>
      <c r="D319" s="25"/>
      <c r="E319" s="25"/>
      <c r="F319" s="25"/>
      <c r="G319" s="33"/>
      <c r="H319" s="33"/>
      <c r="I319" s="35"/>
      <c r="J319" s="35"/>
      <c r="K319" s="35"/>
      <c r="L319" s="33"/>
      <c r="M319" s="33"/>
      <c r="N319" s="33"/>
      <c r="O319" s="33"/>
      <c r="P319" s="33"/>
      <c r="Q319" s="33"/>
      <c r="R319" s="33"/>
      <c r="S319" s="33"/>
      <c r="T319" s="33"/>
      <c r="U319" s="33"/>
      <c r="V319" s="33"/>
      <c r="W319" s="33"/>
      <c r="X319" s="33"/>
      <c r="Y319" s="33"/>
    </row>
    <row r="320" spans="1:25" ht="15">
      <c r="A320" s="25"/>
      <c r="B320" s="25"/>
      <c r="C320" s="25"/>
      <c r="D320" s="25"/>
      <c r="E320" s="25"/>
      <c r="F320" s="25"/>
      <c r="G320" s="33"/>
      <c r="H320" s="33"/>
      <c r="I320" s="35"/>
      <c r="J320" s="35"/>
      <c r="K320" s="35"/>
      <c r="L320" s="33"/>
      <c r="M320" s="33"/>
      <c r="N320" s="33"/>
      <c r="O320" s="33"/>
      <c r="P320" s="33"/>
      <c r="Q320" s="33"/>
      <c r="R320" s="33"/>
      <c r="S320" s="33"/>
      <c r="T320" s="33"/>
      <c r="U320" s="33"/>
      <c r="V320" s="33"/>
      <c r="W320" s="33"/>
      <c r="X320" s="33"/>
      <c r="Y320" s="33"/>
    </row>
    <row r="321" spans="1:25" ht="15">
      <c r="A321" s="25"/>
      <c r="B321" s="25"/>
      <c r="C321" s="25"/>
      <c r="D321" s="25"/>
      <c r="E321" s="25"/>
      <c r="F321" s="25"/>
      <c r="G321" s="33"/>
      <c r="H321" s="33"/>
      <c r="I321" s="35"/>
      <c r="J321" s="35"/>
      <c r="K321" s="35"/>
      <c r="L321" s="33"/>
      <c r="M321" s="33"/>
      <c r="N321" s="33"/>
      <c r="O321" s="33"/>
      <c r="P321" s="33"/>
      <c r="Q321" s="33"/>
      <c r="R321" s="33"/>
      <c r="S321" s="33"/>
      <c r="T321" s="33"/>
      <c r="U321" s="33"/>
      <c r="V321" s="33"/>
      <c r="W321" s="33"/>
      <c r="X321" s="33"/>
      <c r="Y321" s="33"/>
    </row>
    <row r="322" spans="1:25" ht="15">
      <c r="A322" s="25"/>
      <c r="B322" s="25"/>
      <c r="C322" s="25"/>
      <c r="D322" s="25"/>
      <c r="E322" s="25"/>
      <c r="F322" s="25"/>
      <c r="G322" s="33"/>
      <c r="H322" s="33"/>
      <c r="I322" s="35"/>
      <c r="J322" s="35"/>
      <c r="K322" s="35"/>
      <c r="L322" s="33"/>
      <c r="M322" s="33"/>
      <c r="N322" s="33"/>
      <c r="O322" s="33"/>
      <c r="P322" s="33"/>
      <c r="Q322" s="33"/>
      <c r="R322" s="33"/>
      <c r="S322" s="33"/>
      <c r="T322" s="33"/>
      <c r="U322" s="33"/>
      <c r="V322" s="33"/>
      <c r="W322" s="33"/>
      <c r="X322" s="33"/>
      <c r="Y322" s="33"/>
    </row>
    <row r="323" spans="1:25" ht="15">
      <c r="A323" s="25"/>
      <c r="B323" s="25"/>
      <c r="C323" s="25"/>
      <c r="D323" s="25"/>
      <c r="E323" s="25"/>
      <c r="F323" s="25"/>
      <c r="G323" s="33"/>
      <c r="H323" s="33"/>
      <c r="I323" s="35"/>
      <c r="J323" s="35"/>
      <c r="K323" s="35"/>
      <c r="L323" s="33"/>
      <c r="M323" s="33"/>
      <c r="N323" s="33"/>
      <c r="O323" s="33"/>
      <c r="P323" s="33"/>
      <c r="Q323" s="33"/>
      <c r="R323" s="33"/>
      <c r="S323" s="33"/>
      <c r="T323" s="33"/>
      <c r="U323" s="33"/>
      <c r="V323" s="33"/>
      <c r="W323" s="33"/>
      <c r="X323" s="33"/>
      <c r="Y323" s="33"/>
    </row>
    <row r="324" spans="1:25" ht="15">
      <c r="A324" s="25"/>
      <c r="B324" s="25"/>
      <c r="C324" s="25"/>
      <c r="D324" s="25"/>
      <c r="E324" s="25"/>
      <c r="F324" s="25"/>
      <c r="G324" s="33"/>
      <c r="H324" s="33"/>
      <c r="I324" s="35"/>
      <c r="J324" s="35"/>
      <c r="K324" s="35"/>
      <c r="L324" s="33"/>
      <c r="M324" s="33"/>
      <c r="N324" s="33"/>
      <c r="O324" s="33"/>
      <c r="P324" s="33"/>
      <c r="Q324" s="33"/>
      <c r="R324" s="33"/>
      <c r="S324" s="33"/>
      <c r="T324" s="33"/>
      <c r="U324" s="33"/>
      <c r="V324" s="33"/>
      <c r="W324" s="33"/>
      <c r="X324" s="33"/>
      <c r="Y324" s="33"/>
    </row>
    <row r="325" spans="1:25" ht="15">
      <c r="A325" s="25"/>
      <c r="B325" s="25"/>
      <c r="C325" s="25"/>
      <c r="D325" s="25"/>
      <c r="E325" s="25"/>
      <c r="F325" s="25"/>
      <c r="G325" s="33"/>
      <c r="H325" s="33"/>
      <c r="I325" s="35"/>
      <c r="J325" s="35"/>
      <c r="K325" s="35"/>
      <c r="L325" s="33"/>
      <c r="M325" s="33"/>
      <c r="N325" s="33"/>
      <c r="O325" s="33"/>
      <c r="P325" s="33"/>
      <c r="Q325" s="33"/>
      <c r="R325" s="33"/>
      <c r="S325" s="33"/>
      <c r="T325" s="33"/>
      <c r="U325" s="33"/>
      <c r="V325" s="33"/>
      <c r="W325" s="33"/>
      <c r="X325" s="33"/>
      <c r="Y325" s="33"/>
    </row>
    <row r="326" spans="1:25" ht="15">
      <c r="A326" s="25"/>
      <c r="B326" s="25"/>
      <c r="C326" s="25"/>
      <c r="D326" s="25"/>
      <c r="E326" s="25"/>
      <c r="F326" s="25"/>
      <c r="G326" s="33"/>
      <c r="H326" s="33"/>
      <c r="I326" s="35"/>
      <c r="J326" s="35"/>
      <c r="K326" s="35"/>
      <c r="L326" s="33"/>
      <c r="M326" s="33"/>
      <c r="N326" s="33"/>
      <c r="O326" s="33"/>
      <c r="P326" s="33"/>
      <c r="Q326" s="33"/>
      <c r="R326" s="33"/>
      <c r="S326" s="33"/>
      <c r="T326" s="33"/>
      <c r="U326" s="33"/>
      <c r="V326" s="33"/>
      <c r="W326" s="33"/>
      <c r="X326" s="33"/>
      <c r="Y326" s="33"/>
    </row>
    <row r="327" spans="1:25" ht="15">
      <c r="A327" s="25"/>
      <c r="B327" s="25"/>
      <c r="C327" s="25"/>
      <c r="D327" s="25"/>
      <c r="E327" s="25"/>
      <c r="F327" s="25"/>
      <c r="G327" s="33"/>
      <c r="H327" s="33"/>
      <c r="I327" s="35"/>
      <c r="J327" s="35"/>
      <c r="K327" s="35"/>
      <c r="L327" s="33"/>
      <c r="M327" s="33"/>
      <c r="N327" s="33"/>
      <c r="O327" s="33"/>
      <c r="P327" s="33"/>
      <c r="Q327" s="33"/>
      <c r="R327" s="33"/>
      <c r="S327" s="33"/>
      <c r="T327" s="33"/>
      <c r="U327" s="33"/>
      <c r="V327" s="33"/>
      <c r="W327" s="33"/>
      <c r="X327" s="33"/>
      <c r="Y327" s="33"/>
    </row>
    <row r="328" spans="1:25" ht="15">
      <c r="A328" s="25"/>
      <c r="B328" s="25"/>
      <c r="C328" s="25"/>
      <c r="D328" s="25"/>
      <c r="E328" s="25"/>
      <c r="F328" s="25"/>
      <c r="G328" s="33"/>
      <c r="H328" s="33"/>
      <c r="I328" s="35"/>
      <c r="J328" s="35"/>
      <c r="K328" s="35"/>
      <c r="L328" s="33"/>
      <c r="M328" s="33"/>
      <c r="N328" s="33"/>
      <c r="O328" s="33"/>
      <c r="P328" s="33"/>
      <c r="Q328" s="33"/>
      <c r="R328" s="33"/>
      <c r="S328" s="33"/>
      <c r="T328" s="33"/>
      <c r="U328" s="33"/>
      <c r="V328" s="33"/>
      <c r="W328" s="33"/>
      <c r="X328" s="33"/>
      <c r="Y328" s="33"/>
    </row>
    <row r="329" spans="1:25" ht="15">
      <c r="A329" s="25"/>
      <c r="B329" s="25"/>
      <c r="C329" s="25"/>
      <c r="D329" s="25"/>
      <c r="E329" s="25"/>
      <c r="F329" s="25"/>
      <c r="G329" s="33"/>
      <c r="H329" s="33"/>
      <c r="I329" s="35"/>
      <c r="J329" s="35"/>
      <c r="K329" s="35"/>
      <c r="L329" s="33"/>
      <c r="M329" s="33"/>
      <c r="N329" s="33"/>
      <c r="O329" s="33"/>
      <c r="P329" s="33"/>
      <c r="Q329" s="33"/>
      <c r="R329" s="33"/>
      <c r="S329" s="33"/>
      <c r="T329" s="33"/>
      <c r="U329" s="33"/>
      <c r="V329" s="33"/>
      <c r="W329" s="33"/>
      <c r="X329" s="33"/>
      <c r="Y329" s="33"/>
    </row>
    <row r="330" spans="1:25" ht="15">
      <c r="A330" s="25"/>
      <c r="B330" s="25"/>
      <c r="C330" s="25"/>
      <c r="D330" s="25"/>
      <c r="E330" s="25"/>
      <c r="F330" s="25"/>
      <c r="G330" s="33"/>
      <c r="H330" s="33"/>
      <c r="I330" s="35"/>
      <c r="J330" s="35"/>
      <c r="K330" s="35"/>
      <c r="L330" s="33"/>
      <c r="M330" s="33"/>
      <c r="N330" s="33"/>
      <c r="O330" s="33"/>
      <c r="P330" s="33"/>
      <c r="Q330" s="33"/>
      <c r="R330" s="33"/>
      <c r="S330" s="33"/>
      <c r="T330" s="33"/>
      <c r="U330" s="33"/>
      <c r="V330" s="33"/>
      <c r="W330" s="33"/>
      <c r="X330" s="33"/>
      <c r="Y330" s="33"/>
    </row>
    <row r="331" spans="1:25" ht="15">
      <c r="A331" s="25"/>
      <c r="B331" s="25"/>
      <c r="C331" s="25"/>
      <c r="D331" s="25"/>
      <c r="E331" s="25"/>
      <c r="F331" s="25"/>
      <c r="G331" s="33"/>
      <c r="H331" s="33"/>
      <c r="I331" s="35"/>
      <c r="J331" s="35"/>
      <c r="K331" s="35"/>
      <c r="L331" s="33"/>
      <c r="M331" s="33"/>
      <c r="N331" s="33"/>
      <c r="O331" s="33"/>
      <c r="P331" s="33"/>
      <c r="Q331" s="33"/>
      <c r="R331" s="33"/>
      <c r="S331" s="33"/>
      <c r="T331" s="33"/>
      <c r="U331" s="33"/>
      <c r="V331" s="33"/>
      <c r="W331" s="33"/>
      <c r="X331" s="33"/>
      <c r="Y331" s="33"/>
    </row>
    <row r="332" spans="1:25" ht="15">
      <c r="A332" s="25"/>
      <c r="B332" s="25"/>
      <c r="C332" s="25"/>
      <c r="D332" s="25"/>
      <c r="E332" s="25"/>
      <c r="F332" s="25"/>
      <c r="G332" s="33"/>
      <c r="H332" s="33"/>
      <c r="I332" s="35"/>
      <c r="J332" s="35"/>
      <c r="K332" s="35"/>
      <c r="L332" s="33"/>
      <c r="M332" s="33"/>
      <c r="N332" s="33"/>
      <c r="O332" s="33"/>
      <c r="P332" s="33"/>
      <c r="Q332" s="33"/>
      <c r="R332" s="33"/>
      <c r="S332" s="33"/>
      <c r="T332" s="33"/>
      <c r="U332" s="33"/>
      <c r="V332" s="33"/>
      <c r="W332" s="33"/>
      <c r="X332" s="33"/>
      <c r="Y332" s="33"/>
    </row>
    <row r="333" spans="1:25" ht="15">
      <c r="A333" s="25"/>
      <c r="B333" s="25"/>
      <c r="C333" s="25"/>
      <c r="D333" s="25"/>
      <c r="E333" s="25"/>
      <c r="F333" s="25"/>
      <c r="G333" s="33"/>
      <c r="H333" s="33"/>
      <c r="I333" s="35"/>
      <c r="J333" s="35"/>
      <c r="K333" s="35"/>
      <c r="L333" s="33"/>
      <c r="M333" s="33"/>
      <c r="N333" s="33"/>
      <c r="O333" s="33"/>
      <c r="P333" s="33"/>
      <c r="Q333" s="33"/>
      <c r="R333" s="33"/>
      <c r="S333" s="33"/>
      <c r="T333" s="33"/>
      <c r="U333" s="33"/>
      <c r="V333" s="33"/>
      <c r="W333" s="33"/>
      <c r="X333" s="33"/>
      <c r="Y333" s="33"/>
    </row>
    <row r="334" spans="1:25" ht="15">
      <c r="A334" s="25"/>
      <c r="B334" s="25"/>
      <c r="C334" s="25"/>
      <c r="D334" s="25"/>
      <c r="E334" s="25"/>
      <c r="F334" s="25"/>
      <c r="G334" s="33"/>
      <c r="H334" s="33"/>
      <c r="I334" s="35"/>
      <c r="J334" s="35"/>
      <c r="K334" s="35"/>
      <c r="L334" s="33"/>
      <c r="M334" s="33"/>
      <c r="N334" s="33"/>
      <c r="O334" s="33"/>
      <c r="P334" s="33"/>
      <c r="Q334" s="33"/>
      <c r="R334" s="33"/>
      <c r="S334" s="33"/>
      <c r="T334" s="33"/>
      <c r="U334" s="33"/>
      <c r="V334" s="33"/>
      <c r="W334" s="33"/>
      <c r="X334" s="33"/>
      <c r="Y334" s="33"/>
    </row>
    <row r="335" spans="1:25" ht="15">
      <c r="A335" s="25"/>
      <c r="B335" s="25"/>
      <c r="C335" s="25"/>
      <c r="D335" s="25"/>
      <c r="E335" s="25"/>
      <c r="F335" s="25"/>
      <c r="G335" s="33"/>
      <c r="H335" s="33"/>
      <c r="I335" s="35"/>
      <c r="J335" s="35"/>
      <c r="K335" s="35"/>
      <c r="L335" s="33"/>
      <c r="M335" s="33"/>
      <c r="N335" s="33"/>
      <c r="O335" s="33"/>
      <c r="P335" s="33"/>
      <c r="Q335" s="33"/>
      <c r="R335" s="33"/>
      <c r="S335" s="33"/>
      <c r="T335" s="33"/>
      <c r="U335" s="33"/>
      <c r="V335" s="33"/>
      <c r="W335" s="33"/>
      <c r="X335" s="33"/>
      <c r="Y335" s="33"/>
    </row>
    <row r="336" spans="1:25" ht="15">
      <c r="A336" s="25"/>
      <c r="B336" s="25"/>
      <c r="C336" s="25"/>
      <c r="D336" s="25"/>
      <c r="E336" s="25"/>
      <c r="F336" s="25"/>
      <c r="G336" s="33"/>
      <c r="H336" s="33"/>
      <c r="I336" s="35"/>
      <c r="J336" s="35"/>
      <c r="K336" s="35"/>
      <c r="L336" s="33"/>
      <c r="M336" s="33"/>
      <c r="N336" s="33"/>
      <c r="O336" s="33"/>
      <c r="P336" s="33"/>
      <c r="Q336" s="33"/>
      <c r="R336" s="33"/>
      <c r="S336" s="33"/>
      <c r="T336" s="33"/>
      <c r="U336" s="33"/>
      <c r="V336" s="33"/>
      <c r="W336" s="33"/>
      <c r="X336" s="33"/>
      <c r="Y336" s="33"/>
    </row>
  </sheetData>
  <mergeCells count="670">
    <mergeCell ref="B67:B68"/>
    <mergeCell ref="B69:B70"/>
    <mergeCell ref="B71:B72"/>
    <mergeCell ref="B60:E60"/>
    <mergeCell ref="B61:F61"/>
    <mergeCell ref="C63:F63"/>
    <mergeCell ref="C64:D66"/>
    <mergeCell ref="E64:E66"/>
    <mergeCell ref="F64:F66"/>
    <mergeCell ref="C55:D55"/>
    <mergeCell ref="C56:D56"/>
    <mergeCell ref="C57:D57"/>
    <mergeCell ref="C58:D58"/>
    <mergeCell ref="C59:D59"/>
    <mergeCell ref="B73:B74"/>
    <mergeCell ref="B54:B55"/>
    <mergeCell ref="B56:B57"/>
    <mergeCell ref="B58:B59"/>
    <mergeCell ref="B64:B66"/>
    <mergeCell ref="B50:B51"/>
    <mergeCell ref="C51:D51"/>
    <mergeCell ref="B52:B53"/>
    <mergeCell ref="C52:D52"/>
    <mergeCell ref="F52:F53"/>
    <mergeCell ref="G52:G53"/>
    <mergeCell ref="F54:F55"/>
    <mergeCell ref="G54:G55"/>
    <mergeCell ref="F56:F57"/>
    <mergeCell ref="G56:G57"/>
    <mergeCell ref="F58:F59"/>
    <mergeCell ref="G58:G59"/>
    <mergeCell ref="C67:D67"/>
    <mergeCell ref="F67:F68"/>
    <mergeCell ref="G67:G68"/>
    <mergeCell ref="C71:D71"/>
    <mergeCell ref="C72:D72"/>
    <mergeCell ref="C73:D73"/>
    <mergeCell ref="C68:D68"/>
    <mergeCell ref="C69:D69"/>
    <mergeCell ref="F69:F70"/>
    <mergeCell ref="G69:G70"/>
    <mergeCell ref="C70:D70"/>
    <mergeCell ref="F71:F72"/>
    <mergeCell ref="G71:G72"/>
    <mergeCell ref="B77:E77"/>
    <mergeCell ref="B78:F78"/>
    <mergeCell ref="F73:F74"/>
    <mergeCell ref="G73:G74"/>
    <mergeCell ref="F75:F76"/>
    <mergeCell ref="G75:G76"/>
    <mergeCell ref="C74:D74"/>
    <mergeCell ref="C75:D75"/>
    <mergeCell ref="B75:B76"/>
    <mergeCell ref="C76:D76"/>
    <mergeCell ref="F87:F88"/>
    <mergeCell ref="G87:G88"/>
    <mergeCell ref="C82:D84"/>
    <mergeCell ref="E82:E84"/>
    <mergeCell ref="B85:B86"/>
    <mergeCell ref="C85:D85"/>
    <mergeCell ref="C86:D86"/>
    <mergeCell ref="C87:D87"/>
    <mergeCell ref="C88:D88"/>
    <mergeCell ref="H63:K63"/>
    <mergeCell ref="H69:I69"/>
    <mergeCell ref="H70:I70"/>
    <mergeCell ref="F82:F84"/>
    <mergeCell ref="G82:G84"/>
    <mergeCell ref="F85:F86"/>
    <mergeCell ref="G85:G86"/>
    <mergeCell ref="G64:G66"/>
    <mergeCell ref="H56:I56"/>
    <mergeCell ref="H57:I57"/>
    <mergeCell ref="H58:I58"/>
    <mergeCell ref="H59:I59"/>
    <mergeCell ref="G60:J60"/>
    <mergeCell ref="G61:K61"/>
    <mergeCell ref="H71:I71"/>
    <mergeCell ref="H64:I66"/>
    <mergeCell ref="J64:J66"/>
    <mergeCell ref="K64:K66"/>
    <mergeCell ref="H67:I67"/>
    <mergeCell ref="K67:K68"/>
    <mergeCell ref="H68:I68"/>
    <mergeCell ref="K69:K70"/>
    <mergeCell ref="K71:K72"/>
    <mergeCell ref="H72:I72"/>
    <mergeCell ref="H90:I90"/>
    <mergeCell ref="H73:I73"/>
    <mergeCell ref="K73:K74"/>
    <mergeCell ref="H74:I74"/>
    <mergeCell ref="H75:I75"/>
    <mergeCell ref="K75:K76"/>
    <mergeCell ref="H76:I76"/>
    <mergeCell ref="G77:J77"/>
    <mergeCell ref="G78:K78"/>
    <mergeCell ref="B80:K80"/>
    <mergeCell ref="H88:I88"/>
    <mergeCell ref="H89:I89"/>
    <mergeCell ref="H82:I84"/>
    <mergeCell ref="J82:J84"/>
    <mergeCell ref="H85:I85"/>
    <mergeCell ref="K85:K86"/>
    <mergeCell ref="H86:I86"/>
    <mergeCell ref="H87:I87"/>
    <mergeCell ref="K87:K88"/>
    <mergeCell ref="K89:K90"/>
    <mergeCell ref="C81:F81"/>
    <mergeCell ref="H81:K81"/>
    <mergeCell ref="B82:B84"/>
    <mergeCell ref="K82:K84"/>
    <mergeCell ref="B87:B88"/>
    <mergeCell ref="B89:B90"/>
    <mergeCell ref="C89:D89"/>
    <mergeCell ref="F89:F90"/>
    <mergeCell ref="G89:G90"/>
    <mergeCell ref="C90:D90"/>
    <mergeCell ref="H17:I17"/>
    <mergeCell ref="C14:D14"/>
    <mergeCell ref="H14:I14"/>
    <mergeCell ref="K14:K15"/>
    <mergeCell ref="C15:D15"/>
    <mergeCell ref="C16:D16"/>
    <mergeCell ref="K16:K17"/>
    <mergeCell ref="C17:D17"/>
    <mergeCell ref="C20:D20"/>
    <mergeCell ref="C21:D21"/>
    <mergeCell ref="B11:B13"/>
    <mergeCell ref="B14:B15"/>
    <mergeCell ref="B16:B17"/>
    <mergeCell ref="B18:B19"/>
    <mergeCell ref="C18:D18"/>
    <mergeCell ref="C19:D19"/>
    <mergeCell ref="B20:B21"/>
    <mergeCell ref="H32:I32"/>
    <mergeCell ref="K32:K33"/>
    <mergeCell ref="K36:K37"/>
    <mergeCell ref="K38:K39"/>
    <mergeCell ref="K40:K41"/>
    <mergeCell ref="H33:I33"/>
    <mergeCell ref="H34:I34"/>
    <mergeCell ref="K34:K35"/>
    <mergeCell ref="C23:D23"/>
    <mergeCell ref="C29:D31"/>
    <mergeCell ref="B27:K27"/>
    <mergeCell ref="C28:F28"/>
    <mergeCell ref="H28:K28"/>
    <mergeCell ref="H29:I31"/>
    <mergeCell ref="J29:J31"/>
    <mergeCell ref="K29:K31"/>
    <mergeCell ref="C40:D40"/>
    <mergeCell ref="C41:D41"/>
    <mergeCell ref="B29:B31"/>
    <mergeCell ref="B32:B33"/>
    <mergeCell ref="B34:B35"/>
    <mergeCell ref="B36:B37"/>
    <mergeCell ref="B38:B39"/>
    <mergeCell ref="B40:B41"/>
    <mergeCell ref="F40:F41"/>
    <mergeCell ref="G40:G41"/>
    <mergeCell ref="F29:F31"/>
    <mergeCell ref="F32:F33"/>
    <mergeCell ref="G32:G33"/>
    <mergeCell ref="F34:F35"/>
    <mergeCell ref="G34:G35"/>
    <mergeCell ref="F36:F37"/>
    <mergeCell ref="G36:G37"/>
    <mergeCell ref="C39:D39"/>
    <mergeCell ref="E29:E31"/>
    <mergeCell ref="G29:G31"/>
    <mergeCell ref="C32:D32"/>
    <mergeCell ref="F38:F39"/>
    <mergeCell ref="G38:G39"/>
    <mergeCell ref="K22:K23"/>
    <mergeCell ref="H23:I23"/>
    <mergeCell ref="B42:E42"/>
    <mergeCell ref="B43:F43"/>
    <mergeCell ref="C33:D33"/>
    <mergeCell ref="C34:D34"/>
    <mergeCell ref="C35:D35"/>
    <mergeCell ref="C36:D36"/>
    <mergeCell ref="C37:D37"/>
    <mergeCell ref="C38:D38"/>
    <mergeCell ref="B7:C7"/>
    <mergeCell ref="H21:I21"/>
    <mergeCell ref="H22:I22"/>
    <mergeCell ref="H11:I13"/>
    <mergeCell ref="J11:J13"/>
    <mergeCell ref="H18:I18"/>
    <mergeCell ref="H19:I19"/>
    <mergeCell ref="H20:I20"/>
    <mergeCell ref="B22:B23"/>
    <mergeCell ref="C22:D22"/>
    <mergeCell ref="B2:K2"/>
    <mergeCell ref="B3:C3"/>
    <mergeCell ref="J3:K3"/>
    <mergeCell ref="B4:C4"/>
    <mergeCell ref="B5:C5"/>
    <mergeCell ref="B6:C6"/>
    <mergeCell ref="K11:K13"/>
    <mergeCell ref="F18:F19"/>
    <mergeCell ref="F20:F21"/>
    <mergeCell ref="J5:K5"/>
    <mergeCell ref="J6:K6"/>
    <mergeCell ref="J4:K4"/>
    <mergeCell ref="J7:K7"/>
    <mergeCell ref="K18:K19"/>
    <mergeCell ref="K20:K21"/>
    <mergeCell ref="H16:I16"/>
    <mergeCell ref="G20:G21"/>
    <mergeCell ref="G22:G23"/>
    <mergeCell ref="G24:J24"/>
    <mergeCell ref="G25:K25"/>
    <mergeCell ref="B8:K8"/>
    <mergeCell ref="B9:K9"/>
    <mergeCell ref="C10:F10"/>
    <mergeCell ref="H10:K10"/>
    <mergeCell ref="C11:D13"/>
    <mergeCell ref="E11:E13"/>
    <mergeCell ref="F22:F23"/>
    <mergeCell ref="B24:E24"/>
    <mergeCell ref="B25:F25"/>
    <mergeCell ref="F11:F13"/>
    <mergeCell ref="G11:G13"/>
    <mergeCell ref="F14:F15"/>
    <mergeCell ref="G14:G15"/>
    <mergeCell ref="F16:F17"/>
    <mergeCell ref="G16:G17"/>
    <mergeCell ref="G18:G19"/>
    <mergeCell ref="G43:K43"/>
    <mergeCell ref="C47:D49"/>
    <mergeCell ref="C50:D50"/>
    <mergeCell ref="C46:F46"/>
    <mergeCell ref="B47:B49"/>
    <mergeCell ref="E47:E49"/>
    <mergeCell ref="F47:F49"/>
    <mergeCell ref="G47:G49"/>
    <mergeCell ref="H47:I49"/>
    <mergeCell ref="H50:I50"/>
    <mergeCell ref="H54:I54"/>
    <mergeCell ref="H55:I55"/>
    <mergeCell ref="H35:I35"/>
    <mergeCell ref="H36:I36"/>
    <mergeCell ref="H37:I37"/>
    <mergeCell ref="H38:I38"/>
    <mergeCell ref="H39:I39"/>
    <mergeCell ref="H40:I40"/>
    <mergeCell ref="H41:I41"/>
    <mergeCell ref="G42:J42"/>
    <mergeCell ref="K54:K55"/>
    <mergeCell ref="K56:K57"/>
    <mergeCell ref="K58:K59"/>
    <mergeCell ref="C53:D53"/>
    <mergeCell ref="C54:D54"/>
    <mergeCell ref="F50:F51"/>
    <mergeCell ref="G50:G51"/>
    <mergeCell ref="H51:I51"/>
    <mergeCell ref="H52:I52"/>
    <mergeCell ref="H53:I53"/>
    <mergeCell ref="K99:K101"/>
    <mergeCell ref="H102:I102"/>
    <mergeCell ref="K102:K103"/>
    <mergeCell ref="H103:I103"/>
    <mergeCell ref="B45:K45"/>
    <mergeCell ref="H46:K46"/>
    <mergeCell ref="J47:J49"/>
    <mergeCell ref="K47:K49"/>
    <mergeCell ref="K50:K51"/>
    <mergeCell ref="K52:K53"/>
    <mergeCell ref="B99:B101"/>
    <mergeCell ref="E99:E101"/>
    <mergeCell ref="C103:D103"/>
    <mergeCell ref="B97:K97"/>
    <mergeCell ref="C98:F98"/>
    <mergeCell ref="H98:K98"/>
    <mergeCell ref="F99:F101"/>
    <mergeCell ref="G99:G101"/>
    <mergeCell ref="H99:I101"/>
    <mergeCell ref="J99:J101"/>
    <mergeCell ref="H116:K116"/>
    <mergeCell ref="K117:K119"/>
    <mergeCell ref="C109:D109"/>
    <mergeCell ref="C110:D110"/>
    <mergeCell ref="B117:B119"/>
    <mergeCell ref="C117:D119"/>
    <mergeCell ref="E117:E119"/>
    <mergeCell ref="F117:F119"/>
    <mergeCell ref="G117:G119"/>
    <mergeCell ref="B93:B94"/>
    <mergeCell ref="F93:F94"/>
    <mergeCell ref="G93:G94"/>
    <mergeCell ref="H93:I93"/>
    <mergeCell ref="K93:K94"/>
    <mergeCell ref="H111:I111"/>
    <mergeCell ref="C99:D101"/>
    <mergeCell ref="C102:D102"/>
    <mergeCell ref="C93:D93"/>
    <mergeCell ref="C94:D94"/>
    <mergeCell ref="H92:I92"/>
    <mergeCell ref="H94:I94"/>
    <mergeCell ref="G95:J95"/>
    <mergeCell ref="G96:K96"/>
    <mergeCell ref="C91:D91"/>
    <mergeCell ref="C92:D92"/>
    <mergeCell ref="B95:E95"/>
    <mergeCell ref="B96:F96"/>
    <mergeCell ref="K106:K107"/>
    <mergeCell ref="H107:I107"/>
    <mergeCell ref="H117:I119"/>
    <mergeCell ref="J117:J119"/>
    <mergeCell ref="K128:K129"/>
    <mergeCell ref="B91:B92"/>
    <mergeCell ref="F91:F92"/>
    <mergeCell ref="G91:G92"/>
    <mergeCell ref="H91:I91"/>
    <mergeCell ref="K91:K92"/>
    <mergeCell ref="K108:K109"/>
    <mergeCell ref="H109:I109"/>
    <mergeCell ref="H110:I110"/>
    <mergeCell ref="K110:K111"/>
    <mergeCell ref="H137:I137"/>
    <mergeCell ref="H138:I138"/>
    <mergeCell ref="G112:J112"/>
    <mergeCell ref="G113:K113"/>
    <mergeCell ref="B115:K115"/>
    <mergeCell ref="C116:F116"/>
    <mergeCell ref="B102:B103"/>
    <mergeCell ref="B104:B105"/>
    <mergeCell ref="C104:D104"/>
    <mergeCell ref="G104:G105"/>
    <mergeCell ref="C105:D105"/>
    <mergeCell ref="B106:B107"/>
    <mergeCell ref="G106:G107"/>
    <mergeCell ref="F102:F103"/>
    <mergeCell ref="G102:G103"/>
    <mergeCell ref="B113:F113"/>
    <mergeCell ref="F104:F105"/>
    <mergeCell ref="F106:F107"/>
    <mergeCell ref="B108:B109"/>
    <mergeCell ref="C108:D108"/>
    <mergeCell ref="F108:F109"/>
    <mergeCell ref="B110:B111"/>
    <mergeCell ref="C106:D106"/>
    <mergeCell ref="C107:D107"/>
    <mergeCell ref="H104:I104"/>
    <mergeCell ref="K104:K105"/>
    <mergeCell ref="F110:F111"/>
    <mergeCell ref="G110:G111"/>
    <mergeCell ref="C111:D111"/>
    <mergeCell ref="B112:E112"/>
    <mergeCell ref="G108:G109"/>
    <mergeCell ref="H105:I105"/>
    <mergeCell ref="H106:I106"/>
    <mergeCell ref="H108:I108"/>
    <mergeCell ref="B122:B123"/>
    <mergeCell ref="F122:F123"/>
    <mergeCell ref="G122:G123"/>
    <mergeCell ref="H122:I122"/>
    <mergeCell ref="K122:K123"/>
    <mergeCell ref="H123:I123"/>
    <mergeCell ref="C122:D122"/>
    <mergeCell ref="C123:D123"/>
    <mergeCell ref="B120:B121"/>
    <mergeCell ref="F120:F121"/>
    <mergeCell ref="G120:G121"/>
    <mergeCell ref="H120:I120"/>
    <mergeCell ref="K120:K121"/>
    <mergeCell ref="H121:I121"/>
    <mergeCell ref="C120:D120"/>
    <mergeCell ref="C121:D121"/>
    <mergeCell ref="K124:K125"/>
    <mergeCell ref="H125:I125"/>
    <mergeCell ref="C124:D124"/>
    <mergeCell ref="C125:D125"/>
    <mergeCell ref="B126:B127"/>
    <mergeCell ref="F126:F127"/>
    <mergeCell ref="G126:G127"/>
    <mergeCell ref="H126:I126"/>
    <mergeCell ref="K126:K127"/>
    <mergeCell ref="H127:I127"/>
    <mergeCell ref="H128:I128"/>
    <mergeCell ref="H129:I129"/>
    <mergeCell ref="G130:J130"/>
    <mergeCell ref="B124:B125"/>
    <mergeCell ref="F124:F125"/>
    <mergeCell ref="G124:G125"/>
    <mergeCell ref="H124:I124"/>
    <mergeCell ref="J134:J136"/>
    <mergeCell ref="K134:K136"/>
    <mergeCell ref="C128:D128"/>
    <mergeCell ref="C129:D129"/>
    <mergeCell ref="B130:E130"/>
    <mergeCell ref="C126:D126"/>
    <mergeCell ref="C127:D127"/>
    <mergeCell ref="B128:B129"/>
    <mergeCell ref="F128:F129"/>
    <mergeCell ref="G128:G129"/>
    <mergeCell ref="B131:F131"/>
    <mergeCell ref="G131:K131"/>
    <mergeCell ref="B132:K132"/>
    <mergeCell ref="C133:F133"/>
    <mergeCell ref="H133:K133"/>
    <mergeCell ref="C134:D136"/>
    <mergeCell ref="E134:E136"/>
    <mergeCell ref="F134:F136"/>
    <mergeCell ref="G134:G136"/>
    <mergeCell ref="H134:I136"/>
    <mergeCell ref="H186:K186"/>
    <mergeCell ref="C187:D189"/>
    <mergeCell ref="H146:I146"/>
    <mergeCell ref="H152:I154"/>
    <mergeCell ref="H139:I139"/>
    <mergeCell ref="H140:I140"/>
    <mergeCell ref="H141:I141"/>
    <mergeCell ref="H142:I142"/>
    <mergeCell ref="H143:I143"/>
    <mergeCell ref="H144:I144"/>
    <mergeCell ref="H204:I206"/>
    <mergeCell ref="G187:G189"/>
    <mergeCell ref="H187:I189"/>
    <mergeCell ref="J187:J189"/>
    <mergeCell ref="K187:K189"/>
    <mergeCell ref="H181:I181"/>
    <mergeCell ref="G182:J182"/>
    <mergeCell ref="G183:K183"/>
    <mergeCell ref="B185:K185"/>
    <mergeCell ref="C186:F186"/>
    <mergeCell ref="B198:B199"/>
    <mergeCell ref="B204:B206"/>
    <mergeCell ref="C204:D206"/>
    <mergeCell ref="E204:E206"/>
    <mergeCell ref="F204:F206"/>
    <mergeCell ref="G204:G206"/>
    <mergeCell ref="B200:E200"/>
    <mergeCell ref="G200:J200"/>
    <mergeCell ref="B201:F201"/>
    <mergeCell ref="G201:K201"/>
    <mergeCell ref="B202:K202"/>
    <mergeCell ref="C203:F203"/>
    <mergeCell ref="H203:K203"/>
    <mergeCell ref="B194:B195"/>
    <mergeCell ref="B196:B197"/>
    <mergeCell ref="B183:F183"/>
    <mergeCell ref="C190:D190"/>
    <mergeCell ref="C191:D191"/>
    <mergeCell ref="C192:D192"/>
    <mergeCell ref="C196:D196"/>
    <mergeCell ref="C197:D197"/>
    <mergeCell ref="F196:F197"/>
    <mergeCell ref="B207:B208"/>
    <mergeCell ref="B209:B210"/>
    <mergeCell ref="B211:B212"/>
    <mergeCell ref="B213:B214"/>
    <mergeCell ref="B215:B216"/>
    <mergeCell ref="B174:B175"/>
    <mergeCell ref="B176:B177"/>
    <mergeCell ref="B187:B189"/>
    <mergeCell ref="B190:B191"/>
    <mergeCell ref="B192:B193"/>
    <mergeCell ref="F207:F208"/>
    <mergeCell ref="F209:F210"/>
    <mergeCell ref="G209:G210"/>
    <mergeCell ref="C210:D210"/>
    <mergeCell ref="K207:K208"/>
    <mergeCell ref="K209:K210"/>
    <mergeCell ref="G215:G216"/>
    <mergeCell ref="H207:I207"/>
    <mergeCell ref="H208:I208"/>
    <mergeCell ref="J204:J206"/>
    <mergeCell ref="K204:K206"/>
    <mergeCell ref="C207:D207"/>
    <mergeCell ref="G207:G208"/>
    <mergeCell ref="C208:D208"/>
    <mergeCell ref="C209:D209"/>
    <mergeCell ref="H209:I209"/>
    <mergeCell ref="F211:F212"/>
    <mergeCell ref="G211:G212"/>
    <mergeCell ref="C215:D215"/>
    <mergeCell ref="C216:D216"/>
    <mergeCell ref="C212:D212"/>
    <mergeCell ref="C213:D213"/>
    <mergeCell ref="F213:F214"/>
    <mergeCell ref="G213:G214"/>
    <mergeCell ref="C214:D214"/>
    <mergeCell ref="F215:F216"/>
    <mergeCell ref="K161:K162"/>
    <mergeCell ref="K163:K164"/>
    <mergeCell ref="H158:I158"/>
    <mergeCell ref="H159:I159"/>
    <mergeCell ref="K159:K160"/>
    <mergeCell ref="H160:I160"/>
    <mergeCell ref="H161:I161"/>
    <mergeCell ref="H162:I162"/>
    <mergeCell ref="H163:I163"/>
    <mergeCell ref="H176:I176"/>
    <mergeCell ref="B165:E165"/>
    <mergeCell ref="B166:F166"/>
    <mergeCell ref="C169:D171"/>
    <mergeCell ref="E169:E171"/>
    <mergeCell ref="B172:B173"/>
    <mergeCell ref="C172:D172"/>
    <mergeCell ref="F176:F177"/>
    <mergeCell ref="G176:G177"/>
    <mergeCell ref="H164:I164"/>
    <mergeCell ref="G165:J165"/>
    <mergeCell ref="G166:K166"/>
    <mergeCell ref="B167:K167"/>
    <mergeCell ref="C168:F168"/>
    <mergeCell ref="H168:K168"/>
    <mergeCell ref="B169:B171"/>
    <mergeCell ref="K169:K171"/>
    <mergeCell ref="B218:F218"/>
    <mergeCell ref="G218:K218"/>
    <mergeCell ref="H210:I210"/>
    <mergeCell ref="H211:I211"/>
    <mergeCell ref="H212:I212"/>
    <mergeCell ref="H213:I213"/>
    <mergeCell ref="H214:I214"/>
    <mergeCell ref="H215:I215"/>
    <mergeCell ref="H216:I216"/>
    <mergeCell ref="C211:D211"/>
    <mergeCell ref="G163:G164"/>
    <mergeCell ref="C164:D164"/>
    <mergeCell ref="K211:K212"/>
    <mergeCell ref="K213:K214"/>
    <mergeCell ref="K215:K216"/>
    <mergeCell ref="B217:E217"/>
    <mergeCell ref="G217:J217"/>
    <mergeCell ref="F169:F171"/>
    <mergeCell ref="G169:G171"/>
    <mergeCell ref="F172:F173"/>
    <mergeCell ref="B159:B160"/>
    <mergeCell ref="B161:B162"/>
    <mergeCell ref="B163:B164"/>
    <mergeCell ref="F157:F158"/>
    <mergeCell ref="G157:G158"/>
    <mergeCell ref="F159:F160"/>
    <mergeCell ref="G159:G160"/>
    <mergeCell ref="F161:F162"/>
    <mergeCell ref="G161:G162"/>
    <mergeCell ref="F163:F164"/>
    <mergeCell ref="K155:K156"/>
    <mergeCell ref="H156:I156"/>
    <mergeCell ref="H157:I157"/>
    <mergeCell ref="K157:K158"/>
    <mergeCell ref="B155:B156"/>
    <mergeCell ref="B157:B158"/>
    <mergeCell ref="C162:D162"/>
    <mergeCell ref="C163:D163"/>
    <mergeCell ref="C152:D154"/>
    <mergeCell ref="C155:D155"/>
    <mergeCell ref="C157:D157"/>
    <mergeCell ref="C158:D158"/>
    <mergeCell ref="C159:D159"/>
    <mergeCell ref="C160:D160"/>
    <mergeCell ref="C161:D161"/>
    <mergeCell ref="B145:B146"/>
    <mergeCell ref="B152:B154"/>
    <mergeCell ref="E152:E154"/>
    <mergeCell ref="F152:F154"/>
    <mergeCell ref="G152:G154"/>
    <mergeCell ref="C156:D156"/>
    <mergeCell ref="B150:K150"/>
    <mergeCell ref="F155:F156"/>
    <mergeCell ref="G155:G156"/>
    <mergeCell ref="H155:I155"/>
    <mergeCell ref="G145:G146"/>
    <mergeCell ref="K137:K138"/>
    <mergeCell ref="K139:K140"/>
    <mergeCell ref="K141:K142"/>
    <mergeCell ref="K143:K144"/>
    <mergeCell ref="K145:K146"/>
    <mergeCell ref="H145:I145"/>
    <mergeCell ref="F139:F140"/>
    <mergeCell ref="G139:G140"/>
    <mergeCell ref="F141:F142"/>
    <mergeCell ref="G141:G142"/>
    <mergeCell ref="F143:F144"/>
    <mergeCell ref="G143:G144"/>
    <mergeCell ref="C144:D144"/>
    <mergeCell ref="C151:F151"/>
    <mergeCell ref="H151:K151"/>
    <mergeCell ref="C145:D145"/>
    <mergeCell ref="C146:D146"/>
    <mergeCell ref="B147:E147"/>
    <mergeCell ref="G147:J147"/>
    <mergeCell ref="B148:F148"/>
    <mergeCell ref="G148:K148"/>
    <mergeCell ref="F145:F146"/>
    <mergeCell ref="C138:D138"/>
    <mergeCell ref="C139:D139"/>
    <mergeCell ref="B141:B142"/>
    <mergeCell ref="C141:D141"/>
    <mergeCell ref="C142:D142"/>
    <mergeCell ref="C143:D143"/>
    <mergeCell ref="B143:B144"/>
    <mergeCell ref="B180:B181"/>
    <mergeCell ref="J152:J154"/>
    <mergeCell ref="K152:K154"/>
    <mergeCell ref="B134:B136"/>
    <mergeCell ref="B137:B138"/>
    <mergeCell ref="C137:D137"/>
    <mergeCell ref="F137:F138"/>
    <mergeCell ref="G137:G138"/>
    <mergeCell ref="B139:B140"/>
    <mergeCell ref="C140:D140"/>
    <mergeCell ref="C180:D180"/>
    <mergeCell ref="F180:F181"/>
    <mergeCell ref="G180:G181"/>
    <mergeCell ref="C181:D181"/>
    <mergeCell ref="B182:E182"/>
    <mergeCell ref="C176:D176"/>
    <mergeCell ref="C177:D177"/>
    <mergeCell ref="B178:B179"/>
    <mergeCell ref="C178:D178"/>
    <mergeCell ref="F178:F179"/>
    <mergeCell ref="K176:K177"/>
    <mergeCell ref="H177:I177"/>
    <mergeCell ref="C173:D173"/>
    <mergeCell ref="C174:D174"/>
    <mergeCell ref="C175:D175"/>
    <mergeCell ref="C179:D179"/>
    <mergeCell ref="G178:G179"/>
    <mergeCell ref="G172:G173"/>
    <mergeCell ref="F174:F175"/>
    <mergeCell ref="G174:G175"/>
    <mergeCell ref="H169:I171"/>
    <mergeCell ref="J169:J171"/>
    <mergeCell ref="H172:I172"/>
    <mergeCell ref="K172:K173"/>
    <mergeCell ref="H173:I173"/>
    <mergeCell ref="H174:I174"/>
    <mergeCell ref="K174:K175"/>
    <mergeCell ref="H175:I175"/>
    <mergeCell ref="C195:D195"/>
    <mergeCell ref="H178:I178"/>
    <mergeCell ref="K178:K179"/>
    <mergeCell ref="H179:I179"/>
    <mergeCell ref="H180:I180"/>
    <mergeCell ref="K180:K181"/>
    <mergeCell ref="H190:I190"/>
    <mergeCell ref="H191:I191"/>
    <mergeCell ref="E187:E189"/>
    <mergeCell ref="F187:F189"/>
    <mergeCell ref="F190:F191"/>
    <mergeCell ref="F192:F193"/>
    <mergeCell ref="G192:G193"/>
    <mergeCell ref="K192:K193"/>
    <mergeCell ref="C193:D193"/>
    <mergeCell ref="H193:I193"/>
    <mergeCell ref="G190:G191"/>
    <mergeCell ref="K190:K191"/>
    <mergeCell ref="C198:D198"/>
    <mergeCell ref="F198:F199"/>
    <mergeCell ref="G198:G199"/>
    <mergeCell ref="K198:K199"/>
    <mergeCell ref="C199:D199"/>
    <mergeCell ref="H192:I192"/>
    <mergeCell ref="C194:D194"/>
    <mergeCell ref="H194:I194"/>
    <mergeCell ref="F194:F195"/>
    <mergeCell ref="G194:G195"/>
    <mergeCell ref="G196:G197"/>
    <mergeCell ref="K196:K197"/>
    <mergeCell ref="H197:I197"/>
    <mergeCell ref="H198:I198"/>
    <mergeCell ref="H199:I199"/>
    <mergeCell ref="H195:I195"/>
    <mergeCell ref="H196:I196"/>
    <mergeCell ref="K194:K195"/>
  </mergeCells>
  <dataValidations count="2">
    <dataValidation type="list" allowBlank="1" showErrorMessage="1" sqref="C10 H10 C28 H28 C46 H46 C63 H63 C81 H81 C98 H98 C116 H116 C133 H133 C151 H151 C168 H168 C186 H186 C203 H203" xr:uid="{00000000-0002-0000-0000-000001000000}">
      <formula1>$B$4:$C$7</formula1>
    </dataValidation>
    <dataValidation type="list" allowBlank="1" showErrorMessage="1" sqref="F14 K14 F16 K16 F18 K18 F20 K20 F22 K22 F32 K32 F34 K34 F36 K36 F38 K38 F40 K40 F50 K50 F52 K52 F54 K54 F56 K56 F58 K58 F67 K67 F69 K69 F71 K71 F73 K73 F75 K75 F85 K85 F87 K87 F89 K89 F91 K91 F93 K93 F102 K102 F104 K104 F106 K106 F108 K108 F110 K110 F120 K120 F122 K122 F124 K124 F126 K126 F128 K128 F137 K137 F139 K139 F141 K141 F143 K143 F145 K145 F155 K155 F157 K157 F159 K159 F161 K161 F163 K163 F172 K172 F174 K174 F176 K176 F178 K178 F180 K180 F190 K190 F192 K192 F194 K194 F196 K196 F198 K198 F207 K207 F209 K209 F211 K211 F213 K213 F215 K215" xr:uid="{00000000-0002-0000-0000-000000000000}">
      <formula1>$C$240:$C$261</formula1>
    </dataValidation>
  </dataValidations>
  <printOptions horizontalCentered="1" gridLines="1"/>
  <pageMargins left="0.7" right="0.7" top="0.75" bottom="0.75" header="0" footer="0"/>
  <pageSetup fitToHeight="0" pageOrder="overThenDown" orientation="landscape" cellComments="atEnd"/>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66D38-3B36-42A7-98BE-9F4E426E87D0}">
  <sheetPr>
    <outlinePr summaryBelow="0" summaryRight="0"/>
    <pageSetUpPr fitToPage="1"/>
  </sheetPr>
  <dimension ref="A1:Y335"/>
  <sheetViews>
    <sheetView showGridLines="0" workbookViewId="0"/>
  </sheetViews>
  <sheetFormatPr defaultColWidth="12.5703125" defaultRowHeight="12.75" customHeight="1"/>
  <cols>
    <col min="1" max="1" width="2.42578125" customWidth="1"/>
    <col min="2" max="2" width="7.5703125" customWidth="1"/>
    <col min="3" max="3" width="13.85546875" customWidth="1"/>
    <col min="4" max="4" width="8.85546875" customWidth="1"/>
    <col min="5" max="5" width="5.140625" customWidth="1"/>
    <col min="6" max="6" width="8.85546875" customWidth="1"/>
    <col min="7" max="7" width="7.5703125" customWidth="1"/>
    <col min="8" max="9" width="11.42578125" customWidth="1"/>
    <col min="10" max="10" width="5.140625" customWidth="1"/>
    <col min="11" max="11" width="8.85546875" customWidth="1"/>
    <col min="12" max="12" width="8.42578125" customWidth="1"/>
    <col min="13" max="14" width="18.7109375" hidden="1" customWidth="1"/>
    <col min="15" max="15" width="13.7109375" hidden="1" customWidth="1"/>
    <col min="16" max="16" width="16.5703125" hidden="1" customWidth="1"/>
    <col min="17" max="17" width="10.7109375" hidden="1" customWidth="1"/>
    <col min="18" max="18" width="17.140625" hidden="1" customWidth="1"/>
    <col min="19" max="19" width="19.85546875" hidden="1" customWidth="1"/>
    <col min="20" max="20" width="23" hidden="1" customWidth="1"/>
    <col min="21" max="21" width="12.5703125" hidden="1" customWidth="1"/>
    <col min="22" max="24" width="8.42578125" hidden="1" customWidth="1"/>
    <col min="25" max="25" width="5.140625" hidden="1" customWidth="1"/>
  </cols>
  <sheetData>
    <row r="1" spans="1:25" ht="23.25">
      <c r="A1" s="1"/>
      <c r="B1" s="1"/>
      <c r="C1" s="1"/>
      <c r="D1" s="1"/>
      <c r="E1" s="1"/>
      <c r="F1" s="1"/>
      <c r="G1" s="1"/>
      <c r="H1" s="1"/>
      <c r="I1" s="1"/>
      <c r="J1" s="1"/>
      <c r="K1" s="1"/>
      <c r="L1" s="1"/>
      <c r="M1" s="1"/>
      <c r="N1" s="1"/>
      <c r="O1" s="1"/>
      <c r="P1" s="1"/>
      <c r="Q1" s="1"/>
      <c r="R1" s="1"/>
      <c r="S1" s="1"/>
      <c r="T1" s="1"/>
      <c r="U1" s="1"/>
      <c r="V1" s="1"/>
      <c r="W1" s="1"/>
      <c r="X1" s="1"/>
      <c r="Y1" s="1"/>
    </row>
    <row r="2" spans="1:25" ht="23.25">
      <c r="A2" s="1"/>
      <c r="B2" s="83" t="s">
        <v>1725</v>
      </c>
      <c r="C2" s="45"/>
      <c r="D2" s="45"/>
      <c r="E2" s="45"/>
      <c r="F2" s="45"/>
      <c r="G2" s="45"/>
      <c r="H2" s="45"/>
      <c r="I2" s="45"/>
      <c r="J2" s="45"/>
      <c r="K2" s="43"/>
      <c r="L2" s="1"/>
      <c r="M2" s="1"/>
      <c r="N2" s="1"/>
      <c r="O2" s="1"/>
      <c r="P2" s="1"/>
      <c r="Q2" s="1"/>
      <c r="R2" s="1"/>
      <c r="S2" s="1"/>
      <c r="T2" s="1"/>
      <c r="U2" s="1"/>
      <c r="V2" s="1"/>
      <c r="W2" s="1"/>
      <c r="X2" s="1"/>
      <c r="Y2" s="1"/>
    </row>
    <row r="3" spans="1:25" ht="15">
      <c r="A3" s="2"/>
      <c r="B3" s="62" t="s">
        <v>1</v>
      </c>
      <c r="C3" s="43"/>
      <c r="D3" s="3" t="s">
        <v>2</v>
      </c>
      <c r="E3" s="3" t="s">
        <v>3</v>
      </c>
      <c r="F3" s="3" t="s">
        <v>4</v>
      </c>
      <c r="G3" s="3" t="s">
        <v>5</v>
      </c>
      <c r="H3" s="3" t="s">
        <v>6</v>
      </c>
      <c r="I3" s="3" t="s">
        <v>7</v>
      </c>
      <c r="J3" s="62" t="s">
        <v>8</v>
      </c>
      <c r="K3" s="43"/>
      <c r="L3" s="4"/>
      <c r="M3" s="4"/>
      <c r="N3" s="4"/>
      <c r="O3" s="5" t="s">
        <v>9</v>
      </c>
      <c r="P3" s="4" t="s">
        <v>10</v>
      </c>
      <c r="Q3" s="4" t="s">
        <v>11</v>
      </c>
      <c r="R3" s="4" t="s">
        <v>12</v>
      </c>
      <c r="S3" s="4" t="s">
        <v>13</v>
      </c>
      <c r="T3" s="4" t="s">
        <v>14</v>
      </c>
      <c r="U3" s="4" t="s">
        <v>15</v>
      </c>
      <c r="V3" s="4"/>
      <c r="W3" s="4"/>
      <c r="X3" s="4"/>
      <c r="Y3" s="4"/>
    </row>
    <row r="4" spans="1:25" ht="15">
      <c r="A4" s="6">
        <v>1</v>
      </c>
      <c r="B4" s="63" t="str">
        <f>VLOOKUP(A4,$M$4:$X$7,2,FALSE)</f>
        <v>PINJARRA</v>
      </c>
      <c r="C4" s="43"/>
      <c r="D4" s="7">
        <f>VLOOKUP(A4,$M$4:$X$7,3,FALSE)</f>
        <v>6</v>
      </c>
      <c r="E4" s="7">
        <f>VLOOKUP(A4,$M$4:$X$7,4,FALSE)</f>
        <v>4</v>
      </c>
      <c r="F4" s="7">
        <f>VLOOKUP(A4,$M$4:$X$7,5,FALSE)</f>
        <v>1</v>
      </c>
      <c r="G4" s="7">
        <f>VLOOKUP(A4,$M$4:$X$7,6,FALSE)</f>
        <v>1</v>
      </c>
      <c r="H4" s="7">
        <f>VLOOKUP(A4,$M$4:$X$7,7,FALSE)</f>
        <v>17</v>
      </c>
      <c r="I4" s="7">
        <f>VLOOKUP(A4,$M$4:$X$7,8,FALSE)</f>
        <v>13</v>
      </c>
      <c r="J4" s="60">
        <f>VLOOKUP(A4,$M$4:$X$7,9,FALSE)</f>
        <v>9</v>
      </c>
      <c r="K4" s="43"/>
      <c r="L4" s="8"/>
      <c r="M4" s="8">
        <f>RANK(X4,$X$4:$X$7,1)</f>
        <v>4</v>
      </c>
      <c r="N4" s="9" t="s">
        <v>1659</v>
      </c>
      <c r="O4" s="88">
        <f>COUNTIF($N$9:$P$329,N4)</f>
        <v>6</v>
      </c>
      <c r="P4" s="87">
        <f>COUNTIF($R$9:$R$329,N4)</f>
        <v>1</v>
      </c>
      <c r="Q4" s="87">
        <f>COUNTIF($S$9:$T$329,N4)</f>
        <v>2</v>
      </c>
      <c r="R4" s="87">
        <f>O4-P4-Q4</f>
        <v>3</v>
      </c>
      <c r="S4" s="87">
        <f>SUMIF($N$8:$N$221,N4,$O$8:$O$221)+SUMIF($P$8:$P$221,N4,$Q$8:$Q$221)</f>
        <v>10</v>
      </c>
      <c r="T4" s="87">
        <f>O4*5-S4</f>
        <v>20</v>
      </c>
      <c r="U4" s="87">
        <f>P4*2+Q4</f>
        <v>4</v>
      </c>
      <c r="V4" s="87">
        <f>U4+(S4/100)</f>
        <v>4.0999999999999996</v>
      </c>
      <c r="W4" s="87">
        <f>RANK(V4,$V$4:$V$7)</f>
        <v>4</v>
      </c>
      <c r="X4" s="87">
        <f>W4+0.01</f>
        <v>4.01</v>
      </c>
    </row>
    <row r="5" spans="1:25" ht="15">
      <c r="A5" s="6">
        <v>2</v>
      </c>
      <c r="B5" s="63" t="str">
        <f>VLOOKUP(A5,$M$4:$X$7,2,FALSE)</f>
        <v>KWINANA</v>
      </c>
      <c r="C5" s="43"/>
      <c r="D5" s="7">
        <f>VLOOKUP(A5,$M$4:$X$7,3,FALSE)</f>
        <v>6</v>
      </c>
      <c r="E5" s="7">
        <f>VLOOKUP(A5,$M$4:$X$7,4,FALSE)</f>
        <v>3</v>
      </c>
      <c r="F5" s="7">
        <f>VLOOKUP(A5,$M$4:$X$7,5,FALSE)</f>
        <v>1</v>
      </c>
      <c r="G5" s="7">
        <f>VLOOKUP(A5,$M$4:$X$7,6,FALSE)</f>
        <v>2</v>
      </c>
      <c r="H5" s="7">
        <f>VLOOKUP(A5,$M$4:$X$7,7,FALSE)</f>
        <v>19</v>
      </c>
      <c r="I5" s="7">
        <f>VLOOKUP(A5,$M$4:$X$7,8,FALSE)</f>
        <v>11</v>
      </c>
      <c r="J5" s="60">
        <f>VLOOKUP(A5,$M$4:$X$7,9,FALSE)</f>
        <v>7</v>
      </c>
      <c r="K5" s="43"/>
      <c r="L5" s="8"/>
      <c r="M5" s="8">
        <f>RANK(X5,$X$4:$X$7,1)</f>
        <v>3</v>
      </c>
      <c r="N5" s="9" t="s">
        <v>1392</v>
      </c>
      <c r="O5" s="88">
        <f>COUNTIF($N$9:$P$329,N5)</f>
        <v>6</v>
      </c>
      <c r="P5" s="87">
        <f>COUNTIF($R$9:$R$329,N5)</f>
        <v>2</v>
      </c>
      <c r="Q5" s="87">
        <f>COUNTIF($S$9:$T$329,N5)</f>
        <v>0</v>
      </c>
      <c r="R5" s="87">
        <f>O5-P5-Q5</f>
        <v>4</v>
      </c>
      <c r="S5" s="87">
        <f>SUMIF($N$8:$N$221,N5,$O$8:$O$221)+SUMIF($P$8:$P$221,N5,$Q$8:$Q$221)</f>
        <v>14</v>
      </c>
      <c r="T5" s="87">
        <f>O5*5-S5</f>
        <v>16</v>
      </c>
      <c r="U5" s="87">
        <f>P5*2+Q5</f>
        <v>4</v>
      </c>
      <c r="V5" s="87">
        <f>U5+(S5/100)</f>
        <v>4.1399999999999997</v>
      </c>
      <c r="W5" s="87">
        <f>RANK(V5,$V$4:$V$7)</f>
        <v>3</v>
      </c>
      <c r="X5" s="87">
        <f>W5+0.02</f>
        <v>3.02</v>
      </c>
    </row>
    <row r="6" spans="1:25" ht="15">
      <c r="A6" s="6">
        <v>3</v>
      </c>
      <c r="B6" s="63" t="str">
        <f>VLOOKUP(A6,$M$4:$X$7,2,FALSE)</f>
        <v>ROCKINGHAM</v>
      </c>
      <c r="C6" s="43"/>
      <c r="D6" s="7">
        <f>VLOOKUP(A6,$M$4:$X$7,3,FALSE)</f>
        <v>6</v>
      </c>
      <c r="E6" s="7">
        <f>VLOOKUP(A6,$M$4:$X$7,4,FALSE)</f>
        <v>2</v>
      </c>
      <c r="F6" s="7">
        <f>VLOOKUP(A6,$M$4:$X$7,5,FALSE)</f>
        <v>0</v>
      </c>
      <c r="G6" s="7">
        <f>VLOOKUP(A6,$M$4:$X$7,6,FALSE)</f>
        <v>4</v>
      </c>
      <c r="H6" s="7">
        <f>VLOOKUP(A6,$M$4:$X$7,7,FALSE)</f>
        <v>14</v>
      </c>
      <c r="I6" s="7">
        <f>VLOOKUP(A6,$M$4:$X$7,8,FALSE)</f>
        <v>16</v>
      </c>
      <c r="J6" s="60">
        <f>VLOOKUP(A6,$M$4:$X$7,9,FALSE)</f>
        <v>4</v>
      </c>
      <c r="K6" s="43"/>
      <c r="L6" s="8"/>
      <c r="M6" s="8">
        <f>RANK(X6,$X$4:$X$7,1)</f>
        <v>1</v>
      </c>
      <c r="N6" s="9" t="s">
        <v>1370</v>
      </c>
      <c r="O6" s="88">
        <f>COUNTIF($N$9:$P$329,N6)</f>
        <v>6</v>
      </c>
      <c r="P6" s="87">
        <f>COUNTIF($R$9:$R$329,N6)</f>
        <v>4</v>
      </c>
      <c r="Q6" s="87">
        <f>COUNTIF($S$9:$T$329,N6)</f>
        <v>1</v>
      </c>
      <c r="R6" s="87">
        <f>O6-P6-Q6</f>
        <v>1</v>
      </c>
      <c r="S6" s="87">
        <f>SUMIF($N$8:$N$221,N6,$O$8:$O$221)+SUMIF($P$8:$P$221,N6,$Q$8:$Q$221)</f>
        <v>17</v>
      </c>
      <c r="T6" s="87">
        <f>O6*5-S6</f>
        <v>13</v>
      </c>
      <c r="U6" s="87">
        <f>P6*2+Q6</f>
        <v>9</v>
      </c>
      <c r="V6" s="87">
        <f>U6+(S6/100)</f>
        <v>9.17</v>
      </c>
      <c r="W6" s="87">
        <f>RANK(V6,$V$4:$V$7)</f>
        <v>1</v>
      </c>
      <c r="X6" s="87">
        <f>W6+0.03</f>
        <v>1.03</v>
      </c>
    </row>
    <row r="7" spans="1:25" ht="15">
      <c r="A7" s="6">
        <v>4</v>
      </c>
      <c r="B7" s="63" t="str">
        <f>VLOOKUP(A7,$M$4:$X$7,2,FALSE)</f>
        <v>SECRET HARBOUR</v>
      </c>
      <c r="C7" s="43"/>
      <c r="D7" s="7">
        <f>VLOOKUP(A7,$M$4:$X$7,3,FALSE)</f>
        <v>6</v>
      </c>
      <c r="E7" s="7">
        <f>VLOOKUP(A7,$M$4:$X$7,4,FALSE)</f>
        <v>1</v>
      </c>
      <c r="F7" s="7">
        <f>VLOOKUP(A7,$M$4:$X$7,5,FALSE)</f>
        <v>2</v>
      </c>
      <c r="G7" s="7">
        <f>VLOOKUP(A7,$M$4:$X$7,6,FALSE)</f>
        <v>3</v>
      </c>
      <c r="H7" s="7">
        <f>VLOOKUP(A7,$M$4:$X$7,7,FALSE)</f>
        <v>10</v>
      </c>
      <c r="I7" s="7">
        <f>VLOOKUP(A7,$M$4:$X$7,8,FALSE)</f>
        <v>20</v>
      </c>
      <c r="J7" s="60">
        <f>VLOOKUP(A7,$M$4:$X$7,9,FALSE)</f>
        <v>4</v>
      </c>
      <c r="K7" s="43"/>
      <c r="L7" s="8"/>
      <c r="M7" s="8">
        <f>RANK(X7,$X$4:$X$7,1)</f>
        <v>2</v>
      </c>
      <c r="N7" s="9" t="s">
        <v>1011</v>
      </c>
      <c r="O7" s="88">
        <f>COUNTIF($N$9:$P$329,N7)</f>
        <v>6</v>
      </c>
      <c r="P7" s="87">
        <f>COUNTIF($R$9:$R$329,N7)</f>
        <v>3</v>
      </c>
      <c r="Q7" s="87">
        <f>COUNTIF($S$9:$T$329,N7)</f>
        <v>1</v>
      </c>
      <c r="R7" s="87">
        <f>O7-P7-Q7</f>
        <v>2</v>
      </c>
      <c r="S7" s="87">
        <f>SUMIF($N$8:$N$221,N7,$O$8:$O$221)+SUMIF($P$8:$P$221,N7,$Q$8:$Q$221)</f>
        <v>19</v>
      </c>
      <c r="T7" s="87">
        <f>O7*5-S7</f>
        <v>11</v>
      </c>
      <c r="U7" s="87">
        <f>P7*2+Q7</f>
        <v>7</v>
      </c>
      <c r="V7" s="87">
        <f>U7+(S7/100)</f>
        <v>7.19</v>
      </c>
      <c r="W7" s="87">
        <f>RANK(V7,$V$4:$V$7)</f>
        <v>2</v>
      </c>
      <c r="X7" s="87">
        <f>W7+0.04</f>
        <v>2.04</v>
      </c>
    </row>
    <row r="8" spans="1:25" ht="15">
      <c r="A8" s="11"/>
      <c r="B8" s="64"/>
      <c r="C8" s="45"/>
      <c r="D8" s="45"/>
      <c r="E8" s="45"/>
      <c r="F8" s="45"/>
      <c r="G8" s="45"/>
      <c r="H8" s="45"/>
      <c r="I8" s="45"/>
      <c r="J8" s="45"/>
      <c r="K8" s="43"/>
      <c r="L8" s="11"/>
      <c r="M8" s="11"/>
      <c r="N8" s="11"/>
      <c r="O8" s="11"/>
      <c r="P8" s="11"/>
      <c r="Q8" s="11"/>
      <c r="R8" s="11"/>
      <c r="S8" s="11"/>
      <c r="T8" s="11"/>
      <c r="U8" s="11"/>
      <c r="V8" s="11"/>
      <c r="W8" s="11"/>
      <c r="X8" s="11"/>
      <c r="Y8" s="11"/>
    </row>
    <row r="9" spans="1:25" ht="20.25" customHeight="1">
      <c r="A9" s="13"/>
      <c r="B9" s="57" t="s">
        <v>21</v>
      </c>
      <c r="C9" s="45"/>
      <c r="D9" s="45"/>
      <c r="E9" s="45"/>
      <c r="F9" s="45"/>
      <c r="G9" s="45"/>
      <c r="H9" s="45"/>
      <c r="I9" s="45"/>
      <c r="J9" s="45"/>
      <c r="K9" s="43"/>
      <c r="L9" s="69"/>
      <c r="M9" s="69"/>
      <c r="N9" s="69"/>
      <c r="O9" s="69"/>
      <c r="P9" s="69"/>
      <c r="Q9" s="69"/>
      <c r="R9" s="69"/>
      <c r="S9" s="69"/>
      <c r="T9" s="69"/>
      <c r="U9" s="69"/>
      <c r="V9" s="69"/>
      <c r="W9" s="69"/>
      <c r="X9" s="69"/>
      <c r="Y9" s="69"/>
    </row>
    <row r="10" spans="1:25" ht="15">
      <c r="A10" s="15"/>
      <c r="B10" s="16" t="s">
        <v>22</v>
      </c>
      <c r="C10" s="58" t="s">
        <v>1370</v>
      </c>
      <c r="D10" s="45"/>
      <c r="E10" s="45"/>
      <c r="F10" s="43"/>
      <c r="G10" s="17" t="s">
        <v>22</v>
      </c>
      <c r="H10" s="48" t="s">
        <v>1659</v>
      </c>
      <c r="I10" s="45"/>
      <c r="J10" s="45"/>
      <c r="K10" s="43"/>
      <c r="L10" s="69"/>
      <c r="M10" s="69"/>
      <c r="N10" s="69"/>
      <c r="O10" s="69"/>
      <c r="P10" s="69"/>
      <c r="Q10" s="69"/>
      <c r="R10" s="69"/>
      <c r="S10" s="69"/>
      <c r="T10" s="69"/>
      <c r="U10" s="69"/>
      <c r="V10" s="69"/>
      <c r="W10" s="69"/>
      <c r="X10" s="69"/>
      <c r="Y10" s="69"/>
    </row>
    <row r="11" spans="1:25" ht="15">
      <c r="A11" s="15"/>
      <c r="B11" s="41" t="s">
        <v>23</v>
      </c>
      <c r="C11" s="59" t="s">
        <v>24</v>
      </c>
      <c r="D11" s="50"/>
      <c r="E11" s="41" t="s">
        <v>25</v>
      </c>
      <c r="F11" s="41" t="s">
        <v>26</v>
      </c>
      <c r="G11" s="40" t="s">
        <v>23</v>
      </c>
      <c r="H11" s="49" t="s">
        <v>24</v>
      </c>
      <c r="I11" s="50"/>
      <c r="J11" s="40" t="s">
        <v>25</v>
      </c>
      <c r="K11" s="40" t="s">
        <v>26</v>
      </c>
      <c r="L11" s="69"/>
      <c r="M11" s="69"/>
      <c r="N11" s="69"/>
      <c r="O11" s="69"/>
      <c r="P11" s="69"/>
      <c r="Q11" s="69"/>
      <c r="R11" s="69"/>
      <c r="S11" s="69"/>
      <c r="T11" s="69"/>
      <c r="U11" s="69"/>
      <c r="V11" s="69"/>
      <c r="W11" s="69"/>
      <c r="X11" s="69"/>
      <c r="Y11" s="69"/>
    </row>
    <row r="12" spans="1:25" ht="15">
      <c r="A12" s="15"/>
      <c r="B12" s="47"/>
      <c r="C12" s="51"/>
      <c r="D12" s="52"/>
      <c r="E12" s="47"/>
      <c r="F12" s="47"/>
      <c r="G12" s="47"/>
      <c r="H12" s="51"/>
      <c r="I12" s="52"/>
      <c r="J12" s="47"/>
      <c r="K12" s="47"/>
      <c r="L12" s="69"/>
      <c r="M12" s="69"/>
      <c r="N12" s="69"/>
      <c r="O12" s="69"/>
      <c r="P12" s="69"/>
      <c r="Q12" s="69"/>
      <c r="R12" s="69"/>
      <c r="S12" s="69"/>
      <c r="T12" s="69"/>
      <c r="U12" s="69"/>
      <c r="V12" s="69"/>
      <c r="W12" s="69"/>
      <c r="X12" s="69"/>
      <c r="Y12" s="69"/>
    </row>
    <row r="13" spans="1:25" ht="15">
      <c r="A13" s="15"/>
      <c r="B13" s="39"/>
      <c r="C13" s="53"/>
      <c r="D13" s="54"/>
      <c r="E13" s="39"/>
      <c r="F13" s="39"/>
      <c r="G13" s="39"/>
      <c r="H13" s="53"/>
      <c r="I13" s="54"/>
      <c r="J13" s="39"/>
      <c r="K13" s="39"/>
      <c r="L13" s="69"/>
      <c r="M13" s="69"/>
      <c r="N13" s="69"/>
      <c r="O13" s="69"/>
      <c r="P13" s="69"/>
      <c r="Q13" s="69"/>
      <c r="R13" s="69"/>
      <c r="S13" s="69"/>
      <c r="T13" s="69"/>
      <c r="U13" s="69"/>
      <c r="V13" s="69"/>
      <c r="W13" s="69"/>
      <c r="X13" s="69"/>
      <c r="Y13" s="69"/>
    </row>
    <row r="14" spans="1:25" ht="15">
      <c r="A14" s="15"/>
      <c r="B14" s="41">
        <v>1</v>
      </c>
      <c r="C14" s="42" t="s">
        <v>1724</v>
      </c>
      <c r="D14" s="43"/>
      <c r="E14" s="19">
        <v>10</v>
      </c>
      <c r="F14" s="38" t="s">
        <v>119</v>
      </c>
      <c r="G14" s="40">
        <v>1</v>
      </c>
      <c r="H14" s="42" t="s">
        <v>1691</v>
      </c>
      <c r="I14" s="43"/>
      <c r="J14" s="19">
        <v>12</v>
      </c>
      <c r="K14" s="38" t="s">
        <v>119</v>
      </c>
      <c r="L14" s="71"/>
      <c r="M14" s="71"/>
      <c r="N14" s="71"/>
      <c r="O14" s="71"/>
      <c r="P14" s="71"/>
      <c r="Q14" s="71"/>
      <c r="R14" s="71"/>
      <c r="S14" s="71"/>
      <c r="T14" s="71"/>
      <c r="U14" s="71"/>
      <c r="V14" s="71"/>
      <c r="W14" s="71"/>
      <c r="X14" s="71"/>
      <c r="Y14" s="71"/>
    </row>
    <row r="15" spans="1:25" ht="15">
      <c r="A15" s="15"/>
      <c r="B15" s="39"/>
      <c r="C15" s="42" t="s">
        <v>1723</v>
      </c>
      <c r="D15" s="43"/>
      <c r="E15" s="19">
        <v>17</v>
      </c>
      <c r="F15" s="39"/>
      <c r="G15" s="39"/>
      <c r="H15" s="42" t="s">
        <v>1692</v>
      </c>
      <c r="I15" s="43"/>
      <c r="J15" s="19">
        <v>16</v>
      </c>
      <c r="K15" s="39"/>
      <c r="L15" s="71"/>
      <c r="M15" s="71"/>
      <c r="N15" s="71"/>
      <c r="O15" s="71"/>
      <c r="P15" s="71"/>
      <c r="Q15" s="71"/>
      <c r="R15" s="71"/>
      <c r="S15" s="71"/>
      <c r="T15" s="71"/>
      <c r="U15" s="71"/>
      <c r="V15" s="71"/>
      <c r="W15" s="71"/>
      <c r="X15" s="71"/>
      <c r="Y15" s="71"/>
    </row>
    <row r="16" spans="1:25" ht="15">
      <c r="A16" s="15"/>
      <c r="B16" s="41">
        <v>2</v>
      </c>
      <c r="C16" s="42" t="s">
        <v>1714</v>
      </c>
      <c r="D16" s="43"/>
      <c r="E16" s="19">
        <v>12</v>
      </c>
      <c r="F16" s="38" t="s">
        <v>38</v>
      </c>
      <c r="G16" s="40">
        <v>2</v>
      </c>
      <c r="H16" s="42" t="s">
        <v>1645</v>
      </c>
      <c r="I16" s="43"/>
      <c r="J16" s="19">
        <v>21</v>
      </c>
      <c r="K16" s="38"/>
      <c r="L16" s="71"/>
      <c r="M16" s="71"/>
      <c r="N16" s="71"/>
      <c r="O16" s="71"/>
      <c r="P16" s="71"/>
      <c r="Q16" s="71"/>
      <c r="R16" s="71"/>
      <c r="S16" s="71"/>
      <c r="T16" s="71"/>
      <c r="U16" s="71"/>
      <c r="V16" s="71"/>
      <c r="W16" s="71"/>
      <c r="X16" s="71"/>
      <c r="Y16" s="71"/>
    </row>
    <row r="17" spans="1:25" ht="15">
      <c r="A17" s="15"/>
      <c r="B17" s="39"/>
      <c r="C17" s="42" t="s">
        <v>1712</v>
      </c>
      <c r="D17" s="43"/>
      <c r="E17" s="19">
        <v>20</v>
      </c>
      <c r="F17" s="39"/>
      <c r="G17" s="39"/>
      <c r="H17" s="42" t="s">
        <v>1643</v>
      </c>
      <c r="I17" s="43"/>
      <c r="J17" s="19">
        <v>27</v>
      </c>
      <c r="K17" s="39"/>
      <c r="L17" s="71"/>
      <c r="M17" s="71"/>
      <c r="N17" s="71"/>
      <c r="O17" s="71"/>
      <c r="P17" s="71"/>
      <c r="Q17" s="71"/>
      <c r="R17" s="71"/>
      <c r="S17" s="71"/>
      <c r="T17" s="71"/>
      <c r="U17" s="71"/>
      <c r="V17" s="71"/>
      <c r="W17" s="71"/>
      <c r="X17" s="71"/>
      <c r="Y17" s="71"/>
    </row>
    <row r="18" spans="1:25" ht="15">
      <c r="A18" s="15"/>
      <c r="B18" s="41">
        <v>3</v>
      </c>
      <c r="C18" s="42" t="s">
        <v>1702</v>
      </c>
      <c r="D18" s="43"/>
      <c r="E18" s="19">
        <v>9</v>
      </c>
      <c r="F18" s="38" t="s">
        <v>48</v>
      </c>
      <c r="G18" s="40">
        <v>3</v>
      </c>
      <c r="H18" s="42" t="s">
        <v>1722</v>
      </c>
      <c r="I18" s="43"/>
      <c r="J18" s="19">
        <v>9</v>
      </c>
      <c r="K18" s="38"/>
      <c r="L18" s="71"/>
      <c r="M18" s="71"/>
      <c r="N18" s="71"/>
      <c r="O18" s="71"/>
      <c r="P18" s="71"/>
      <c r="Q18" s="71"/>
      <c r="R18" s="71"/>
      <c r="S18" s="71"/>
      <c r="T18" s="71"/>
      <c r="U18" s="71"/>
      <c r="V18" s="71"/>
      <c r="W18" s="71"/>
      <c r="X18" s="71"/>
      <c r="Y18" s="71"/>
    </row>
    <row r="19" spans="1:25" ht="15">
      <c r="A19" s="15"/>
      <c r="B19" s="39"/>
      <c r="C19" s="42" t="s">
        <v>1721</v>
      </c>
      <c r="D19" s="43"/>
      <c r="E19" s="19">
        <v>29</v>
      </c>
      <c r="F19" s="39"/>
      <c r="G19" s="39"/>
      <c r="H19" s="42" t="s">
        <v>1647</v>
      </c>
      <c r="I19" s="43"/>
      <c r="J19" s="19">
        <v>26</v>
      </c>
      <c r="K19" s="39"/>
      <c r="L19" s="71"/>
      <c r="M19" s="71"/>
      <c r="N19" s="71"/>
      <c r="O19" s="71"/>
      <c r="P19" s="71"/>
      <c r="Q19" s="71"/>
      <c r="R19" s="71"/>
      <c r="S19" s="71"/>
      <c r="T19" s="71"/>
      <c r="U19" s="71"/>
      <c r="V19" s="71"/>
      <c r="W19" s="71"/>
      <c r="X19" s="71"/>
      <c r="Y19" s="71"/>
    </row>
    <row r="20" spans="1:25" ht="15">
      <c r="A20" s="15"/>
      <c r="B20" s="41">
        <v>4</v>
      </c>
      <c r="C20" s="42" t="s">
        <v>1623</v>
      </c>
      <c r="D20" s="43"/>
      <c r="E20" s="19">
        <v>30</v>
      </c>
      <c r="F20" s="38" t="s">
        <v>38</v>
      </c>
      <c r="G20" s="40">
        <v>4</v>
      </c>
      <c r="H20" s="42" t="s">
        <v>1641</v>
      </c>
      <c r="I20" s="43"/>
      <c r="J20" s="19">
        <v>10</v>
      </c>
      <c r="K20" s="38"/>
      <c r="L20" s="71"/>
      <c r="M20" s="71"/>
      <c r="N20" s="71"/>
      <c r="O20" s="71"/>
      <c r="P20" s="71"/>
      <c r="Q20" s="71"/>
      <c r="R20" s="71"/>
      <c r="S20" s="71"/>
      <c r="T20" s="71"/>
      <c r="U20" s="71"/>
      <c r="V20" s="71"/>
      <c r="W20" s="71"/>
      <c r="X20" s="71"/>
      <c r="Y20" s="71"/>
    </row>
    <row r="21" spans="1:25" ht="15">
      <c r="A21" s="15"/>
      <c r="B21" s="39"/>
      <c r="C21" s="42" t="s">
        <v>1661</v>
      </c>
      <c r="D21" s="43"/>
      <c r="E21" s="19">
        <v>32</v>
      </c>
      <c r="F21" s="39"/>
      <c r="G21" s="39"/>
      <c r="H21" s="42" t="s">
        <v>1639</v>
      </c>
      <c r="I21" s="43"/>
      <c r="J21" s="19">
        <v>24</v>
      </c>
      <c r="K21" s="39"/>
      <c r="L21" s="71"/>
      <c r="M21" s="71"/>
      <c r="N21" s="71"/>
      <c r="O21" s="71"/>
      <c r="P21" s="71"/>
      <c r="Q21" s="71"/>
      <c r="R21" s="71"/>
      <c r="S21" s="71"/>
      <c r="T21" s="71"/>
      <c r="U21" s="71"/>
      <c r="V21" s="71"/>
      <c r="W21" s="71"/>
      <c r="X21" s="71"/>
      <c r="Y21" s="71"/>
    </row>
    <row r="22" spans="1:25" ht="15">
      <c r="A22" s="15"/>
      <c r="B22" s="41">
        <v>5</v>
      </c>
      <c r="C22" s="42" t="s">
        <v>1633</v>
      </c>
      <c r="D22" s="43"/>
      <c r="E22" s="19">
        <v>14</v>
      </c>
      <c r="F22" s="38" t="s">
        <v>43</v>
      </c>
      <c r="G22" s="40">
        <v>5</v>
      </c>
      <c r="H22" s="42" t="s">
        <v>1678</v>
      </c>
      <c r="I22" s="43"/>
      <c r="J22" s="19">
        <v>16</v>
      </c>
      <c r="K22" s="38"/>
      <c r="L22" s="71"/>
      <c r="M22" s="71"/>
      <c r="N22" s="71"/>
      <c r="O22" s="71"/>
      <c r="P22" s="71"/>
      <c r="Q22" s="71"/>
      <c r="R22" s="71"/>
      <c r="S22" s="71"/>
      <c r="T22" s="71"/>
      <c r="U22" s="71"/>
      <c r="V22" s="71"/>
      <c r="W22" s="71"/>
      <c r="X22" s="71"/>
      <c r="Y22" s="71"/>
    </row>
    <row r="23" spans="1:25" ht="15">
      <c r="A23" s="15"/>
      <c r="B23" s="39"/>
      <c r="C23" s="42" t="s">
        <v>1627</v>
      </c>
      <c r="D23" s="43"/>
      <c r="E23" s="19">
        <v>17</v>
      </c>
      <c r="F23" s="39"/>
      <c r="G23" s="39"/>
      <c r="H23" s="42" t="s">
        <v>1711</v>
      </c>
      <c r="I23" s="43"/>
      <c r="J23" s="19">
        <v>27</v>
      </c>
      <c r="K23" s="39"/>
      <c r="L23" s="71"/>
      <c r="M23" s="71"/>
      <c r="N23" s="71"/>
      <c r="O23" s="71"/>
      <c r="P23" s="71"/>
      <c r="Q23" s="71"/>
      <c r="R23" s="71"/>
      <c r="S23" s="71"/>
      <c r="T23" s="71"/>
      <c r="U23" s="71"/>
      <c r="V23" s="71"/>
      <c r="W23" s="71"/>
      <c r="X23" s="71"/>
      <c r="Y23" s="71"/>
    </row>
    <row r="24" spans="1:25" ht="27.75">
      <c r="A24" s="22"/>
      <c r="B24" s="44" t="str">
        <f>"TOTAL MATCHES WON BY : "&amp;C10</f>
        <v>TOTAL MATCHES WON BY : PINJARRA</v>
      </c>
      <c r="C24" s="45"/>
      <c r="D24" s="45"/>
      <c r="E24" s="43"/>
      <c r="F24" s="99">
        <f>COUNTA(F14:F23)-0.5*COUNTIF(F14:F23,"Sq*")-COUNTIF(F14:F23,"TBA")</f>
        <v>4.5</v>
      </c>
      <c r="G24" s="55" t="str">
        <f>"TOTAL MATCHES WON BY : "&amp;H10</f>
        <v>TOTAL MATCHES WON BY : SECRET HARBOUR</v>
      </c>
      <c r="H24" s="45"/>
      <c r="I24" s="45"/>
      <c r="J24" s="43"/>
      <c r="K24" s="19">
        <f>COUNTA(K14:K23)-0.5*COUNTIF(K14:K23,"Sq*")-COUNTIF(K14:K23,"TBA")</f>
        <v>0.5</v>
      </c>
      <c r="L24" s="70"/>
      <c r="M24" s="70"/>
      <c r="N24" s="70" t="str">
        <f>IF(F24+K24=0,"",C10)</f>
        <v>PINJARRA</v>
      </c>
      <c r="O24" s="24">
        <f>F24</f>
        <v>4.5</v>
      </c>
      <c r="P24" s="70" t="str">
        <f>IF(F24+K24=0,"",H10)</f>
        <v>SECRET HARBOUR</v>
      </c>
      <c r="Q24" s="24">
        <f>K24</f>
        <v>0.5</v>
      </c>
      <c r="R24" s="70" t="str">
        <f>G25</f>
        <v>PINJARRA</v>
      </c>
      <c r="S24" s="70" t="str">
        <f>IF(R24="HALVED",C10,"")</f>
        <v/>
      </c>
      <c r="T24" s="70" t="str">
        <f>IF(R24="HALVED",H10,"")</f>
        <v/>
      </c>
      <c r="U24" s="70"/>
      <c r="V24" s="70"/>
      <c r="W24" s="70"/>
      <c r="X24" s="70"/>
      <c r="Y24" s="70"/>
    </row>
    <row r="25" spans="1:25" ht="15">
      <c r="A25" s="25"/>
      <c r="B25" s="46" t="s">
        <v>52</v>
      </c>
      <c r="C25" s="45"/>
      <c r="D25" s="45"/>
      <c r="E25" s="45"/>
      <c r="F25" s="43"/>
      <c r="G25" s="56" t="str">
        <f>IF(F24+K24&lt;4,"",IF(F24=K24,"HALVED",IF(F24&gt;K24,C10,H10)))</f>
        <v>PINJARRA</v>
      </c>
      <c r="H25" s="45"/>
      <c r="I25" s="45"/>
      <c r="J25" s="45"/>
      <c r="K25" s="43"/>
      <c r="L25" s="69"/>
      <c r="M25" s="69"/>
      <c r="N25" s="69"/>
      <c r="O25" s="69"/>
      <c r="P25" s="69"/>
      <c r="Q25" s="69"/>
      <c r="R25" s="69"/>
      <c r="S25" s="69"/>
      <c r="T25" s="69"/>
      <c r="U25" s="69"/>
      <c r="V25" s="69"/>
      <c r="W25" s="69"/>
      <c r="X25" s="69"/>
      <c r="Y25" s="69"/>
    </row>
    <row r="26" spans="1:25" ht="15" customHeight="1">
      <c r="A26" s="25"/>
      <c r="B26" s="76"/>
      <c r="C26" s="45"/>
      <c r="D26" s="45"/>
      <c r="E26" s="45"/>
      <c r="F26" s="45"/>
      <c r="G26" s="45"/>
      <c r="H26" s="45"/>
      <c r="I26" s="45"/>
      <c r="J26" s="45"/>
      <c r="K26" s="43"/>
      <c r="L26" s="69"/>
      <c r="M26" s="69"/>
      <c r="N26" s="69"/>
      <c r="O26" s="69"/>
      <c r="P26" s="69"/>
      <c r="Q26" s="69"/>
      <c r="R26" s="69"/>
      <c r="S26" s="69"/>
      <c r="T26" s="69"/>
      <c r="U26" s="69"/>
      <c r="V26" s="69"/>
      <c r="W26" s="69"/>
      <c r="X26" s="69"/>
      <c r="Y26" s="69"/>
    </row>
    <row r="27" spans="1:25" ht="15">
      <c r="A27" s="15"/>
      <c r="B27" s="16" t="s">
        <v>22</v>
      </c>
      <c r="C27" s="58" t="s">
        <v>1011</v>
      </c>
      <c r="D27" s="45"/>
      <c r="E27" s="45"/>
      <c r="F27" s="43"/>
      <c r="G27" s="17" t="s">
        <v>22</v>
      </c>
      <c r="H27" s="48" t="s">
        <v>1392</v>
      </c>
      <c r="I27" s="45"/>
      <c r="J27" s="45"/>
      <c r="K27" s="43"/>
      <c r="L27" s="69"/>
      <c r="M27" s="69"/>
      <c r="N27" s="69"/>
      <c r="O27" s="69"/>
      <c r="P27" s="69"/>
      <c r="Q27" s="69"/>
      <c r="R27" s="69"/>
      <c r="S27" s="69"/>
      <c r="T27" s="69"/>
      <c r="U27" s="69"/>
      <c r="V27" s="69"/>
      <c r="W27" s="69"/>
      <c r="X27" s="69"/>
      <c r="Y27" s="69"/>
    </row>
    <row r="28" spans="1:25" ht="15">
      <c r="A28" s="15"/>
      <c r="B28" s="41" t="s">
        <v>23</v>
      </c>
      <c r="C28" s="59" t="s">
        <v>24</v>
      </c>
      <c r="D28" s="50"/>
      <c r="E28" s="41" t="s">
        <v>25</v>
      </c>
      <c r="F28" s="41" t="s">
        <v>26</v>
      </c>
      <c r="G28" s="40" t="s">
        <v>23</v>
      </c>
      <c r="H28" s="49" t="s">
        <v>24</v>
      </c>
      <c r="I28" s="50"/>
      <c r="J28" s="40" t="s">
        <v>25</v>
      </c>
      <c r="K28" s="40" t="s">
        <v>26</v>
      </c>
      <c r="L28" s="69"/>
      <c r="M28" s="69"/>
      <c r="N28" s="69"/>
      <c r="O28" s="69"/>
      <c r="P28" s="69"/>
      <c r="Q28" s="69"/>
      <c r="R28" s="69"/>
      <c r="S28" s="69"/>
      <c r="T28" s="69"/>
      <c r="U28" s="69"/>
      <c r="V28" s="69"/>
      <c r="W28" s="69"/>
      <c r="X28" s="69"/>
      <c r="Y28" s="69"/>
    </row>
    <row r="29" spans="1:25" ht="15">
      <c r="A29" s="15"/>
      <c r="B29" s="47"/>
      <c r="C29" s="51"/>
      <c r="D29" s="52"/>
      <c r="E29" s="47"/>
      <c r="F29" s="47"/>
      <c r="G29" s="47"/>
      <c r="H29" s="51"/>
      <c r="I29" s="52"/>
      <c r="J29" s="47"/>
      <c r="K29" s="47"/>
      <c r="L29" s="69"/>
      <c r="M29" s="69"/>
      <c r="N29" s="69"/>
      <c r="O29" s="69"/>
      <c r="P29" s="69"/>
      <c r="Q29" s="69"/>
      <c r="R29" s="69"/>
      <c r="S29" s="69"/>
      <c r="T29" s="69"/>
      <c r="U29" s="69"/>
      <c r="V29" s="69"/>
      <c r="W29" s="69"/>
      <c r="X29" s="69"/>
      <c r="Y29" s="69"/>
    </row>
    <row r="30" spans="1:25" ht="15">
      <c r="A30" s="15"/>
      <c r="B30" s="39"/>
      <c r="C30" s="53"/>
      <c r="D30" s="54"/>
      <c r="E30" s="39"/>
      <c r="F30" s="39"/>
      <c r="G30" s="39"/>
      <c r="H30" s="53"/>
      <c r="I30" s="54"/>
      <c r="J30" s="39"/>
      <c r="K30" s="39"/>
      <c r="L30" s="69"/>
      <c r="M30" s="69"/>
      <c r="N30" s="69"/>
      <c r="O30" s="69"/>
      <c r="P30" s="69"/>
      <c r="Q30" s="69"/>
      <c r="R30" s="69"/>
      <c r="S30" s="69"/>
      <c r="T30" s="69"/>
      <c r="U30" s="69"/>
      <c r="V30" s="69"/>
      <c r="W30" s="69"/>
      <c r="X30" s="69"/>
      <c r="Y30" s="69"/>
    </row>
    <row r="31" spans="1:25" ht="15">
      <c r="A31" s="15"/>
      <c r="B31" s="41">
        <v>1</v>
      </c>
      <c r="C31" s="42" t="s">
        <v>1628</v>
      </c>
      <c r="D31" s="43"/>
      <c r="E31" s="19">
        <v>16</v>
      </c>
      <c r="F31" s="38" t="s">
        <v>33</v>
      </c>
      <c r="G31" s="40">
        <v>1</v>
      </c>
      <c r="H31" s="42" t="s">
        <v>1654</v>
      </c>
      <c r="I31" s="43"/>
      <c r="J31" s="19">
        <v>12</v>
      </c>
      <c r="K31" s="38"/>
      <c r="L31" s="71"/>
      <c r="M31" s="71"/>
      <c r="N31" s="71"/>
      <c r="O31" s="71"/>
      <c r="P31" s="71"/>
      <c r="Q31" s="71"/>
      <c r="R31" s="71"/>
      <c r="S31" s="71"/>
      <c r="T31" s="71"/>
      <c r="U31" s="71"/>
      <c r="V31" s="71"/>
      <c r="W31" s="71"/>
      <c r="X31" s="71"/>
      <c r="Y31" s="71"/>
    </row>
    <row r="32" spans="1:25" ht="15">
      <c r="A32" s="15"/>
      <c r="B32" s="39"/>
      <c r="C32" s="42" t="s">
        <v>1696</v>
      </c>
      <c r="D32" s="43"/>
      <c r="E32" s="19">
        <v>17</v>
      </c>
      <c r="F32" s="39"/>
      <c r="G32" s="39"/>
      <c r="H32" s="42" t="s">
        <v>1652</v>
      </c>
      <c r="I32" s="43"/>
      <c r="J32" s="19">
        <v>13</v>
      </c>
      <c r="K32" s="39"/>
      <c r="L32" s="71"/>
      <c r="M32" s="71"/>
      <c r="N32" s="71"/>
      <c r="O32" s="71"/>
      <c r="P32" s="71"/>
      <c r="Q32" s="71"/>
      <c r="R32" s="71"/>
      <c r="S32" s="71"/>
      <c r="T32" s="71"/>
      <c r="U32" s="71"/>
      <c r="V32" s="71"/>
      <c r="W32" s="71"/>
      <c r="X32" s="71"/>
      <c r="Y32" s="71"/>
    </row>
    <row r="33" spans="1:25" ht="15">
      <c r="A33" s="15"/>
      <c r="B33" s="41">
        <v>2</v>
      </c>
      <c r="C33" s="42" t="s">
        <v>1634</v>
      </c>
      <c r="D33" s="43"/>
      <c r="E33" s="19">
        <v>13</v>
      </c>
      <c r="F33" s="38"/>
      <c r="G33" s="40">
        <v>2</v>
      </c>
      <c r="H33" s="42" t="s">
        <v>1658</v>
      </c>
      <c r="I33" s="43"/>
      <c r="J33" s="19">
        <v>7</v>
      </c>
      <c r="K33" s="38" t="s">
        <v>33</v>
      </c>
      <c r="L33" s="71"/>
      <c r="M33" s="71"/>
      <c r="N33" s="71"/>
      <c r="O33" s="71"/>
      <c r="P33" s="71"/>
      <c r="Q33" s="71"/>
      <c r="R33" s="71"/>
      <c r="S33" s="71"/>
      <c r="T33" s="71"/>
      <c r="U33" s="71"/>
      <c r="V33" s="71"/>
      <c r="W33" s="71"/>
      <c r="X33" s="71"/>
      <c r="Y33" s="71"/>
    </row>
    <row r="34" spans="1:25" ht="15">
      <c r="A34" s="15"/>
      <c r="B34" s="39"/>
      <c r="C34" s="42" t="s">
        <v>1632</v>
      </c>
      <c r="D34" s="43"/>
      <c r="E34" s="19">
        <v>15</v>
      </c>
      <c r="F34" s="39"/>
      <c r="G34" s="39"/>
      <c r="H34" s="42" t="s">
        <v>1720</v>
      </c>
      <c r="I34" s="43"/>
      <c r="J34" s="19">
        <v>24</v>
      </c>
      <c r="K34" s="39"/>
      <c r="L34" s="71"/>
      <c r="M34" s="71"/>
      <c r="N34" s="71"/>
      <c r="O34" s="71"/>
      <c r="P34" s="71"/>
      <c r="Q34" s="71"/>
      <c r="R34" s="71"/>
      <c r="S34" s="71"/>
      <c r="T34" s="71"/>
      <c r="U34" s="71"/>
      <c r="V34" s="71"/>
      <c r="W34" s="71"/>
      <c r="X34" s="71"/>
      <c r="Y34" s="71"/>
    </row>
    <row r="35" spans="1:25" ht="15">
      <c r="A35" s="15"/>
      <c r="B35" s="41">
        <v>3</v>
      </c>
      <c r="C35" s="42" t="s">
        <v>1663</v>
      </c>
      <c r="D35" s="43"/>
      <c r="E35" s="19">
        <v>13</v>
      </c>
      <c r="F35" s="38" t="s">
        <v>43</v>
      </c>
      <c r="G35" s="40">
        <v>3</v>
      </c>
      <c r="H35" s="42" t="s">
        <v>1650</v>
      </c>
      <c r="I35" s="43"/>
      <c r="J35" s="19">
        <v>19</v>
      </c>
      <c r="K35" s="38"/>
      <c r="L35" s="71"/>
      <c r="M35" s="71"/>
      <c r="N35" s="71"/>
      <c r="O35" s="71"/>
      <c r="P35" s="71"/>
      <c r="Q35" s="71"/>
      <c r="R35" s="71"/>
      <c r="S35" s="71"/>
      <c r="T35" s="71"/>
      <c r="U35" s="71"/>
      <c r="V35" s="71"/>
      <c r="W35" s="71"/>
      <c r="X35" s="71"/>
      <c r="Y35" s="71"/>
    </row>
    <row r="36" spans="1:25" ht="15">
      <c r="A36" s="15"/>
      <c r="B36" s="39"/>
      <c r="C36" s="42" t="s">
        <v>1626</v>
      </c>
      <c r="D36" s="43"/>
      <c r="E36" s="19">
        <v>16</v>
      </c>
      <c r="F36" s="39"/>
      <c r="G36" s="39"/>
      <c r="H36" s="42" t="s">
        <v>1656</v>
      </c>
      <c r="I36" s="43"/>
      <c r="J36" s="19">
        <v>12</v>
      </c>
      <c r="K36" s="39"/>
      <c r="L36" s="71"/>
      <c r="M36" s="71"/>
      <c r="N36" s="71"/>
      <c r="O36" s="71"/>
      <c r="P36" s="71"/>
      <c r="Q36" s="71"/>
      <c r="R36" s="71"/>
      <c r="S36" s="71"/>
      <c r="T36" s="71"/>
      <c r="U36" s="71"/>
      <c r="V36" s="71"/>
      <c r="W36" s="71"/>
      <c r="X36" s="71"/>
      <c r="Y36" s="71"/>
    </row>
    <row r="37" spans="1:25" ht="15">
      <c r="A37" s="15"/>
      <c r="B37" s="41">
        <v>4</v>
      </c>
      <c r="C37" s="42" t="s">
        <v>1622</v>
      </c>
      <c r="D37" s="43"/>
      <c r="E37" s="19">
        <v>9</v>
      </c>
      <c r="F37" s="38" t="s">
        <v>43</v>
      </c>
      <c r="G37" s="40">
        <v>4</v>
      </c>
      <c r="H37" s="100" t="s">
        <v>1699</v>
      </c>
      <c r="I37" s="43"/>
      <c r="J37" s="19">
        <v>21</v>
      </c>
      <c r="K37" s="38"/>
      <c r="L37" s="71"/>
      <c r="M37" s="71"/>
      <c r="N37" s="71"/>
      <c r="O37" s="71"/>
      <c r="P37" s="71"/>
      <c r="Q37" s="71"/>
      <c r="R37" s="71"/>
      <c r="S37" s="71"/>
      <c r="T37" s="71"/>
      <c r="U37" s="71"/>
      <c r="V37" s="71"/>
      <c r="W37" s="71"/>
      <c r="X37" s="71"/>
      <c r="Y37" s="71"/>
    </row>
    <row r="38" spans="1:25" ht="15">
      <c r="A38" s="15"/>
      <c r="B38" s="39"/>
      <c r="C38" s="42" t="s">
        <v>1620</v>
      </c>
      <c r="D38" s="43"/>
      <c r="E38" s="19">
        <v>19</v>
      </c>
      <c r="F38" s="39"/>
      <c r="G38" s="39"/>
      <c r="H38" s="42" t="s">
        <v>1719</v>
      </c>
      <c r="I38" s="43"/>
      <c r="J38" s="19">
        <v>14</v>
      </c>
      <c r="K38" s="39"/>
      <c r="L38" s="71"/>
      <c r="M38" s="71"/>
      <c r="N38" s="71"/>
      <c r="O38" s="71"/>
      <c r="P38" s="71"/>
      <c r="Q38" s="71"/>
      <c r="R38" s="71"/>
      <c r="S38" s="71"/>
      <c r="T38" s="71"/>
      <c r="U38" s="71"/>
      <c r="V38" s="71"/>
      <c r="W38" s="71"/>
      <c r="X38" s="71"/>
      <c r="Y38" s="71"/>
    </row>
    <row r="39" spans="1:25" ht="15">
      <c r="A39" s="15"/>
      <c r="B39" s="41">
        <v>5</v>
      </c>
      <c r="C39" s="42" t="s">
        <v>1638</v>
      </c>
      <c r="D39" s="43"/>
      <c r="E39" s="19">
        <v>10</v>
      </c>
      <c r="F39" s="38" t="s">
        <v>64</v>
      </c>
      <c r="G39" s="40">
        <v>5</v>
      </c>
      <c r="H39" s="42" t="s">
        <v>1674</v>
      </c>
      <c r="I39" s="43"/>
      <c r="J39" s="19">
        <v>25</v>
      </c>
      <c r="K39" s="38"/>
      <c r="L39" s="71"/>
      <c r="M39" s="71"/>
      <c r="N39" s="71"/>
      <c r="O39" s="71"/>
      <c r="P39" s="71"/>
      <c r="Q39" s="71"/>
      <c r="R39" s="71"/>
      <c r="S39" s="71"/>
      <c r="T39" s="71"/>
      <c r="U39" s="71"/>
      <c r="V39" s="71"/>
      <c r="W39" s="71"/>
      <c r="X39" s="71"/>
      <c r="Y39" s="71"/>
    </row>
    <row r="40" spans="1:25" ht="15">
      <c r="A40" s="15"/>
      <c r="B40" s="39"/>
      <c r="C40" s="42" t="s">
        <v>1636</v>
      </c>
      <c r="D40" s="43"/>
      <c r="E40" s="19">
        <v>11</v>
      </c>
      <c r="F40" s="39"/>
      <c r="G40" s="39"/>
      <c r="H40" s="42" t="s">
        <v>1698</v>
      </c>
      <c r="I40" s="43"/>
      <c r="J40" s="19">
        <v>24</v>
      </c>
      <c r="K40" s="39"/>
      <c r="L40" s="71"/>
      <c r="M40" s="71"/>
      <c r="N40" s="71"/>
      <c r="O40" s="71"/>
      <c r="P40" s="71"/>
      <c r="Q40" s="71"/>
      <c r="R40" s="71"/>
      <c r="S40" s="71"/>
      <c r="T40" s="71"/>
      <c r="U40" s="71"/>
      <c r="V40" s="71"/>
      <c r="W40" s="71"/>
      <c r="X40" s="71"/>
      <c r="Y40" s="71"/>
    </row>
    <row r="41" spans="1:25" ht="15">
      <c r="A41" s="22"/>
      <c r="B41" s="44" t="str">
        <f>"TOTAL MATCHES WON BY : "&amp;C27</f>
        <v>TOTAL MATCHES WON BY : KWINANA</v>
      </c>
      <c r="C41" s="45"/>
      <c r="D41" s="45"/>
      <c r="E41" s="43"/>
      <c r="F41" s="99">
        <f>COUNTA(F31:F40)-0.5*COUNTIF(F31:F40,"Sq*")-COUNTIF(F31:F40,"TBA")</f>
        <v>4</v>
      </c>
      <c r="G41" s="55" t="str">
        <f>"TOTAL MATCHES WON BY : "&amp;H27</f>
        <v>TOTAL MATCHES WON BY : ROCKINGHAM</v>
      </c>
      <c r="H41" s="45"/>
      <c r="I41" s="45"/>
      <c r="J41" s="43"/>
      <c r="K41" s="19">
        <f>COUNTA(K31:K40)-0.5*COUNTIF(K31:K40,"Sq*")-COUNTIF(K31:K40,"TBA")</f>
        <v>1</v>
      </c>
      <c r="L41" s="70"/>
      <c r="M41" s="70"/>
      <c r="N41" s="70" t="str">
        <f>IF(F41+K41=0,"",C27)</f>
        <v>KWINANA</v>
      </c>
      <c r="O41" s="24">
        <f>F41</f>
        <v>4</v>
      </c>
      <c r="P41" s="70" t="str">
        <f>IF(F41+K41=0,"",H27)</f>
        <v>ROCKINGHAM</v>
      </c>
      <c r="Q41" s="24">
        <f>K41</f>
        <v>1</v>
      </c>
      <c r="R41" s="70" t="str">
        <f>G42</f>
        <v>KWINANA</v>
      </c>
      <c r="S41" s="70" t="str">
        <f>IF(R41="HALVED",C27,"")</f>
        <v/>
      </c>
      <c r="T41" s="70" t="str">
        <f>IF(R41="HALVED",H27,"")</f>
        <v/>
      </c>
      <c r="U41" s="70"/>
      <c r="V41" s="70"/>
      <c r="W41" s="70"/>
      <c r="X41" s="70"/>
      <c r="Y41" s="70"/>
    </row>
    <row r="42" spans="1:25" ht="15">
      <c r="A42" s="25"/>
      <c r="B42" s="46" t="s">
        <v>52</v>
      </c>
      <c r="C42" s="45"/>
      <c r="D42" s="45"/>
      <c r="E42" s="45"/>
      <c r="F42" s="43"/>
      <c r="G42" s="56" t="str">
        <f>IF(F41+K41&lt;4,"",IF(F41=K41,"HALVED",IF(F41&gt;K41,C27,H27)))</f>
        <v>KWINANA</v>
      </c>
      <c r="H42" s="45"/>
      <c r="I42" s="45"/>
      <c r="J42" s="45"/>
      <c r="K42" s="43"/>
      <c r="L42" s="69"/>
      <c r="M42" s="69"/>
      <c r="N42" s="69"/>
      <c r="O42" s="69"/>
      <c r="P42" s="69"/>
      <c r="Q42" s="69"/>
      <c r="R42" s="69"/>
      <c r="S42" s="69"/>
      <c r="T42" s="69"/>
      <c r="U42" s="69"/>
      <c r="V42" s="69"/>
      <c r="W42" s="69"/>
      <c r="X42" s="69"/>
      <c r="Y42" s="69"/>
    </row>
    <row r="43" spans="1:25" ht="15.75">
      <c r="A43" s="25"/>
      <c r="B43" s="65" t="s">
        <v>20</v>
      </c>
      <c r="C43" s="45"/>
      <c r="D43" s="45"/>
      <c r="E43" s="45"/>
      <c r="F43" s="45"/>
      <c r="G43" s="45"/>
      <c r="H43" s="45"/>
      <c r="I43" s="45"/>
      <c r="J43" s="45"/>
      <c r="K43" s="43"/>
      <c r="L43" s="69"/>
      <c r="M43" s="69"/>
      <c r="N43" s="69"/>
      <c r="O43" s="69"/>
      <c r="P43" s="69"/>
      <c r="Q43" s="69"/>
      <c r="R43" s="69"/>
      <c r="S43" s="69"/>
      <c r="T43" s="69"/>
      <c r="U43" s="69"/>
      <c r="V43" s="69"/>
      <c r="W43" s="69"/>
      <c r="X43" s="69"/>
      <c r="Y43" s="69"/>
    </row>
    <row r="44" spans="1:25" ht="22.5" customHeight="1">
      <c r="A44" s="25"/>
      <c r="B44" s="57" t="s">
        <v>76</v>
      </c>
      <c r="C44" s="45"/>
      <c r="D44" s="45"/>
      <c r="E44" s="45"/>
      <c r="F44" s="45"/>
      <c r="G44" s="45"/>
      <c r="H44" s="45"/>
      <c r="I44" s="45"/>
      <c r="J44" s="45"/>
      <c r="K44" s="43"/>
      <c r="L44" s="69"/>
      <c r="M44" s="69"/>
      <c r="N44" s="69"/>
      <c r="O44" s="69"/>
      <c r="P44" s="69"/>
      <c r="Q44" s="69"/>
      <c r="R44" s="69"/>
      <c r="S44" s="69"/>
      <c r="T44" s="69"/>
      <c r="U44" s="69"/>
      <c r="V44" s="69"/>
      <c r="W44" s="69"/>
      <c r="X44" s="69"/>
      <c r="Y44" s="69"/>
    </row>
    <row r="45" spans="1:25" ht="15">
      <c r="A45" s="25"/>
      <c r="B45" s="16" t="s">
        <v>22</v>
      </c>
      <c r="C45" s="58" t="s">
        <v>1370</v>
      </c>
      <c r="D45" s="45"/>
      <c r="E45" s="45"/>
      <c r="F45" s="43"/>
      <c r="G45" s="17" t="s">
        <v>22</v>
      </c>
      <c r="H45" s="48" t="s">
        <v>1392</v>
      </c>
      <c r="I45" s="45"/>
      <c r="J45" s="45"/>
      <c r="K45" s="43"/>
      <c r="L45" s="69"/>
      <c r="M45" s="69"/>
      <c r="N45" s="69"/>
      <c r="O45" s="69"/>
      <c r="P45" s="69"/>
      <c r="Q45" s="69"/>
      <c r="R45" s="69"/>
      <c r="S45" s="69"/>
      <c r="T45" s="69"/>
      <c r="U45" s="69"/>
      <c r="V45" s="69"/>
      <c r="W45" s="69"/>
      <c r="X45" s="69"/>
      <c r="Y45" s="69"/>
    </row>
    <row r="46" spans="1:25" ht="15">
      <c r="A46" s="15"/>
      <c r="B46" s="41" t="s">
        <v>23</v>
      </c>
      <c r="C46" s="59" t="s">
        <v>24</v>
      </c>
      <c r="D46" s="50"/>
      <c r="E46" s="41" t="s">
        <v>25</v>
      </c>
      <c r="F46" s="41" t="s">
        <v>26</v>
      </c>
      <c r="G46" s="40" t="s">
        <v>23</v>
      </c>
      <c r="H46" s="49" t="s">
        <v>24</v>
      </c>
      <c r="I46" s="50"/>
      <c r="J46" s="40" t="s">
        <v>25</v>
      </c>
      <c r="K46" s="40" t="s">
        <v>26</v>
      </c>
      <c r="L46" s="69"/>
      <c r="M46" s="69"/>
      <c r="N46" s="69"/>
      <c r="O46" s="69"/>
      <c r="P46" s="69"/>
      <c r="Q46" s="69"/>
      <c r="R46" s="69"/>
      <c r="S46" s="69"/>
      <c r="T46" s="69"/>
      <c r="U46" s="69"/>
      <c r="V46" s="69"/>
      <c r="W46" s="69"/>
      <c r="X46" s="69"/>
      <c r="Y46" s="69"/>
    </row>
    <row r="47" spans="1:25" ht="15">
      <c r="A47" s="15"/>
      <c r="B47" s="47"/>
      <c r="C47" s="51"/>
      <c r="D47" s="52"/>
      <c r="E47" s="47"/>
      <c r="F47" s="47"/>
      <c r="G47" s="47"/>
      <c r="H47" s="51"/>
      <c r="I47" s="52"/>
      <c r="J47" s="47"/>
      <c r="K47" s="47"/>
      <c r="L47" s="69"/>
      <c r="M47" s="69"/>
      <c r="N47" s="69"/>
      <c r="O47" s="69"/>
      <c r="P47" s="69"/>
      <c r="Q47" s="69"/>
      <c r="R47" s="69"/>
      <c r="S47" s="69"/>
      <c r="T47" s="69"/>
      <c r="U47" s="69"/>
      <c r="V47" s="69"/>
      <c r="W47" s="69"/>
      <c r="X47" s="69"/>
      <c r="Y47" s="69"/>
    </row>
    <row r="48" spans="1:25" ht="15">
      <c r="A48" s="15"/>
      <c r="B48" s="39"/>
      <c r="C48" s="53"/>
      <c r="D48" s="54"/>
      <c r="E48" s="39"/>
      <c r="F48" s="39"/>
      <c r="G48" s="39"/>
      <c r="H48" s="53"/>
      <c r="I48" s="54"/>
      <c r="J48" s="39"/>
      <c r="K48" s="39"/>
      <c r="L48" s="69"/>
      <c r="M48" s="69"/>
      <c r="N48" s="69"/>
      <c r="O48" s="69"/>
      <c r="P48" s="69"/>
      <c r="Q48" s="69"/>
      <c r="R48" s="69"/>
      <c r="S48" s="69"/>
      <c r="T48" s="69"/>
      <c r="U48" s="69"/>
      <c r="V48" s="69"/>
      <c r="W48" s="69"/>
      <c r="X48" s="69"/>
      <c r="Y48" s="69"/>
    </row>
    <row r="49" spans="1:25" ht="15">
      <c r="A49" s="15"/>
      <c r="B49" s="41">
        <v>1</v>
      </c>
      <c r="C49" s="42" t="s">
        <v>1718</v>
      </c>
      <c r="D49" s="43"/>
      <c r="E49" s="19">
        <v>6</v>
      </c>
      <c r="F49" s="38" t="s">
        <v>119</v>
      </c>
      <c r="G49" s="40">
        <v>1</v>
      </c>
      <c r="H49" s="42" t="s">
        <v>1686</v>
      </c>
      <c r="I49" s="43"/>
      <c r="J49" s="19">
        <v>8</v>
      </c>
      <c r="K49" s="38" t="s">
        <v>119</v>
      </c>
      <c r="L49" s="71"/>
      <c r="M49" s="71"/>
      <c r="N49" s="71"/>
      <c r="O49" s="71"/>
      <c r="P49" s="71"/>
      <c r="Q49" s="71"/>
      <c r="R49" s="71"/>
      <c r="S49" s="71"/>
      <c r="T49" s="71"/>
      <c r="U49" s="71"/>
      <c r="V49" s="71"/>
      <c r="W49" s="71"/>
      <c r="X49" s="71"/>
      <c r="Y49" s="71"/>
    </row>
    <row r="50" spans="1:25" ht="15">
      <c r="A50" s="15"/>
      <c r="B50" s="39"/>
      <c r="C50" s="42" t="s">
        <v>1627</v>
      </c>
      <c r="D50" s="43"/>
      <c r="E50" s="19">
        <v>17</v>
      </c>
      <c r="F50" s="39"/>
      <c r="G50" s="39"/>
      <c r="H50" s="42" t="s">
        <v>1717</v>
      </c>
      <c r="I50" s="43"/>
      <c r="J50" s="19">
        <v>25</v>
      </c>
      <c r="K50" s="39"/>
      <c r="L50" s="71"/>
      <c r="M50" s="71"/>
      <c r="N50" s="71"/>
      <c r="O50" s="71"/>
      <c r="P50" s="71"/>
      <c r="Q50" s="71"/>
      <c r="R50" s="71"/>
      <c r="S50" s="71"/>
      <c r="T50" s="71"/>
      <c r="U50" s="71"/>
      <c r="V50" s="71"/>
      <c r="W50" s="71"/>
      <c r="X50" s="71"/>
      <c r="Y50" s="71"/>
    </row>
    <row r="51" spans="1:25" ht="15">
      <c r="A51" s="15"/>
      <c r="B51" s="41">
        <v>2</v>
      </c>
      <c r="C51" s="42" t="s">
        <v>1716</v>
      </c>
      <c r="D51" s="43"/>
      <c r="E51" s="19">
        <v>9</v>
      </c>
      <c r="F51" s="38"/>
      <c r="G51" s="40">
        <v>2</v>
      </c>
      <c r="H51" s="42" t="s">
        <v>1654</v>
      </c>
      <c r="I51" s="43"/>
      <c r="J51" s="19">
        <v>12</v>
      </c>
      <c r="K51" s="38" t="s">
        <v>87</v>
      </c>
      <c r="L51" s="71"/>
      <c r="M51" s="71"/>
      <c r="N51" s="71"/>
      <c r="O51" s="71"/>
      <c r="P51" s="71"/>
      <c r="Q51" s="71"/>
      <c r="R51" s="71"/>
      <c r="S51" s="71"/>
      <c r="T51" s="71"/>
      <c r="U51" s="71"/>
      <c r="V51" s="71"/>
      <c r="W51" s="71"/>
      <c r="X51" s="71"/>
      <c r="Y51" s="71"/>
    </row>
    <row r="52" spans="1:25" ht="15">
      <c r="A52" s="15"/>
      <c r="B52" s="39"/>
      <c r="C52" s="42" t="s">
        <v>1625</v>
      </c>
      <c r="D52" s="43"/>
      <c r="E52" s="19">
        <v>17</v>
      </c>
      <c r="F52" s="39"/>
      <c r="G52" s="39"/>
      <c r="H52" s="42" t="s">
        <v>1700</v>
      </c>
      <c r="I52" s="43"/>
      <c r="J52" s="19">
        <v>24</v>
      </c>
      <c r="K52" s="39"/>
      <c r="L52" s="71"/>
      <c r="M52" s="71"/>
      <c r="N52" s="71"/>
      <c r="O52" s="71"/>
      <c r="P52" s="71"/>
      <c r="Q52" s="71"/>
      <c r="R52" s="71"/>
      <c r="S52" s="71"/>
      <c r="T52" s="71"/>
      <c r="U52" s="71"/>
      <c r="V52" s="71"/>
      <c r="W52" s="71"/>
      <c r="X52" s="71"/>
      <c r="Y52" s="71"/>
    </row>
    <row r="53" spans="1:25" ht="15">
      <c r="A53" s="15"/>
      <c r="B53" s="41">
        <v>3</v>
      </c>
      <c r="C53" s="42" t="s">
        <v>1633</v>
      </c>
      <c r="D53" s="43"/>
      <c r="E53" s="19">
        <v>14</v>
      </c>
      <c r="F53" s="38" t="s">
        <v>68</v>
      </c>
      <c r="G53" s="40">
        <v>3</v>
      </c>
      <c r="H53" s="42" t="s">
        <v>1650</v>
      </c>
      <c r="I53" s="43"/>
      <c r="J53" s="19">
        <v>19</v>
      </c>
      <c r="K53" s="38"/>
      <c r="L53" s="71"/>
      <c r="M53" s="71"/>
      <c r="N53" s="71"/>
      <c r="O53" s="71"/>
      <c r="P53" s="71"/>
      <c r="Q53" s="71"/>
      <c r="R53" s="71"/>
      <c r="S53" s="71"/>
      <c r="T53" s="71"/>
      <c r="U53" s="71"/>
      <c r="V53" s="71"/>
      <c r="W53" s="71"/>
      <c r="X53" s="71"/>
      <c r="Y53" s="71"/>
    </row>
    <row r="54" spans="1:25" ht="15">
      <c r="A54" s="15"/>
      <c r="B54" s="39"/>
      <c r="C54" s="42" t="s">
        <v>1715</v>
      </c>
      <c r="D54" s="43"/>
      <c r="E54" s="19">
        <v>15</v>
      </c>
      <c r="F54" s="39"/>
      <c r="G54" s="39"/>
      <c r="H54" s="42" t="s">
        <v>1656</v>
      </c>
      <c r="I54" s="43"/>
      <c r="J54" s="19">
        <v>13</v>
      </c>
      <c r="K54" s="39"/>
      <c r="L54" s="71"/>
      <c r="M54" s="71"/>
      <c r="N54" s="71"/>
      <c r="O54" s="71"/>
      <c r="P54" s="71"/>
      <c r="Q54" s="71"/>
      <c r="R54" s="71"/>
      <c r="S54" s="71"/>
      <c r="T54" s="71"/>
      <c r="U54" s="71"/>
      <c r="V54" s="71"/>
      <c r="W54" s="71"/>
      <c r="X54" s="71"/>
      <c r="Y54" s="71"/>
    </row>
    <row r="55" spans="1:25" ht="15">
      <c r="A55" s="15"/>
      <c r="B55" s="41">
        <v>4</v>
      </c>
      <c r="C55" s="42" t="s">
        <v>1714</v>
      </c>
      <c r="D55" s="43"/>
      <c r="E55" s="19">
        <v>13</v>
      </c>
      <c r="F55" s="38" t="s">
        <v>33</v>
      </c>
      <c r="G55" s="40">
        <v>4</v>
      </c>
      <c r="H55" s="42" t="s">
        <v>1713</v>
      </c>
      <c r="I55" s="43"/>
      <c r="J55" s="19">
        <v>24</v>
      </c>
      <c r="K55" s="38"/>
      <c r="L55" s="71"/>
      <c r="M55" s="71"/>
      <c r="N55" s="71"/>
      <c r="O55" s="71"/>
      <c r="P55" s="71"/>
      <c r="Q55" s="71"/>
      <c r="R55" s="71"/>
      <c r="S55" s="71"/>
      <c r="T55" s="71"/>
      <c r="U55" s="71"/>
      <c r="V55" s="71"/>
      <c r="W55" s="71"/>
      <c r="X55" s="71"/>
      <c r="Y55" s="71"/>
    </row>
    <row r="56" spans="1:25" ht="15">
      <c r="A56" s="15"/>
      <c r="B56" s="39"/>
      <c r="C56" s="42" t="s">
        <v>1712</v>
      </c>
      <c r="D56" s="43"/>
      <c r="E56" s="19">
        <v>20</v>
      </c>
      <c r="F56" s="39"/>
      <c r="G56" s="39"/>
      <c r="H56" s="42" t="s">
        <v>1652</v>
      </c>
      <c r="I56" s="43"/>
      <c r="J56" s="19">
        <v>14</v>
      </c>
      <c r="K56" s="39"/>
      <c r="L56" s="71"/>
      <c r="M56" s="71"/>
      <c r="N56" s="71"/>
      <c r="O56" s="71"/>
      <c r="P56" s="71"/>
      <c r="Q56" s="71"/>
      <c r="R56" s="71"/>
      <c r="S56" s="71"/>
      <c r="T56" s="71"/>
      <c r="U56" s="71"/>
      <c r="V56" s="71"/>
      <c r="W56" s="71"/>
      <c r="X56" s="71"/>
      <c r="Y56" s="71"/>
    </row>
    <row r="57" spans="1:25" ht="15">
      <c r="A57" s="15"/>
      <c r="B57" s="41">
        <v>5</v>
      </c>
      <c r="C57" s="42" t="s">
        <v>1623</v>
      </c>
      <c r="D57" s="43"/>
      <c r="E57" s="19">
        <v>30</v>
      </c>
      <c r="F57" s="38" t="s">
        <v>119</v>
      </c>
      <c r="G57" s="40">
        <v>5</v>
      </c>
      <c r="H57" s="42" t="s">
        <v>1699</v>
      </c>
      <c r="I57" s="43"/>
      <c r="J57" s="19">
        <v>21</v>
      </c>
      <c r="K57" s="38" t="s">
        <v>119</v>
      </c>
      <c r="L57" s="71"/>
      <c r="M57" s="71"/>
      <c r="N57" s="71"/>
      <c r="O57" s="71"/>
      <c r="P57" s="71"/>
      <c r="Q57" s="71"/>
      <c r="R57" s="71"/>
      <c r="S57" s="71"/>
      <c r="T57" s="71"/>
      <c r="U57" s="71"/>
      <c r="V57" s="71"/>
      <c r="W57" s="71"/>
      <c r="X57" s="71"/>
      <c r="Y57" s="71"/>
    </row>
    <row r="58" spans="1:25" ht="15">
      <c r="A58" s="15"/>
      <c r="B58" s="39"/>
      <c r="C58" s="42" t="s">
        <v>1661</v>
      </c>
      <c r="D58" s="43"/>
      <c r="E58" s="19">
        <v>32</v>
      </c>
      <c r="F58" s="39"/>
      <c r="G58" s="39"/>
      <c r="H58" s="42" t="s">
        <v>1698</v>
      </c>
      <c r="I58" s="43"/>
      <c r="J58" s="19">
        <v>25</v>
      </c>
      <c r="K58" s="39"/>
      <c r="L58" s="71"/>
      <c r="M58" s="71"/>
      <c r="N58" s="71"/>
      <c r="O58" s="71"/>
      <c r="P58" s="71"/>
      <c r="Q58" s="71"/>
      <c r="R58" s="71"/>
      <c r="S58" s="71"/>
      <c r="T58" s="71"/>
      <c r="U58" s="71"/>
      <c r="V58" s="71"/>
      <c r="W58" s="71"/>
      <c r="X58" s="71"/>
      <c r="Y58" s="71"/>
    </row>
    <row r="59" spans="1:25" ht="15">
      <c r="A59" s="15"/>
      <c r="B59" s="44" t="str">
        <f>"TOTAL MATCHES WON BY : "&amp;C45</f>
        <v>TOTAL MATCHES WON BY : PINJARRA</v>
      </c>
      <c r="C59" s="45"/>
      <c r="D59" s="45"/>
      <c r="E59" s="43"/>
      <c r="F59" s="19">
        <f>COUNTA(F49:F58)-0.5*COUNTIF(F49:F58,"Sq*")-COUNTIF(F49:F58,"TBA")</f>
        <v>3</v>
      </c>
      <c r="G59" s="55" t="str">
        <f>"TOTAL MATCHES WON BY : "&amp;H45</f>
        <v>TOTAL MATCHES WON BY : ROCKINGHAM</v>
      </c>
      <c r="H59" s="45"/>
      <c r="I59" s="45"/>
      <c r="J59" s="43"/>
      <c r="K59" s="19">
        <f>COUNTA(K49:K58)-0.5*COUNTIF(K49:K58,"Sq*")-COUNTIF(K49:K58,"TBA")</f>
        <v>2</v>
      </c>
      <c r="L59" s="70"/>
      <c r="M59" s="70"/>
      <c r="N59" s="70" t="str">
        <f>IF(F59+K59=0,"",C45)</f>
        <v>PINJARRA</v>
      </c>
      <c r="O59" s="24">
        <f>F59</f>
        <v>3</v>
      </c>
      <c r="P59" s="70" t="str">
        <f>IF(F59+K59=0,"",H45)</f>
        <v>ROCKINGHAM</v>
      </c>
      <c r="Q59" s="24">
        <f>K59</f>
        <v>2</v>
      </c>
      <c r="R59" s="70" t="str">
        <f>G60</f>
        <v>PINJARRA</v>
      </c>
      <c r="S59" s="70" t="str">
        <f>IF(R59="HALVED",C45,"")</f>
        <v/>
      </c>
      <c r="T59" s="70" t="str">
        <f>IF(R59="HALVED",H45,"")</f>
        <v/>
      </c>
      <c r="U59" s="70"/>
      <c r="V59" s="70"/>
      <c r="W59" s="70"/>
      <c r="X59" s="70"/>
      <c r="Y59" s="70"/>
    </row>
    <row r="60" spans="1:25" ht="15">
      <c r="A60" s="22"/>
      <c r="B60" s="46" t="s">
        <v>52</v>
      </c>
      <c r="C60" s="45"/>
      <c r="D60" s="45"/>
      <c r="E60" s="45"/>
      <c r="F60" s="43"/>
      <c r="G60" s="56" t="str">
        <f>IF(F59+K59&lt;4,"",IF(F59=K59,"HALVED",IF(F59&gt;K59,C45,H45)))</f>
        <v>PINJARRA</v>
      </c>
      <c r="H60" s="45"/>
      <c r="I60" s="45"/>
      <c r="J60" s="45"/>
      <c r="K60" s="43"/>
      <c r="L60" s="69"/>
      <c r="M60" s="69"/>
      <c r="N60" s="69"/>
      <c r="O60" s="69"/>
      <c r="P60" s="69"/>
      <c r="Q60" s="69"/>
      <c r="R60" s="69"/>
      <c r="S60" s="69"/>
      <c r="T60" s="69"/>
      <c r="U60" s="69"/>
      <c r="V60" s="69"/>
      <c r="W60" s="69"/>
      <c r="X60" s="69"/>
      <c r="Y60" s="69"/>
    </row>
    <row r="61" spans="1:25" ht="15.75" customHeight="1">
      <c r="A61" s="25"/>
      <c r="B61" s="76"/>
      <c r="C61" s="45"/>
      <c r="D61" s="45"/>
      <c r="E61" s="45"/>
      <c r="F61" s="45"/>
      <c r="G61" s="45"/>
      <c r="H61" s="45"/>
      <c r="I61" s="45"/>
      <c r="J61" s="45"/>
      <c r="K61" s="43"/>
      <c r="L61" s="69"/>
      <c r="M61" s="69"/>
      <c r="N61" s="69"/>
      <c r="O61" s="69"/>
      <c r="P61" s="69"/>
      <c r="Q61" s="69"/>
      <c r="R61" s="69"/>
      <c r="S61" s="69"/>
      <c r="T61" s="69"/>
      <c r="U61" s="69"/>
      <c r="V61" s="69"/>
      <c r="W61" s="69"/>
      <c r="X61" s="69"/>
      <c r="Y61" s="69"/>
    </row>
    <row r="62" spans="1:25" ht="15">
      <c r="A62" s="25"/>
      <c r="B62" s="16" t="s">
        <v>22</v>
      </c>
      <c r="C62" s="58" t="s">
        <v>1659</v>
      </c>
      <c r="D62" s="45"/>
      <c r="E62" s="45"/>
      <c r="F62" s="43"/>
      <c r="G62" s="17" t="s">
        <v>22</v>
      </c>
      <c r="H62" s="48" t="s">
        <v>1011</v>
      </c>
      <c r="I62" s="45"/>
      <c r="J62" s="45"/>
      <c r="K62" s="43"/>
      <c r="L62" s="69"/>
      <c r="M62" s="69"/>
      <c r="N62" s="69"/>
      <c r="O62" s="69"/>
      <c r="P62" s="69"/>
      <c r="Q62" s="69"/>
      <c r="R62" s="69"/>
      <c r="S62" s="69"/>
      <c r="T62" s="69"/>
      <c r="U62" s="69"/>
      <c r="V62" s="69"/>
      <c r="W62" s="69"/>
      <c r="X62" s="69"/>
      <c r="Y62" s="69"/>
    </row>
    <row r="63" spans="1:25" ht="18">
      <c r="A63" s="13"/>
      <c r="B63" s="41" t="s">
        <v>23</v>
      </c>
      <c r="C63" s="59" t="s">
        <v>24</v>
      </c>
      <c r="D63" s="50"/>
      <c r="E63" s="41" t="s">
        <v>25</v>
      </c>
      <c r="F63" s="41" t="s">
        <v>26</v>
      </c>
      <c r="G63" s="40" t="s">
        <v>23</v>
      </c>
      <c r="H63" s="49" t="s">
        <v>24</v>
      </c>
      <c r="I63" s="50"/>
      <c r="J63" s="40" t="s">
        <v>25</v>
      </c>
      <c r="K63" s="40" t="s">
        <v>26</v>
      </c>
      <c r="L63" s="69"/>
      <c r="M63" s="69"/>
      <c r="N63" s="69"/>
      <c r="O63" s="69"/>
      <c r="P63" s="69"/>
      <c r="Q63" s="69"/>
      <c r="R63" s="69"/>
      <c r="S63" s="69"/>
      <c r="T63" s="69"/>
      <c r="U63" s="69"/>
      <c r="V63" s="69"/>
      <c r="W63" s="69"/>
      <c r="X63" s="69"/>
      <c r="Y63" s="69"/>
    </row>
    <row r="64" spans="1:25" ht="15">
      <c r="A64" s="15"/>
      <c r="B64" s="47"/>
      <c r="C64" s="51"/>
      <c r="D64" s="52"/>
      <c r="E64" s="47"/>
      <c r="F64" s="47"/>
      <c r="G64" s="47"/>
      <c r="H64" s="51"/>
      <c r="I64" s="52"/>
      <c r="J64" s="47"/>
      <c r="K64" s="47"/>
      <c r="L64" s="69"/>
      <c r="M64" s="69"/>
      <c r="N64" s="69"/>
      <c r="O64" s="69"/>
      <c r="P64" s="69"/>
      <c r="Q64" s="69"/>
      <c r="R64" s="69"/>
      <c r="S64" s="69"/>
      <c r="T64" s="69"/>
      <c r="U64" s="69"/>
      <c r="V64" s="69"/>
      <c r="W64" s="69"/>
      <c r="X64" s="69"/>
      <c r="Y64" s="69"/>
    </row>
    <row r="65" spans="1:25" ht="15">
      <c r="A65" s="15"/>
      <c r="B65" s="39"/>
      <c r="C65" s="53"/>
      <c r="D65" s="54"/>
      <c r="E65" s="39"/>
      <c r="F65" s="39"/>
      <c r="G65" s="39"/>
      <c r="H65" s="53"/>
      <c r="I65" s="54"/>
      <c r="J65" s="39"/>
      <c r="K65" s="39"/>
      <c r="L65" s="69"/>
      <c r="M65" s="69"/>
      <c r="N65" s="69"/>
      <c r="O65" s="69"/>
      <c r="P65" s="69"/>
      <c r="Q65" s="69"/>
      <c r="R65" s="69"/>
      <c r="S65" s="69"/>
      <c r="T65" s="69"/>
      <c r="U65" s="69"/>
      <c r="V65" s="69"/>
      <c r="W65" s="69"/>
      <c r="X65" s="69"/>
      <c r="Y65" s="69"/>
    </row>
    <row r="66" spans="1:25" ht="15">
      <c r="A66" s="15"/>
      <c r="B66" s="41">
        <v>1</v>
      </c>
      <c r="C66" s="42" t="s">
        <v>1657</v>
      </c>
      <c r="D66" s="43"/>
      <c r="E66" s="19"/>
      <c r="F66" s="38" t="s">
        <v>55</v>
      </c>
      <c r="G66" s="40">
        <v>1</v>
      </c>
      <c r="H66" s="42" t="s">
        <v>1662</v>
      </c>
      <c r="I66" s="43"/>
      <c r="J66" s="19"/>
      <c r="K66" s="38"/>
      <c r="L66" s="71"/>
      <c r="M66" s="71"/>
      <c r="N66" s="71"/>
      <c r="O66" s="71"/>
      <c r="P66" s="71"/>
      <c r="Q66" s="71"/>
      <c r="R66" s="71"/>
      <c r="S66" s="71"/>
      <c r="T66" s="71"/>
      <c r="U66" s="71"/>
      <c r="V66" s="71"/>
      <c r="W66" s="71"/>
      <c r="X66" s="71"/>
      <c r="Y66" s="71"/>
    </row>
    <row r="67" spans="1:25" ht="15">
      <c r="A67" s="15"/>
      <c r="B67" s="39"/>
      <c r="C67" s="42" t="s">
        <v>1711</v>
      </c>
      <c r="D67" s="43"/>
      <c r="E67" s="19"/>
      <c r="F67" s="39"/>
      <c r="G67" s="39"/>
      <c r="H67" s="42" t="s">
        <v>1710</v>
      </c>
      <c r="I67" s="43"/>
      <c r="J67" s="19"/>
      <c r="K67" s="39"/>
      <c r="L67" s="71"/>
      <c r="M67" s="71"/>
      <c r="N67" s="71"/>
      <c r="O67" s="71"/>
      <c r="P67" s="71"/>
      <c r="Q67" s="71"/>
      <c r="R67" s="71"/>
      <c r="S67" s="71"/>
      <c r="T67" s="71"/>
      <c r="U67" s="71"/>
      <c r="V67" s="71"/>
      <c r="W67" s="71"/>
      <c r="X67" s="71"/>
      <c r="Y67" s="71"/>
    </row>
    <row r="68" spans="1:25" ht="15">
      <c r="A68" s="15"/>
      <c r="B68" s="41">
        <v>2</v>
      </c>
      <c r="C68" s="42" t="s">
        <v>1709</v>
      </c>
      <c r="D68" s="43"/>
      <c r="E68" s="19"/>
      <c r="F68" s="38" t="s">
        <v>102</v>
      </c>
      <c r="G68" s="40">
        <v>2</v>
      </c>
      <c r="H68" s="42" t="s">
        <v>1634</v>
      </c>
      <c r="I68" s="43"/>
      <c r="J68" s="19"/>
      <c r="K68" s="38"/>
      <c r="L68" s="71"/>
      <c r="M68" s="71"/>
      <c r="N68" s="71"/>
      <c r="O68" s="71"/>
      <c r="P68" s="71"/>
      <c r="Q68" s="71"/>
      <c r="R68" s="71"/>
      <c r="S68" s="71"/>
      <c r="T68" s="71"/>
      <c r="U68" s="71"/>
      <c r="V68" s="71"/>
      <c r="W68" s="71"/>
      <c r="X68" s="71"/>
      <c r="Y68" s="71"/>
    </row>
    <row r="69" spans="1:25" ht="15">
      <c r="A69" s="15"/>
      <c r="B69" s="39"/>
      <c r="C69" s="42" t="s">
        <v>1643</v>
      </c>
      <c r="D69" s="43"/>
      <c r="E69" s="19"/>
      <c r="F69" s="39"/>
      <c r="G69" s="39"/>
      <c r="H69" s="42" t="s">
        <v>1667</v>
      </c>
      <c r="I69" s="43"/>
      <c r="J69" s="19"/>
      <c r="K69" s="39"/>
      <c r="L69" s="71"/>
      <c r="M69" s="71"/>
      <c r="N69" s="71"/>
      <c r="O69" s="71"/>
      <c r="P69" s="71"/>
      <c r="Q69" s="71"/>
      <c r="R69" s="71"/>
      <c r="S69" s="71"/>
      <c r="T69" s="71"/>
      <c r="U69" s="71"/>
      <c r="V69" s="71"/>
      <c r="W69" s="71"/>
      <c r="X69" s="71"/>
      <c r="Y69" s="71"/>
    </row>
    <row r="70" spans="1:25" ht="15">
      <c r="A70" s="15"/>
      <c r="B70" s="41">
        <v>3</v>
      </c>
      <c r="C70" s="42" t="s">
        <v>1649</v>
      </c>
      <c r="D70" s="43"/>
      <c r="E70" s="19"/>
      <c r="F70" s="38"/>
      <c r="G70" s="40">
        <v>3</v>
      </c>
      <c r="H70" s="42" t="s">
        <v>1708</v>
      </c>
      <c r="I70" s="43"/>
      <c r="J70" s="19"/>
      <c r="K70" s="38" t="s">
        <v>64</v>
      </c>
      <c r="L70" s="71"/>
      <c r="M70" s="71"/>
      <c r="N70" s="71"/>
      <c r="O70" s="71"/>
      <c r="P70" s="71"/>
      <c r="Q70" s="71"/>
      <c r="R70" s="71"/>
      <c r="S70" s="71"/>
      <c r="T70" s="71"/>
      <c r="U70" s="71"/>
      <c r="V70" s="71"/>
      <c r="W70" s="71"/>
      <c r="X70" s="71"/>
      <c r="Y70" s="71"/>
    </row>
    <row r="71" spans="1:25" ht="15">
      <c r="A71" s="15"/>
      <c r="B71" s="39"/>
      <c r="C71" s="42" t="s">
        <v>1647</v>
      </c>
      <c r="D71" s="43"/>
      <c r="E71" s="19"/>
      <c r="F71" s="39"/>
      <c r="G71" s="39"/>
      <c r="H71" s="42" t="s">
        <v>1707</v>
      </c>
      <c r="I71" s="43"/>
      <c r="J71" s="19"/>
      <c r="K71" s="39"/>
      <c r="L71" s="71"/>
      <c r="M71" s="71"/>
      <c r="N71" s="71"/>
      <c r="O71" s="71"/>
      <c r="P71" s="71"/>
      <c r="Q71" s="71"/>
      <c r="R71" s="71"/>
      <c r="S71" s="71"/>
      <c r="T71" s="71"/>
      <c r="U71" s="71"/>
      <c r="V71" s="71"/>
      <c r="W71" s="71"/>
      <c r="X71" s="71"/>
      <c r="Y71" s="71"/>
    </row>
    <row r="72" spans="1:25" ht="15">
      <c r="A72" s="15"/>
      <c r="B72" s="41">
        <v>4</v>
      </c>
      <c r="C72" s="42" t="s">
        <v>1692</v>
      </c>
      <c r="D72" s="43"/>
      <c r="E72" s="19"/>
      <c r="F72" s="38"/>
      <c r="G72" s="40">
        <v>4</v>
      </c>
      <c r="H72" s="42" t="s">
        <v>1663</v>
      </c>
      <c r="I72" s="43"/>
      <c r="J72" s="19"/>
      <c r="K72" s="38" t="s">
        <v>68</v>
      </c>
      <c r="L72" s="71"/>
      <c r="M72" s="71"/>
      <c r="N72" s="71"/>
      <c r="O72" s="71"/>
      <c r="P72" s="71"/>
      <c r="Q72" s="71"/>
      <c r="R72" s="71"/>
      <c r="S72" s="71"/>
      <c r="T72" s="71"/>
      <c r="U72" s="71"/>
      <c r="V72" s="71"/>
      <c r="W72" s="71"/>
      <c r="X72" s="71"/>
      <c r="Y72" s="71"/>
    </row>
    <row r="73" spans="1:25" ht="15">
      <c r="A73" s="15"/>
      <c r="B73" s="39"/>
      <c r="C73" s="42" t="s">
        <v>1706</v>
      </c>
      <c r="D73" s="43"/>
      <c r="E73" s="19"/>
      <c r="F73" s="39"/>
      <c r="G73" s="39"/>
      <c r="H73" s="42" t="s">
        <v>1626</v>
      </c>
      <c r="I73" s="43"/>
      <c r="J73" s="19"/>
      <c r="K73" s="39"/>
      <c r="L73" s="71"/>
      <c r="M73" s="71"/>
      <c r="N73" s="71"/>
      <c r="O73" s="71"/>
      <c r="P73" s="71"/>
      <c r="Q73" s="71"/>
      <c r="R73" s="71"/>
      <c r="S73" s="71"/>
      <c r="T73" s="71"/>
      <c r="U73" s="71"/>
      <c r="V73" s="71"/>
      <c r="W73" s="71"/>
      <c r="X73" s="71"/>
      <c r="Y73" s="71"/>
    </row>
    <row r="74" spans="1:25" ht="15">
      <c r="A74" s="15"/>
      <c r="B74" s="41">
        <v>5</v>
      </c>
      <c r="C74" s="42" t="s">
        <v>1678</v>
      </c>
      <c r="D74" s="43"/>
      <c r="E74" s="19"/>
      <c r="F74" s="38" t="s">
        <v>119</v>
      </c>
      <c r="G74" s="40">
        <v>5</v>
      </c>
      <c r="H74" s="42" t="s">
        <v>1636</v>
      </c>
      <c r="I74" s="43"/>
      <c r="J74" s="19"/>
      <c r="K74" s="38" t="s">
        <v>119</v>
      </c>
      <c r="L74" s="71"/>
      <c r="M74" s="71"/>
      <c r="N74" s="71"/>
      <c r="O74" s="71"/>
      <c r="P74" s="71"/>
      <c r="Q74" s="71"/>
      <c r="R74" s="71"/>
      <c r="S74" s="71"/>
      <c r="T74" s="71"/>
      <c r="U74" s="71"/>
      <c r="V74" s="71"/>
      <c r="W74" s="71"/>
      <c r="X74" s="71"/>
      <c r="Y74" s="71"/>
    </row>
    <row r="75" spans="1:25" ht="15">
      <c r="A75" s="15"/>
      <c r="B75" s="39"/>
      <c r="C75" s="42" t="s">
        <v>1705</v>
      </c>
      <c r="D75" s="43"/>
      <c r="E75" s="19"/>
      <c r="F75" s="39"/>
      <c r="G75" s="39"/>
      <c r="H75" s="42" t="s">
        <v>1704</v>
      </c>
      <c r="I75" s="43"/>
      <c r="J75" s="19"/>
      <c r="K75" s="39"/>
      <c r="L75" s="71"/>
      <c r="M75" s="71"/>
      <c r="N75" s="71"/>
      <c r="O75" s="71"/>
      <c r="P75" s="71"/>
      <c r="Q75" s="71"/>
      <c r="R75" s="71"/>
      <c r="S75" s="71"/>
      <c r="T75" s="71"/>
      <c r="U75" s="71"/>
      <c r="V75" s="71"/>
      <c r="W75" s="71"/>
      <c r="X75" s="71"/>
      <c r="Y75" s="71"/>
    </row>
    <row r="76" spans="1:25" ht="15">
      <c r="A76" s="15"/>
      <c r="B76" s="44" t="str">
        <f>"TOTAL MATCHES WON BY : "&amp;C62</f>
        <v>TOTAL MATCHES WON BY : SECRET HARBOUR</v>
      </c>
      <c r="C76" s="45"/>
      <c r="D76" s="45"/>
      <c r="E76" s="43"/>
      <c r="F76" s="19">
        <f>COUNTA(F66:F75)-0.5*COUNTIF(F66:F75,"Sq*")-COUNTIF(F66:F75,"TBA")</f>
        <v>2.5</v>
      </c>
      <c r="G76" s="55" t="str">
        <f>"TOTAL MATCHES WON BY : "&amp;H62</f>
        <v>TOTAL MATCHES WON BY : KWINANA</v>
      </c>
      <c r="H76" s="45"/>
      <c r="I76" s="45"/>
      <c r="J76" s="43"/>
      <c r="K76" s="19">
        <f>COUNTA(K66:K75)-0.5*COUNTIF(K66:K75,"Sq*")-COUNTIF(K66:K75,"TBA")</f>
        <v>2.5</v>
      </c>
      <c r="L76" s="70"/>
      <c r="M76" s="70"/>
      <c r="N76" s="70" t="str">
        <f>IF(F76+K76=0,"",C62)</f>
        <v>SECRET HARBOUR</v>
      </c>
      <c r="O76" s="24">
        <f>F76</f>
        <v>2.5</v>
      </c>
      <c r="P76" s="70" t="str">
        <f>IF(F76+K76=0,"",H62)</f>
        <v>KWINANA</v>
      </c>
      <c r="Q76" s="24">
        <f>K76</f>
        <v>2.5</v>
      </c>
      <c r="R76" s="70" t="str">
        <f>G77</f>
        <v>HALVED</v>
      </c>
      <c r="S76" s="70" t="str">
        <f>IF(R76="HALVED",C62,"")</f>
        <v>SECRET HARBOUR</v>
      </c>
      <c r="T76" s="70" t="str">
        <f>IF(R76="HALVED",H62,"")</f>
        <v>KWINANA</v>
      </c>
      <c r="U76" s="70"/>
      <c r="V76" s="70"/>
      <c r="W76" s="70"/>
      <c r="X76" s="70"/>
      <c r="Y76" s="70"/>
    </row>
    <row r="77" spans="1:25" ht="15">
      <c r="A77" s="15"/>
      <c r="B77" s="46" t="s">
        <v>52</v>
      </c>
      <c r="C77" s="45"/>
      <c r="D77" s="45"/>
      <c r="E77" s="45"/>
      <c r="F77" s="43"/>
      <c r="G77" s="56" t="str">
        <f>IF(F76+K76&lt;4,"",IF(F76=K76,"HALVED",IF(F76&gt;K76,C62,H62)))</f>
        <v>HALVED</v>
      </c>
      <c r="H77" s="45"/>
      <c r="I77" s="45"/>
      <c r="J77" s="45"/>
      <c r="K77" s="43"/>
      <c r="L77" s="69"/>
      <c r="M77" s="69"/>
      <c r="N77" s="69"/>
      <c r="O77" s="69"/>
      <c r="P77" s="69"/>
      <c r="Q77" s="69"/>
      <c r="R77" s="69"/>
      <c r="S77" s="69"/>
      <c r="T77" s="69"/>
      <c r="U77" s="69"/>
      <c r="V77" s="69"/>
      <c r="W77" s="69"/>
      <c r="X77" s="69"/>
      <c r="Y77" s="69"/>
    </row>
    <row r="78" spans="1:25" ht="23.25">
      <c r="A78" s="97"/>
      <c r="B78" s="98" t="s">
        <v>20</v>
      </c>
      <c r="C78" s="45"/>
      <c r="D78" s="45"/>
      <c r="E78" s="45"/>
      <c r="F78" s="45"/>
      <c r="G78" s="45"/>
      <c r="H78" s="45"/>
      <c r="I78" s="45"/>
      <c r="J78" s="45"/>
      <c r="K78" s="43"/>
      <c r="L78" s="97"/>
      <c r="M78" s="97"/>
      <c r="N78" s="97"/>
      <c r="O78" s="97"/>
      <c r="P78" s="97"/>
      <c r="Q78" s="97"/>
      <c r="R78" s="97"/>
      <c r="S78" s="97"/>
      <c r="T78" s="97"/>
      <c r="U78" s="97"/>
      <c r="V78" s="97"/>
      <c r="W78" s="97"/>
      <c r="X78" s="97"/>
      <c r="Y78" s="97"/>
    </row>
    <row r="79" spans="1:25" ht="23.25" customHeight="1">
      <c r="A79" s="25"/>
      <c r="B79" s="57" t="s">
        <v>110</v>
      </c>
      <c r="C79" s="45"/>
      <c r="D79" s="45"/>
      <c r="E79" s="45"/>
      <c r="F79" s="45"/>
      <c r="G79" s="45"/>
      <c r="H79" s="45"/>
      <c r="I79" s="45"/>
      <c r="J79" s="45"/>
      <c r="K79" s="43"/>
      <c r="L79" s="69"/>
      <c r="M79" s="69"/>
      <c r="N79" s="69"/>
      <c r="O79" s="69"/>
      <c r="P79" s="69"/>
      <c r="Q79" s="69"/>
      <c r="R79" s="69"/>
      <c r="S79" s="69"/>
      <c r="T79" s="69"/>
      <c r="U79" s="69"/>
      <c r="V79" s="69"/>
      <c r="W79" s="69"/>
      <c r="X79" s="69"/>
      <c r="Y79" s="69"/>
    </row>
    <row r="80" spans="1:25" ht="18">
      <c r="A80" s="13"/>
      <c r="B80" s="16" t="s">
        <v>22</v>
      </c>
      <c r="C80" s="58" t="s">
        <v>1392</v>
      </c>
      <c r="D80" s="45"/>
      <c r="E80" s="45"/>
      <c r="F80" s="43"/>
      <c r="G80" s="17" t="s">
        <v>22</v>
      </c>
      <c r="H80" s="48" t="s">
        <v>1370</v>
      </c>
      <c r="I80" s="45"/>
      <c r="J80" s="45"/>
      <c r="K80" s="43"/>
      <c r="L80" s="69"/>
      <c r="M80" s="69"/>
      <c r="N80" s="69"/>
      <c r="O80" s="69"/>
      <c r="P80" s="69"/>
      <c r="Q80" s="69"/>
      <c r="R80" s="69"/>
      <c r="S80" s="69"/>
      <c r="T80" s="69"/>
      <c r="U80" s="69"/>
      <c r="V80" s="69"/>
      <c r="W80" s="69"/>
      <c r="X80" s="69"/>
      <c r="Y80" s="69"/>
    </row>
    <row r="81" spans="1:25" ht="15">
      <c r="A81" s="15"/>
      <c r="B81" s="41" t="s">
        <v>23</v>
      </c>
      <c r="C81" s="59" t="s">
        <v>24</v>
      </c>
      <c r="D81" s="50"/>
      <c r="E81" s="41" t="s">
        <v>25</v>
      </c>
      <c r="F81" s="41" t="s">
        <v>26</v>
      </c>
      <c r="G81" s="40" t="s">
        <v>23</v>
      </c>
      <c r="H81" s="49" t="s">
        <v>24</v>
      </c>
      <c r="I81" s="50"/>
      <c r="J81" s="40" t="s">
        <v>25</v>
      </c>
      <c r="K81" s="40" t="s">
        <v>26</v>
      </c>
      <c r="L81" s="69"/>
      <c r="M81" s="69"/>
      <c r="N81" s="69"/>
      <c r="O81" s="69"/>
      <c r="P81" s="69"/>
      <c r="Q81" s="69"/>
      <c r="R81" s="69"/>
      <c r="S81" s="69"/>
      <c r="T81" s="69"/>
      <c r="U81" s="69"/>
      <c r="V81" s="69"/>
      <c r="W81" s="69"/>
      <c r="X81" s="69"/>
      <c r="Y81" s="69"/>
    </row>
    <row r="82" spans="1:25" ht="15">
      <c r="A82" s="15"/>
      <c r="B82" s="47"/>
      <c r="C82" s="51"/>
      <c r="D82" s="52"/>
      <c r="E82" s="47"/>
      <c r="F82" s="47"/>
      <c r="G82" s="47"/>
      <c r="H82" s="51"/>
      <c r="I82" s="52"/>
      <c r="J82" s="47"/>
      <c r="K82" s="47"/>
      <c r="L82" s="69"/>
      <c r="M82" s="69"/>
      <c r="N82" s="69"/>
      <c r="O82" s="69"/>
      <c r="P82" s="69"/>
      <c r="Q82" s="69"/>
      <c r="R82" s="69"/>
      <c r="S82" s="69"/>
      <c r="T82" s="69"/>
      <c r="U82" s="69"/>
      <c r="V82" s="69"/>
      <c r="W82" s="69"/>
      <c r="X82" s="69"/>
      <c r="Y82" s="69"/>
    </row>
    <row r="83" spans="1:25" ht="15">
      <c r="A83" s="15"/>
      <c r="B83" s="39"/>
      <c r="C83" s="53"/>
      <c r="D83" s="54"/>
      <c r="E83" s="39"/>
      <c r="F83" s="39"/>
      <c r="G83" s="39"/>
      <c r="H83" s="53"/>
      <c r="I83" s="54"/>
      <c r="J83" s="39"/>
      <c r="K83" s="39"/>
      <c r="L83" s="69"/>
      <c r="M83" s="69"/>
      <c r="N83" s="69"/>
      <c r="O83" s="69"/>
      <c r="P83" s="69"/>
      <c r="Q83" s="69"/>
      <c r="R83" s="69"/>
      <c r="S83" s="69"/>
      <c r="T83" s="69"/>
      <c r="U83" s="69"/>
      <c r="V83" s="69"/>
      <c r="W83" s="69"/>
      <c r="X83" s="69"/>
      <c r="Y83" s="69"/>
    </row>
    <row r="84" spans="1:25" ht="15">
      <c r="A84" s="15"/>
      <c r="B84" s="41">
        <v>1</v>
      </c>
      <c r="C84" s="42" t="s">
        <v>1703</v>
      </c>
      <c r="D84" s="43"/>
      <c r="E84" s="19">
        <v>7</v>
      </c>
      <c r="F84" s="38"/>
      <c r="G84" s="40">
        <v>1</v>
      </c>
      <c r="H84" s="42" t="s">
        <v>1702</v>
      </c>
      <c r="I84" s="43"/>
      <c r="J84" s="19">
        <v>10</v>
      </c>
      <c r="K84" s="38" t="s">
        <v>43</v>
      </c>
      <c r="L84" s="71"/>
      <c r="M84" s="71"/>
      <c r="N84" s="71"/>
      <c r="O84" s="71"/>
      <c r="P84" s="71"/>
      <c r="Q84" s="71"/>
      <c r="R84" s="71"/>
      <c r="S84" s="71"/>
      <c r="T84" s="71"/>
      <c r="U84" s="71"/>
      <c r="V84" s="71"/>
      <c r="W84" s="71"/>
      <c r="X84" s="71"/>
      <c r="Y84" s="71"/>
    </row>
    <row r="85" spans="1:25" ht="15">
      <c r="A85" s="15"/>
      <c r="B85" s="39"/>
      <c r="C85" s="42" t="s">
        <v>1656</v>
      </c>
      <c r="D85" s="43"/>
      <c r="E85" s="19">
        <v>12</v>
      </c>
      <c r="F85" s="39"/>
      <c r="G85" s="39"/>
      <c r="H85" s="42" t="s">
        <v>1635</v>
      </c>
      <c r="I85" s="43"/>
      <c r="J85" s="19">
        <v>21</v>
      </c>
      <c r="K85" s="39"/>
      <c r="L85" s="71"/>
      <c r="M85" s="71"/>
      <c r="N85" s="71"/>
      <c r="O85" s="71"/>
      <c r="P85" s="71"/>
      <c r="Q85" s="71"/>
      <c r="R85" s="71"/>
      <c r="S85" s="71"/>
      <c r="T85" s="71"/>
      <c r="U85" s="71"/>
      <c r="V85" s="71"/>
      <c r="W85" s="71"/>
      <c r="X85" s="71"/>
      <c r="Y85" s="71"/>
    </row>
    <row r="86" spans="1:25" ht="15">
      <c r="A86" s="15"/>
      <c r="B86" s="41">
        <v>2</v>
      </c>
      <c r="C86" s="42" t="s">
        <v>1654</v>
      </c>
      <c r="D86" s="43"/>
      <c r="E86" s="19">
        <v>11</v>
      </c>
      <c r="F86" s="38"/>
      <c r="G86" s="40">
        <v>2</v>
      </c>
      <c r="H86" s="42" t="s">
        <v>1701</v>
      </c>
      <c r="I86" s="43"/>
      <c r="J86" s="19">
        <v>9</v>
      </c>
      <c r="K86" s="38" t="s">
        <v>64</v>
      </c>
      <c r="L86" s="71"/>
      <c r="M86" s="71"/>
      <c r="N86" s="71"/>
      <c r="O86" s="71"/>
      <c r="P86" s="71"/>
      <c r="Q86" s="71"/>
      <c r="R86" s="71"/>
      <c r="S86" s="71"/>
      <c r="T86" s="71"/>
      <c r="U86" s="71"/>
      <c r="V86" s="71"/>
      <c r="W86" s="71"/>
      <c r="X86" s="71"/>
      <c r="Y86" s="71"/>
    </row>
    <row r="87" spans="1:25" ht="15">
      <c r="A87" s="15"/>
      <c r="B87" s="39"/>
      <c r="C87" s="42" t="s">
        <v>1652</v>
      </c>
      <c r="D87" s="43"/>
      <c r="E87" s="19">
        <v>14</v>
      </c>
      <c r="F87" s="39"/>
      <c r="G87" s="39"/>
      <c r="H87" s="42" t="s">
        <v>1625</v>
      </c>
      <c r="I87" s="43"/>
      <c r="J87" s="19">
        <v>17</v>
      </c>
      <c r="K87" s="39"/>
      <c r="L87" s="71"/>
      <c r="M87" s="71"/>
      <c r="N87" s="71"/>
      <c r="O87" s="71"/>
      <c r="P87" s="71"/>
      <c r="Q87" s="71"/>
      <c r="R87" s="71"/>
      <c r="S87" s="71"/>
      <c r="T87" s="71"/>
      <c r="U87" s="71"/>
      <c r="V87" s="71"/>
      <c r="W87" s="71"/>
      <c r="X87" s="71"/>
      <c r="Y87" s="71"/>
    </row>
    <row r="88" spans="1:25" ht="15">
      <c r="A88" s="15"/>
      <c r="B88" s="41">
        <v>3</v>
      </c>
      <c r="C88" s="42" t="s">
        <v>1650</v>
      </c>
      <c r="D88" s="43"/>
      <c r="E88" s="19">
        <v>19</v>
      </c>
      <c r="F88" s="38" t="s">
        <v>68</v>
      </c>
      <c r="G88" s="40">
        <v>3</v>
      </c>
      <c r="H88" s="42" t="s">
        <v>1633</v>
      </c>
      <c r="I88" s="43"/>
      <c r="J88" s="19">
        <v>13</v>
      </c>
      <c r="K88" s="38"/>
      <c r="L88" s="71"/>
      <c r="M88" s="71"/>
      <c r="N88" s="71"/>
      <c r="O88" s="71"/>
      <c r="P88" s="71"/>
      <c r="Q88" s="71"/>
      <c r="R88" s="71"/>
      <c r="S88" s="71"/>
      <c r="T88" s="71"/>
      <c r="U88" s="71"/>
      <c r="V88" s="71"/>
      <c r="W88" s="71"/>
      <c r="X88" s="71"/>
      <c r="Y88" s="71"/>
    </row>
    <row r="89" spans="1:25" ht="15">
      <c r="A89" s="15"/>
      <c r="B89" s="39"/>
      <c r="C89" s="42" t="s">
        <v>1674</v>
      </c>
      <c r="D89" s="43"/>
      <c r="E89" s="19">
        <v>24</v>
      </c>
      <c r="F89" s="39"/>
      <c r="G89" s="39"/>
      <c r="H89" s="42" t="s">
        <v>1666</v>
      </c>
      <c r="I89" s="43"/>
      <c r="J89" s="19">
        <v>15</v>
      </c>
      <c r="K89" s="39"/>
      <c r="L89" s="71"/>
      <c r="M89" s="71"/>
      <c r="N89" s="71"/>
      <c r="O89" s="71"/>
      <c r="P89" s="71"/>
      <c r="Q89" s="71"/>
      <c r="R89" s="71"/>
      <c r="S89" s="71"/>
      <c r="T89" s="71"/>
      <c r="U89" s="71"/>
      <c r="V89" s="71"/>
      <c r="W89" s="71"/>
      <c r="X89" s="71"/>
      <c r="Y89" s="71"/>
    </row>
    <row r="90" spans="1:25" ht="15">
      <c r="A90" s="15"/>
      <c r="B90" s="41">
        <v>4</v>
      </c>
      <c r="C90" s="42" t="s">
        <v>1644</v>
      </c>
      <c r="D90" s="43"/>
      <c r="E90" s="19">
        <v>24</v>
      </c>
      <c r="F90" s="38"/>
      <c r="G90" s="40">
        <v>4</v>
      </c>
      <c r="H90" s="42" t="s">
        <v>1627</v>
      </c>
      <c r="I90" s="43"/>
      <c r="J90" s="19">
        <v>17</v>
      </c>
      <c r="K90" s="38" t="s">
        <v>38</v>
      </c>
      <c r="L90" s="71"/>
      <c r="M90" s="71"/>
      <c r="N90" s="71"/>
      <c r="O90" s="71"/>
      <c r="P90" s="71"/>
      <c r="Q90" s="71"/>
      <c r="R90" s="71"/>
      <c r="S90" s="71"/>
      <c r="T90" s="71"/>
      <c r="U90" s="71"/>
      <c r="V90" s="71"/>
      <c r="W90" s="71"/>
      <c r="X90" s="71"/>
      <c r="Y90" s="71"/>
    </row>
    <row r="91" spans="1:25" ht="15">
      <c r="A91" s="15"/>
      <c r="B91" s="39"/>
      <c r="C91" s="42" t="s">
        <v>1700</v>
      </c>
      <c r="D91" s="43"/>
      <c r="E91" s="19">
        <v>23</v>
      </c>
      <c r="F91" s="39"/>
      <c r="G91" s="39"/>
      <c r="H91" s="42" t="s">
        <v>1664</v>
      </c>
      <c r="I91" s="43"/>
      <c r="J91" s="19">
        <v>17</v>
      </c>
      <c r="K91" s="39"/>
      <c r="L91" s="71"/>
      <c r="M91" s="71"/>
      <c r="N91" s="71"/>
      <c r="O91" s="71"/>
      <c r="P91" s="71"/>
      <c r="Q91" s="71"/>
      <c r="R91" s="71"/>
      <c r="S91" s="71"/>
      <c r="T91" s="71"/>
      <c r="U91" s="71"/>
      <c r="V91" s="71"/>
      <c r="W91" s="71"/>
      <c r="X91" s="71"/>
      <c r="Y91" s="71"/>
    </row>
    <row r="92" spans="1:25" ht="15">
      <c r="A92" s="15"/>
      <c r="B92" s="41">
        <v>5</v>
      </c>
      <c r="C92" s="42" t="s">
        <v>1699</v>
      </c>
      <c r="D92" s="43"/>
      <c r="E92" s="19">
        <v>21</v>
      </c>
      <c r="F92" s="38"/>
      <c r="G92" s="40">
        <v>5</v>
      </c>
      <c r="H92" s="42" t="s">
        <v>1623</v>
      </c>
      <c r="I92" s="43"/>
      <c r="J92" s="19">
        <v>30</v>
      </c>
      <c r="K92" s="38" t="s">
        <v>38</v>
      </c>
      <c r="L92" s="71"/>
      <c r="M92" s="71"/>
      <c r="N92" s="71"/>
      <c r="O92" s="71"/>
      <c r="P92" s="71"/>
      <c r="Q92" s="71"/>
      <c r="R92" s="71"/>
      <c r="S92" s="71"/>
      <c r="T92" s="71"/>
      <c r="U92" s="71"/>
      <c r="V92" s="71"/>
      <c r="W92" s="71"/>
      <c r="X92" s="71"/>
      <c r="Y92" s="71"/>
    </row>
    <row r="93" spans="1:25" ht="15">
      <c r="A93" s="15"/>
      <c r="B93" s="39"/>
      <c r="C93" s="42" t="s">
        <v>1698</v>
      </c>
      <c r="D93" s="43"/>
      <c r="E93" s="19">
        <v>24</v>
      </c>
      <c r="F93" s="39"/>
      <c r="G93" s="39"/>
      <c r="H93" s="42" t="s">
        <v>1661</v>
      </c>
      <c r="I93" s="43"/>
      <c r="J93" s="19">
        <v>30</v>
      </c>
      <c r="K93" s="39"/>
      <c r="L93" s="71"/>
      <c r="M93" s="71"/>
      <c r="N93" s="71"/>
      <c r="O93" s="71"/>
      <c r="P93" s="71"/>
      <c r="Q93" s="71"/>
      <c r="R93" s="71"/>
      <c r="S93" s="71"/>
      <c r="T93" s="71"/>
      <c r="U93" s="71"/>
      <c r="V93" s="71"/>
      <c r="W93" s="71"/>
      <c r="X93" s="71"/>
      <c r="Y93" s="71"/>
    </row>
    <row r="94" spans="1:25" ht="15">
      <c r="A94" s="15"/>
      <c r="B94" s="44" t="str">
        <f>"TOTAL MATCHES WON BY : "&amp;C80</f>
        <v>TOTAL MATCHES WON BY : ROCKINGHAM</v>
      </c>
      <c r="C94" s="45"/>
      <c r="D94" s="45"/>
      <c r="E94" s="43"/>
      <c r="F94" s="19">
        <f>COUNTA(F84:F93)-0.5*COUNTIF(F84:F93,"Sq*")-COUNTIF(F84:F93,"TBA")</f>
        <v>1</v>
      </c>
      <c r="G94" s="55" t="str">
        <f>"TOTAL MATCHES WON BY : "&amp;H80</f>
        <v>TOTAL MATCHES WON BY : PINJARRA</v>
      </c>
      <c r="H94" s="45"/>
      <c r="I94" s="45"/>
      <c r="J94" s="43"/>
      <c r="K94" s="19">
        <f>COUNTA(K84:K93)-0.5*COUNTIF(K84:K93,"Sq*")-COUNTIF(K84:K93,"TBA")</f>
        <v>4</v>
      </c>
      <c r="L94" s="70"/>
      <c r="M94" s="70"/>
      <c r="N94" s="70" t="str">
        <f>IF(F94+K94=0,"",C80)</f>
        <v>ROCKINGHAM</v>
      </c>
      <c r="O94" s="24">
        <f>F94</f>
        <v>1</v>
      </c>
      <c r="P94" s="70" t="str">
        <f>IF(F94+K94=0,"",H80)</f>
        <v>PINJARRA</v>
      </c>
      <c r="Q94" s="24">
        <f>K94</f>
        <v>4</v>
      </c>
      <c r="R94" s="70" t="str">
        <f>G95</f>
        <v>PINJARRA</v>
      </c>
      <c r="S94" s="70" t="str">
        <f>IF(R94="HALVED",C80,"")</f>
        <v/>
      </c>
      <c r="T94" s="70" t="str">
        <f>IF(R94="HALVED",H80,"")</f>
        <v/>
      </c>
      <c r="U94" s="70"/>
      <c r="V94" s="70"/>
      <c r="W94" s="70"/>
      <c r="X94" s="70"/>
      <c r="Y94" s="70"/>
    </row>
    <row r="95" spans="1:25" ht="15">
      <c r="A95" s="22"/>
      <c r="B95" s="46" t="s">
        <v>52</v>
      </c>
      <c r="C95" s="45"/>
      <c r="D95" s="45"/>
      <c r="E95" s="45"/>
      <c r="F95" s="43"/>
      <c r="G95" s="56" t="str">
        <f>IF(F94+K94&lt;4,"",IF(F94=K94,"HALVED",IF(F94&gt;K94,C80,H80)))</f>
        <v>PINJARRA</v>
      </c>
      <c r="H95" s="45"/>
      <c r="I95" s="45"/>
      <c r="J95" s="45"/>
      <c r="K95" s="43"/>
      <c r="L95" s="69"/>
      <c r="M95" s="69"/>
      <c r="N95" s="69"/>
      <c r="O95" s="69"/>
      <c r="P95" s="69"/>
      <c r="Q95" s="69"/>
      <c r="R95" s="69"/>
      <c r="S95" s="69"/>
      <c r="T95" s="69"/>
      <c r="U95" s="69"/>
      <c r="V95" s="69"/>
      <c r="W95" s="69"/>
      <c r="X95" s="69"/>
      <c r="Y95" s="69"/>
    </row>
    <row r="96" spans="1:25" ht="15">
      <c r="A96" s="25"/>
      <c r="B96" s="26"/>
      <c r="C96" s="26"/>
      <c r="D96" s="26"/>
      <c r="E96" s="26"/>
      <c r="F96" s="26"/>
      <c r="G96" s="27"/>
      <c r="H96" s="27"/>
      <c r="I96" s="27"/>
      <c r="J96" s="27"/>
      <c r="K96" s="27"/>
      <c r="L96" s="69"/>
      <c r="M96" s="69"/>
      <c r="N96" s="69"/>
      <c r="O96" s="69"/>
      <c r="P96" s="69"/>
      <c r="Q96" s="69"/>
      <c r="R96" s="69"/>
      <c r="S96" s="69"/>
      <c r="T96" s="69"/>
      <c r="U96" s="69"/>
      <c r="V96" s="69"/>
      <c r="W96" s="69"/>
      <c r="X96" s="69"/>
      <c r="Y96" s="69"/>
    </row>
    <row r="97" spans="1:25" ht="15">
      <c r="A97" s="25"/>
      <c r="B97" s="16" t="s">
        <v>22</v>
      </c>
      <c r="C97" s="58" t="s">
        <v>1011</v>
      </c>
      <c r="D97" s="45"/>
      <c r="E97" s="45"/>
      <c r="F97" s="43"/>
      <c r="G97" s="17" t="s">
        <v>22</v>
      </c>
      <c r="H97" s="48" t="s">
        <v>1659</v>
      </c>
      <c r="I97" s="45"/>
      <c r="J97" s="45"/>
      <c r="K97" s="43"/>
      <c r="L97" s="69"/>
      <c r="M97" s="69"/>
      <c r="N97" s="69"/>
      <c r="O97" s="69"/>
      <c r="P97" s="69"/>
      <c r="Q97" s="69"/>
      <c r="R97" s="69"/>
      <c r="S97" s="69"/>
      <c r="T97" s="69"/>
      <c r="U97" s="69"/>
      <c r="V97" s="69"/>
      <c r="W97" s="69"/>
      <c r="X97" s="69"/>
      <c r="Y97" s="69"/>
    </row>
    <row r="98" spans="1:25" ht="15">
      <c r="A98" s="15"/>
      <c r="B98" s="41" t="s">
        <v>23</v>
      </c>
      <c r="C98" s="59" t="s">
        <v>24</v>
      </c>
      <c r="D98" s="50"/>
      <c r="E98" s="41" t="s">
        <v>25</v>
      </c>
      <c r="F98" s="41" t="s">
        <v>26</v>
      </c>
      <c r="G98" s="40" t="s">
        <v>23</v>
      </c>
      <c r="H98" s="49" t="s">
        <v>24</v>
      </c>
      <c r="I98" s="50"/>
      <c r="J98" s="40" t="s">
        <v>25</v>
      </c>
      <c r="K98" s="40" t="s">
        <v>26</v>
      </c>
      <c r="L98" s="69"/>
      <c r="M98" s="69"/>
      <c r="N98" s="69"/>
      <c r="O98" s="69"/>
      <c r="P98" s="69"/>
      <c r="Q98" s="69"/>
      <c r="R98" s="69"/>
      <c r="S98" s="69"/>
      <c r="T98" s="69"/>
      <c r="U98" s="69"/>
      <c r="V98" s="69"/>
      <c r="W98" s="69"/>
      <c r="X98" s="69"/>
      <c r="Y98" s="69"/>
    </row>
    <row r="99" spans="1:25" ht="15">
      <c r="A99" s="15"/>
      <c r="B99" s="47"/>
      <c r="C99" s="51"/>
      <c r="D99" s="52"/>
      <c r="E99" s="47"/>
      <c r="F99" s="47"/>
      <c r="G99" s="47"/>
      <c r="H99" s="51"/>
      <c r="I99" s="52"/>
      <c r="J99" s="47"/>
      <c r="K99" s="47"/>
      <c r="L99" s="69"/>
      <c r="M99" s="69"/>
      <c r="N99" s="69"/>
      <c r="O99" s="69"/>
      <c r="P99" s="69"/>
      <c r="Q99" s="69"/>
      <c r="R99" s="69"/>
      <c r="S99" s="69"/>
      <c r="T99" s="69"/>
      <c r="U99" s="69"/>
      <c r="V99" s="69"/>
      <c r="W99" s="69"/>
      <c r="X99" s="69"/>
      <c r="Y99" s="69"/>
    </row>
    <row r="100" spans="1:25" ht="15">
      <c r="A100" s="15"/>
      <c r="B100" s="39"/>
      <c r="C100" s="53"/>
      <c r="D100" s="54"/>
      <c r="E100" s="39"/>
      <c r="F100" s="39"/>
      <c r="G100" s="39"/>
      <c r="H100" s="53"/>
      <c r="I100" s="54"/>
      <c r="J100" s="39"/>
      <c r="K100" s="39"/>
      <c r="L100" s="69"/>
      <c r="M100" s="69"/>
      <c r="N100" s="69"/>
      <c r="O100" s="69"/>
      <c r="P100" s="69"/>
      <c r="Q100" s="69"/>
      <c r="R100" s="69"/>
      <c r="S100" s="69"/>
      <c r="T100" s="69"/>
      <c r="U100" s="69"/>
      <c r="V100" s="69"/>
      <c r="W100" s="69"/>
      <c r="X100" s="69"/>
      <c r="Y100" s="69"/>
    </row>
    <row r="101" spans="1:25" ht="15">
      <c r="A101" s="15"/>
      <c r="B101" s="41">
        <v>1</v>
      </c>
      <c r="C101" s="42" t="s">
        <v>1638</v>
      </c>
      <c r="D101" s="43"/>
      <c r="E101" s="19">
        <v>10</v>
      </c>
      <c r="F101" s="38"/>
      <c r="G101" s="40">
        <v>1</v>
      </c>
      <c r="H101" s="42" t="s">
        <v>1649</v>
      </c>
      <c r="I101" s="43"/>
      <c r="J101" s="19">
        <v>9</v>
      </c>
      <c r="K101" s="38" t="s">
        <v>55</v>
      </c>
      <c r="L101" s="71"/>
      <c r="M101" s="71"/>
      <c r="N101" s="71"/>
      <c r="O101" s="71"/>
      <c r="P101" s="71"/>
      <c r="Q101" s="71"/>
      <c r="R101" s="71"/>
      <c r="S101" s="71"/>
      <c r="T101" s="71"/>
      <c r="U101" s="71"/>
      <c r="V101" s="71"/>
      <c r="W101" s="71"/>
      <c r="X101" s="71"/>
      <c r="Y101" s="71"/>
    </row>
    <row r="102" spans="1:25" ht="15">
      <c r="A102" s="15"/>
      <c r="B102" s="39"/>
      <c r="C102" s="42" t="s">
        <v>1636</v>
      </c>
      <c r="D102" s="43"/>
      <c r="E102" s="19">
        <v>11</v>
      </c>
      <c r="F102" s="39"/>
      <c r="G102" s="39"/>
      <c r="H102" s="42" t="s">
        <v>1647</v>
      </c>
      <c r="I102" s="43"/>
      <c r="J102" s="19">
        <v>25</v>
      </c>
      <c r="K102" s="39"/>
      <c r="L102" s="71"/>
      <c r="M102" s="71"/>
      <c r="N102" s="71"/>
      <c r="O102" s="71"/>
      <c r="P102" s="71"/>
      <c r="Q102" s="71"/>
      <c r="R102" s="71"/>
      <c r="S102" s="71"/>
      <c r="T102" s="71"/>
      <c r="U102" s="71"/>
      <c r="V102" s="71"/>
      <c r="W102" s="71"/>
      <c r="X102" s="71"/>
      <c r="Y102" s="71"/>
    </row>
    <row r="103" spans="1:25" ht="15">
      <c r="A103" s="15"/>
      <c r="B103" s="41">
        <v>2</v>
      </c>
      <c r="C103" s="42" t="s">
        <v>1634</v>
      </c>
      <c r="D103" s="43"/>
      <c r="E103" s="19">
        <v>13</v>
      </c>
      <c r="F103" s="38" t="s">
        <v>28</v>
      </c>
      <c r="G103" s="40">
        <v>2</v>
      </c>
      <c r="H103" s="42" t="s">
        <v>1657</v>
      </c>
      <c r="I103" s="43"/>
      <c r="J103" s="19">
        <v>15</v>
      </c>
      <c r="K103" s="38"/>
      <c r="L103" s="71"/>
      <c r="M103" s="71"/>
      <c r="N103" s="71"/>
      <c r="O103" s="71"/>
      <c r="P103" s="71"/>
      <c r="Q103" s="71"/>
      <c r="R103" s="71"/>
      <c r="S103" s="71"/>
      <c r="T103" s="71"/>
      <c r="U103" s="71"/>
      <c r="V103" s="71"/>
      <c r="W103" s="71"/>
      <c r="X103" s="71"/>
      <c r="Y103" s="71"/>
    </row>
    <row r="104" spans="1:25" ht="15">
      <c r="A104" s="15"/>
      <c r="B104" s="39"/>
      <c r="C104" s="42" t="s">
        <v>1632</v>
      </c>
      <c r="D104" s="43"/>
      <c r="E104" s="19">
        <v>15</v>
      </c>
      <c r="F104" s="39"/>
      <c r="G104" s="39"/>
      <c r="H104" s="42" t="s">
        <v>1678</v>
      </c>
      <c r="I104" s="43"/>
      <c r="J104" s="19">
        <v>15</v>
      </c>
      <c r="K104" s="39"/>
      <c r="L104" s="71"/>
      <c r="M104" s="71"/>
      <c r="N104" s="71"/>
      <c r="O104" s="71"/>
      <c r="P104" s="71"/>
      <c r="Q104" s="71"/>
      <c r="R104" s="71"/>
      <c r="S104" s="71"/>
      <c r="T104" s="71"/>
      <c r="U104" s="71"/>
      <c r="V104" s="71"/>
      <c r="W104" s="71"/>
      <c r="X104" s="71"/>
      <c r="Y104" s="71"/>
    </row>
    <row r="105" spans="1:25" ht="15">
      <c r="A105" s="15"/>
      <c r="B105" s="41">
        <v>3</v>
      </c>
      <c r="C105" s="42" t="s">
        <v>1663</v>
      </c>
      <c r="D105" s="43"/>
      <c r="E105" s="19">
        <v>12</v>
      </c>
      <c r="F105" s="38" t="s">
        <v>28</v>
      </c>
      <c r="G105" s="40">
        <v>3</v>
      </c>
      <c r="H105" s="42" t="s">
        <v>1697</v>
      </c>
      <c r="I105" s="43"/>
      <c r="J105" s="19">
        <v>16</v>
      </c>
      <c r="K105" s="38"/>
      <c r="L105" s="71"/>
      <c r="M105" s="71"/>
      <c r="N105" s="71"/>
      <c r="O105" s="71"/>
      <c r="P105" s="71"/>
      <c r="Q105" s="71"/>
      <c r="R105" s="71"/>
      <c r="S105" s="71"/>
      <c r="T105" s="71"/>
      <c r="U105" s="71"/>
      <c r="V105" s="71"/>
      <c r="W105" s="71"/>
      <c r="X105" s="71"/>
      <c r="Y105" s="71"/>
    </row>
    <row r="106" spans="1:25" ht="15">
      <c r="A106" s="15"/>
      <c r="B106" s="39"/>
      <c r="C106" s="42" t="s">
        <v>1626</v>
      </c>
      <c r="D106" s="43"/>
      <c r="E106" s="19">
        <v>16</v>
      </c>
      <c r="F106" s="39"/>
      <c r="G106" s="39"/>
      <c r="H106" s="42" t="s">
        <v>1651</v>
      </c>
      <c r="I106" s="43"/>
      <c r="J106" s="19">
        <v>23</v>
      </c>
      <c r="K106" s="39"/>
      <c r="L106" s="71"/>
      <c r="M106" s="71"/>
      <c r="N106" s="71"/>
      <c r="O106" s="71"/>
      <c r="P106" s="71"/>
      <c r="Q106" s="71"/>
      <c r="R106" s="71"/>
      <c r="S106" s="71"/>
      <c r="T106" s="71"/>
      <c r="U106" s="71"/>
      <c r="V106" s="71"/>
      <c r="W106" s="71"/>
      <c r="X106" s="71"/>
      <c r="Y106" s="71"/>
    </row>
    <row r="107" spans="1:25" ht="15">
      <c r="A107" s="15"/>
      <c r="B107" s="41">
        <v>4</v>
      </c>
      <c r="C107" s="42" t="s">
        <v>1696</v>
      </c>
      <c r="D107" s="43"/>
      <c r="E107" s="19">
        <v>16</v>
      </c>
      <c r="F107" s="38" t="s">
        <v>119</v>
      </c>
      <c r="G107" s="40">
        <v>4</v>
      </c>
      <c r="H107" s="42" t="s">
        <v>1645</v>
      </c>
      <c r="I107" s="43"/>
      <c r="J107" s="19">
        <v>19</v>
      </c>
      <c r="K107" s="38" t="s">
        <v>119</v>
      </c>
      <c r="L107" s="71"/>
      <c r="M107" s="71"/>
      <c r="N107" s="71"/>
      <c r="O107" s="71"/>
      <c r="P107" s="71"/>
      <c r="Q107" s="71"/>
      <c r="R107" s="71"/>
      <c r="S107" s="71"/>
      <c r="T107" s="71"/>
      <c r="U107" s="71"/>
      <c r="V107" s="71"/>
      <c r="W107" s="71"/>
      <c r="X107" s="71"/>
      <c r="Y107" s="71"/>
    </row>
    <row r="108" spans="1:25" ht="15">
      <c r="A108" s="15"/>
      <c r="B108" s="39"/>
      <c r="C108" s="42" t="s">
        <v>1695</v>
      </c>
      <c r="D108" s="43"/>
      <c r="E108" s="19">
        <v>16</v>
      </c>
      <c r="F108" s="39"/>
      <c r="G108" s="39"/>
      <c r="H108" s="42" t="s">
        <v>1694</v>
      </c>
      <c r="I108" s="43"/>
      <c r="J108" s="19">
        <v>27</v>
      </c>
      <c r="K108" s="39"/>
      <c r="L108" s="71"/>
      <c r="M108" s="71"/>
      <c r="N108" s="71"/>
      <c r="O108" s="71"/>
      <c r="P108" s="71"/>
      <c r="Q108" s="71"/>
      <c r="R108" s="71"/>
      <c r="S108" s="71"/>
      <c r="T108" s="71"/>
      <c r="U108" s="71"/>
      <c r="V108" s="71"/>
      <c r="W108" s="71"/>
      <c r="X108" s="71"/>
      <c r="Y108" s="71"/>
    </row>
    <row r="109" spans="1:25" ht="15">
      <c r="A109" s="15"/>
      <c r="B109" s="41">
        <v>5</v>
      </c>
      <c r="C109" s="42" t="s">
        <v>1622</v>
      </c>
      <c r="D109" s="43"/>
      <c r="E109" s="19">
        <v>9</v>
      </c>
      <c r="F109" s="38" t="s">
        <v>162</v>
      </c>
      <c r="G109" s="40">
        <v>5</v>
      </c>
      <c r="H109" s="42" t="s">
        <v>1691</v>
      </c>
      <c r="I109" s="43"/>
      <c r="J109" s="19">
        <v>12</v>
      </c>
      <c r="K109" s="38"/>
      <c r="L109" s="71"/>
      <c r="M109" s="71"/>
      <c r="N109" s="71"/>
      <c r="O109" s="71"/>
      <c r="P109" s="71"/>
      <c r="Q109" s="71"/>
      <c r="R109" s="71"/>
      <c r="S109" s="71"/>
      <c r="T109" s="71"/>
      <c r="U109" s="71"/>
      <c r="V109" s="71"/>
      <c r="W109" s="71"/>
      <c r="X109" s="71"/>
      <c r="Y109" s="71"/>
    </row>
    <row r="110" spans="1:25" ht="15">
      <c r="A110" s="15"/>
      <c r="B110" s="39"/>
      <c r="C110" s="42" t="s">
        <v>1620</v>
      </c>
      <c r="D110" s="43"/>
      <c r="E110" s="19">
        <v>19</v>
      </c>
      <c r="F110" s="39"/>
      <c r="G110" s="39"/>
      <c r="H110" s="42" t="s">
        <v>1693</v>
      </c>
      <c r="I110" s="43"/>
      <c r="J110" s="19">
        <v>27</v>
      </c>
      <c r="K110" s="39"/>
      <c r="L110" s="71"/>
      <c r="M110" s="71"/>
      <c r="N110" s="71"/>
      <c r="O110" s="71"/>
      <c r="P110" s="71"/>
      <c r="Q110" s="71"/>
      <c r="R110" s="71"/>
      <c r="S110" s="71"/>
      <c r="T110" s="71"/>
      <c r="U110" s="71"/>
      <c r="V110" s="71"/>
      <c r="W110" s="71"/>
      <c r="X110" s="71"/>
      <c r="Y110" s="71"/>
    </row>
    <row r="111" spans="1:25" ht="27.75">
      <c r="A111" s="15"/>
      <c r="B111" s="44" t="str">
        <f>"TOTAL MATCHES WON BY : "&amp;C97</f>
        <v>TOTAL MATCHES WON BY : KWINANA</v>
      </c>
      <c r="C111" s="45"/>
      <c r="D111" s="45"/>
      <c r="E111" s="43"/>
      <c r="F111" s="19">
        <f>COUNTA(F101:F110)-0.5*COUNTIF(F101:F110,"Sq*")-COUNTIF(F101:F110,"TBA")</f>
        <v>3.5</v>
      </c>
      <c r="G111" s="55" t="str">
        <f>"TOTAL MATCHES WON BY : "&amp;H97</f>
        <v>TOTAL MATCHES WON BY : SECRET HARBOUR</v>
      </c>
      <c r="H111" s="45"/>
      <c r="I111" s="45"/>
      <c r="J111" s="43"/>
      <c r="K111" s="19">
        <f>COUNTA(K101:K110)-0.5*COUNTIF(K101:K110,"Sq*")-COUNTIF(K101:K110,"TBA")</f>
        <v>1.5</v>
      </c>
      <c r="L111" s="70"/>
      <c r="M111" s="70"/>
      <c r="N111" s="70" t="str">
        <f>IF(F111+K111=0,"",C97)</f>
        <v>KWINANA</v>
      </c>
      <c r="O111" s="24">
        <f>F111</f>
        <v>3.5</v>
      </c>
      <c r="P111" s="70" t="str">
        <f>IF(F111+K111=0,"",H97)</f>
        <v>SECRET HARBOUR</v>
      </c>
      <c r="Q111" s="24">
        <f>K111</f>
        <v>1.5</v>
      </c>
      <c r="R111" s="70" t="str">
        <f>G112</f>
        <v>KWINANA</v>
      </c>
      <c r="S111" s="70" t="str">
        <f>IF(R111="HALVED",C97,"")</f>
        <v/>
      </c>
      <c r="T111" s="70" t="str">
        <f>IF(R111="HALVED",H97,"")</f>
        <v/>
      </c>
      <c r="U111" s="70"/>
      <c r="V111" s="70"/>
      <c r="W111" s="70"/>
      <c r="X111" s="70"/>
      <c r="Y111" s="70"/>
    </row>
    <row r="112" spans="1:25" ht="15">
      <c r="A112" s="22"/>
      <c r="B112" s="46" t="s">
        <v>52</v>
      </c>
      <c r="C112" s="45"/>
      <c r="D112" s="45"/>
      <c r="E112" s="45"/>
      <c r="F112" s="43"/>
      <c r="G112" s="56" t="str">
        <f>IF(F111+K111&lt;4,"",IF(F111=K111,"HALVED",IF(F111&gt;K111,C97,H97)))</f>
        <v>KWINANA</v>
      </c>
      <c r="H112" s="45"/>
      <c r="I112" s="45"/>
      <c r="J112" s="45"/>
      <c r="K112" s="43"/>
      <c r="L112" s="69"/>
      <c r="M112" s="69"/>
      <c r="N112" s="69"/>
      <c r="O112" s="69"/>
      <c r="P112" s="69"/>
      <c r="Q112" s="69"/>
      <c r="R112" s="69"/>
      <c r="S112" s="69"/>
      <c r="T112" s="69"/>
      <c r="U112" s="69"/>
      <c r="V112" s="69"/>
      <c r="W112" s="69"/>
      <c r="X112" s="69"/>
      <c r="Y112" s="69"/>
    </row>
    <row r="113" spans="1:25" ht="15">
      <c r="A113" s="22"/>
      <c r="B113" s="69"/>
      <c r="C113" s="69"/>
      <c r="D113" s="69"/>
      <c r="E113" s="69"/>
      <c r="F113" s="70"/>
      <c r="G113" s="69"/>
      <c r="H113" s="69"/>
      <c r="I113" s="69"/>
      <c r="J113" s="69"/>
      <c r="K113" s="70"/>
      <c r="L113" s="70"/>
      <c r="M113" s="70"/>
      <c r="N113" s="70"/>
      <c r="O113" s="70"/>
      <c r="P113" s="70"/>
      <c r="Q113" s="70"/>
      <c r="R113" s="70"/>
      <c r="S113" s="70"/>
      <c r="T113" s="70"/>
      <c r="U113" s="70"/>
      <c r="V113" s="70"/>
      <c r="W113" s="70"/>
      <c r="X113" s="70"/>
      <c r="Y113" s="70"/>
    </row>
    <row r="114" spans="1:25" ht="21" customHeight="1">
      <c r="A114" s="25"/>
      <c r="B114" s="57" t="s">
        <v>128</v>
      </c>
      <c r="C114" s="45"/>
      <c r="D114" s="45"/>
      <c r="E114" s="45"/>
      <c r="F114" s="45"/>
      <c r="G114" s="45"/>
      <c r="H114" s="45"/>
      <c r="I114" s="45"/>
      <c r="J114" s="45"/>
      <c r="K114" s="43"/>
      <c r="L114" s="69"/>
      <c r="M114" s="69"/>
      <c r="N114" s="69"/>
      <c r="O114" s="69"/>
      <c r="P114" s="69"/>
      <c r="Q114" s="69"/>
      <c r="R114" s="69"/>
      <c r="S114" s="69"/>
      <c r="T114" s="69"/>
      <c r="U114" s="69"/>
      <c r="V114" s="69"/>
      <c r="W114" s="69"/>
      <c r="X114" s="69"/>
      <c r="Y114" s="69"/>
    </row>
    <row r="115" spans="1:25" ht="13.5" customHeight="1">
      <c r="A115" s="15"/>
      <c r="B115" s="16" t="s">
        <v>22</v>
      </c>
      <c r="C115" s="58" t="s">
        <v>1659</v>
      </c>
      <c r="D115" s="45"/>
      <c r="E115" s="45"/>
      <c r="F115" s="43"/>
      <c r="G115" s="17" t="s">
        <v>22</v>
      </c>
      <c r="H115" s="48" t="s">
        <v>1370</v>
      </c>
      <c r="I115" s="45"/>
      <c r="J115" s="45"/>
      <c r="K115" s="43"/>
      <c r="L115" s="69"/>
      <c r="M115" s="69"/>
      <c r="N115" s="69"/>
      <c r="O115" s="69"/>
      <c r="P115" s="69"/>
      <c r="Q115" s="69"/>
      <c r="R115" s="69"/>
      <c r="S115" s="69"/>
      <c r="T115" s="69"/>
      <c r="U115" s="69"/>
      <c r="V115" s="69"/>
      <c r="W115" s="69"/>
      <c r="X115" s="69"/>
      <c r="Y115" s="69"/>
    </row>
    <row r="116" spans="1:25" ht="15">
      <c r="A116" s="15"/>
      <c r="B116" s="41" t="s">
        <v>23</v>
      </c>
      <c r="C116" s="59" t="s">
        <v>24</v>
      </c>
      <c r="D116" s="50"/>
      <c r="E116" s="41" t="s">
        <v>25</v>
      </c>
      <c r="F116" s="41" t="s">
        <v>26</v>
      </c>
      <c r="G116" s="40" t="s">
        <v>23</v>
      </c>
      <c r="H116" s="49" t="s">
        <v>24</v>
      </c>
      <c r="I116" s="50"/>
      <c r="J116" s="40" t="s">
        <v>25</v>
      </c>
      <c r="K116" s="40" t="s">
        <v>26</v>
      </c>
      <c r="L116" s="69"/>
      <c r="M116" s="69"/>
      <c r="N116" s="69"/>
      <c r="O116" s="69"/>
      <c r="P116" s="69"/>
      <c r="Q116" s="69"/>
      <c r="R116" s="69"/>
      <c r="S116" s="69"/>
      <c r="T116" s="69"/>
      <c r="U116" s="69"/>
      <c r="V116" s="69"/>
      <c r="W116" s="69"/>
      <c r="X116" s="69"/>
      <c r="Y116" s="69"/>
    </row>
    <row r="117" spans="1:25" ht="15">
      <c r="A117" s="15"/>
      <c r="B117" s="47"/>
      <c r="C117" s="51"/>
      <c r="D117" s="52"/>
      <c r="E117" s="47"/>
      <c r="F117" s="47"/>
      <c r="G117" s="47"/>
      <c r="H117" s="51"/>
      <c r="I117" s="52"/>
      <c r="J117" s="47"/>
      <c r="K117" s="47"/>
      <c r="L117" s="69"/>
      <c r="M117" s="69"/>
      <c r="N117" s="69"/>
      <c r="O117" s="69"/>
      <c r="P117" s="69"/>
      <c r="Q117" s="69"/>
      <c r="R117" s="69"/>
      <c r="S117" s="69"/>
      <c r="T117" s="69"/>
      <c r="U117" s="69"/>
      <c r="V117" s="69"/>
      <c r="W117" s="69"/>
      <c r="X117" s="69"/>
      <c r="Y117" s="69"/>
    </row>
    <row r="118" spans="1:25" ht="15">
      <c r="A118" s="15"/>
      <c r="B118" s="39"/>
      <c r="C118" s="53"/>
      <c r="D118" s="54"/>
      <c r="E118" s="39"/>
      <c r="F118" s="39"/>
      <c r="G118" s="39"/>
      <c r="H118" s="53"/>
      <c r="I118" s="54"/>
      <c r="J118" s="39"/>
      <c r="K118" s="39"/>
      <c r="L118" s="69"/>
      <c r="M118" s="69"/>
      <c r="N118" s="69"/>
      <c r="O118" s="69"/>
      <c r="P118" s="69"/>
      <c r="Q118" s="69"/>
      <c r="R118" s="69"/>
      <c r="S118" s="69"/>
      <c r="T118" s="69"/>
      <c r="U118" s="69"/>
      <c r="V118" s="69"/>
      <c r="W118" s="69"/>
      <c r="X118" s="69"/>
      <c r="Y118" s="69"/>
    </row>
    <row r="119" spans="1:25" ht="15">
      <c r="A119" s="15"/>
      <c r="B119" s="41">
        <v>1</v>
      </c>
      <c r="C119" s="42" t="s">
        <v>1692</v>
      </c>
      <c r="D119" s="43"/>
      <c r="E119" s="19"/>
      <c r="F119" s="38"/>
      <c r="G119" s="40">
        <v>1</v>
      </c>
      <c r="H119" s="42" t="s">
        <v>1623</v>
      </c>
      <c r="I119" s="43"/>
      <c r="J119" s="19"/>
      <c r="K119" s="38" t="s">
        <v>68</v>
      </c>
      <c r="L119" s="71"/>
      <c r="M119" s="71"/>
      <c r="N119" s="71"/>
      <c r="O119" s="71"/>
      <c r="P119" s="71"/>
      <c r="Q119" s="71"/>
      <c r="R119" s="71"/>
      <c r="S119" s="71"/>
      <c r="T119" s="71"/>
      <c r="U119" s="71"/>
      <c r="V119" s="71"/>
      <c r="W119" s="71"/>
      <c r="X119" s="71"/>
      <c r="Y119" s="71"/>
    </row>
    <row r="120" spans="1:25" ht="15">
      <c r="A120" s="15"/>
      <c r="B120" s="39"/>
      <c r="C120" s="42" t="s">
        <v>1678</v>
      </c>
      <c r="D120" s="43"/>
      <c r="E120" s="19"/>
      <c r="F120" s="39"/>
      <c r="G120" s="39"/>
      <c r="H120" s="42" t="s">
        <v>1661</v>
      </c>
      <c r="I120" s="43"/>
      <c r="J120" s="19"/>
      <c r="K120" s="39"/>
      <c r="L120" s="71"/>
      <c r="M120" s="71"/>
      <c r="N120" s="71"/>
      <c r="O120" s="71"/>
      <c r="P120" s="71"/>
      <c r="Q120" s="71"/>
      <c r="R120" s="71"/>
      <c r="S120" s="71"/>
      <c r="T120" s="71"/>
      <c r="U120" s="71"/>
      <c r="V120" s="71"/>
      <c r="W120" s="71"/>
      <c r="X120" s="71"/>
      <c r="Y120" s="71"/>
    </row>
    <row r="121" spans="1:25" ht="15">
      <c r="A121" s="15"/>
      <c r="B121" s="41">
        <v>2</v>
      </c>
      <c r="C121" s="42" t="s">
        <v>1691</v>
      </c>
      <c r="D121" s="43"/>
      <c r="E121" s="19"/>
      <c r="F121" s="38" t="s">
        <v>28</v>
      </c>
      <c r="G121" s="40">
        <v>2</v>
      </c>
      <c r="H121" s="42" t="s">
        <v>1627</v>
      </c>
      <c r="I121" s="43"/>
      <c r="J121" s="19"/>
      <c r="K121" s="38"/>
      <c r="L121" s="71"/>
      <c r="M121" s="71"/>
      <c r="N121" s="71"/>
      <c r="O121" s="71"/>
      <c r="P121" s="71"/>
      <c r="Q121" s="71"/>
      <c r="R121" s="71"/>
      <c r="S121" s="71"/>
      <c r="T121" s="71"/>
      <c r="U121" s="71"/>
      <c r="V121" s="71"/>
      <c r="W121" s="71"/>
      <c r="X121" s="71"/>
      <c r="Y121" s="71"/>
    </row>
    <row r="122" spans="1:25" ht="15">
      <c r="A122" s="15"/>
      <c r="B122" s="39"/>
      <c r="C122" s="42" t="s">
        <v>1655</v>
      </c>
      <c r="D122" s="43"/>
      <c r="E122" s="19"/>
      <c r="F122" s="39"/>
      <c r="G122" s="39"/>
      <c r="H122" s="42" t="s">
        <v>1664</v>
      </c>
      <c r="I122" s="43"/>
      <c r="J122" s="19"/>
      <c r="K122" s="39"/>
      <c r="L122" s="71"/>
      <c r="M122" s="71"/>
      <c r="N122" s="71"/>
      <c r="O122" s="71"/>
      <c r="P122" s="71"/>
      <c r="Q122" s="71"/>
      <c r="R122" s="71"/>
      <c r="S122" s="71"/>
      <c r="T122" s="71"/>
      <c r="U122" s="71"/>
      <c r="V122" s="71"/>
      <c r="W122" s="71"/>
      <c r="X122" s="71"/>
      <c r="Y122" s="71"/>
    </row>
    <row r="123" spans="1:25" ht="15">
      <c r="A123" s="15"/>
      <c r="B123" s="41">
        <v>3</v>
      </c>
      <c r="C123" s="42" t="s">
        <v>1645</v>
      </c>
      <c r="D123" s="43"/>
      <c r="E123" s="19"/>
      <c r="F123" s="38" t="s">
        <v>119</v>
      </c>
      <c r="G123" s="40">
        <v>3</v>
      </c>
      <c r="H123" s="42" t="s">
        <v>1690</v>
      </c>
      <c r="I123" s="43"/>
      <c r="J123" s="19"/>
      <c r="K123" s="38" t="s">
        <v>119</v>
      </c>
      <c r="L123" s="71"/>
      <c r="M123" s="71"/>
      <c r="N123" s="71"/>
      <c r="O123" s="71"/>
      <c r="P123" s="71"/>
      <c r="Q123" s="71"/>
      <c r="R123" s="71"/>
      <c r="S123" s="71"/>
      <c r="T123" s="71"/>
      <c r="U123" s="71"/>
      <c r="V123" s="71"/>
      <c r="W123" s="71"/>
      <c r="X123" s="71"/>
      <c r="Y123" s="71"/>
    </row>
    <row r="124" spans="1:25" ht="15">
      <c r="A124" s="15"/>
      <c r="B124" s="39"/>
      <c r="C124" s="42" t="s">
        <v>1643</v>
      </c>
      <c r="D124" s="43"/>
      <c r="E124" s="19"/>
      <c r="F124" s="39"/>
      <c r="G124" s="39"/>
      <c r="H124" s="42" t="s">
        <v>1621</v>
      </c>
      <c r="I124" s="43"/>
      <c r="J124" s="19"/>
      <c r="K124" s="39"/>
      <c r="L124" s="71"/>
      <c r="M124" s="71"/>
      <c r="N124" s="71"/>
      <c r="O124" s="71"/>
      <c r="P124" s="71"/>
      <c r="Q124" s="71"/>
      <c r="R124" s="71"/>
      <c r="S124" s="71"/>
      <c r="T124" s="71"/>
      <c r="U124" s="71"/>
      <c r="V124" s="71"/>
      <c r="W124" s="71"/>
      <c r="X124" s="71"/>
      <c r="Y124" s="71"/>
    </row>
    <row r="125" spans="1:25" ht="15">
      <c r="A125" s="15"/>
      <c r="B125" s="41">
        <v>4</v>
      </c>
      <c r="C125" s="42" t="s">
        <v>1649</v>
      </c>
      <c r="D125" s="43"/>
      <c r="E125" s="19"/>
      <c r="F125" s="38"/>
      <c r="G125" s="40">
        <v>4</v>
      </c>
      <c r="H125" s="42" t="s">
        <v>1689</v>
      </c>
      <c r="I125" s="43"/>
      <c r="J125" s="19"/>
      <c r="K125" s="38" t="s">
        <v>43</v>
      </c>
      <c r="L125" s="71"/>
      <c r="M125" s="71"/>
      <c r="N125" s="71"/>
      <c r="O125" s="71"/>
      <c r="P125" s="71"/>
      <c r="Q125" s="71"/>
      <c r="R125" s="71"/>
      <c r="S125" s="71"/>
      <c r="T125" s="71"/>
      <c r="U125" s="71"/>
      <c r="V125" s="71"/>
      <c r="W125" s="71"/>
      <c r="X125" s="71"/>
      <c r="Y125" s="71"/>
    </row>
    <row r="126" spans="1:25" ht="15">
      <c r="A126" s="15"/>
      <c r="B126" s="39"/>
      <c r="C126" s="42" t="s">
        <v>1647</v>
      </c>
      <c r="D126" s="43"/>
      <c r="E126" s="19"/>
      <c r="F126" s="39"/>
      <c r="G126" s="39"/>
      <c r="H126" s="42" t="s">
        <v>1625</v>
      </c>
      <c r="I126" s="43"/>
      <c r="J126" s="19"/>
      <c r="K126" s="39"/>
      <c r="L126" s="71"/>
      <c r="M126" s="71"/>
      <c r="N126" s="71"/>
      <c r="O126" s="71"/>
      <c r="P126" s="71"/>
      <c r="Q126" s="71"/>
      <c r="R126" s="71"/>
      <c r="S126" s="71"/>
      <c r="T126" s="71"/>
      <c r="U126" s="71"/>
      <c r="V126" s="71"/>
      <c r="W126" s="71"/>
      <c r="X126" s="71"/>
      <c r="Y126" s="71"/>
    </row>
    <row r="127" spans="1:25" ht="15">
      <c r="A127" s="15"/>
      <c r="B127" s="41">
        <v>5</v>
      </c>
      <c r="C127" s="42" t="s">
        <v>1688</v>
      </c>
      <c r="D127" s="43"/>
      <c r="E127" s="19"/>
      <c r="F127" s="38" t="s">
        <v>33</v>
      </c>
      <c r="G127" s="40">
        <v>5</v>
      </c>
      <c r="H127" s="42" t="s">
        <v>1687</v>
      </c>
      <c r="I127" s="43"/>
      <c r="J127" s="19"/>
      <c r="K127" s="38"/>
      <c r="L127" s="71"/>
      <c r="M127" s="71"/>
      <c r="N127" s="71"/>
      <c r="O127" s="71"/>
      <c r="P127" s="71"/>
      <c r="Q127" s="71"/>
      <c r="R127" s="71"/>
      <c r="S127" s="71"/>
      <c r="T127" s="71"/>
      <c r="U127" s="71"/>
      <c r="V127" s="71"/>
      <c r="W127" s="71"/>
      <c r="X127" s="71"/>
      <c r="Y127" s="71"/>
    </row>
    <row r="128" spans="1:25" ht="15">
      <c r="A128" s="15"/>
      <c r="B128" s="39"/>
      <c r="C128" s="42" t="s">
        <v>1639</v>
      </c>
      <c r="D128" s="43"/>
      <c r="E128" s="19"/>
      <c r="F128" s="39"/>
      <c r="G128" s="39"/>
      <c r="H128" s="42" t="s">
        <v>1666</v>
      </c>
      <c r="I128" s="43"/>
      <c r="J128" s="19"/>
      <c r="K128" s="39"/>
      <c r="L128" s="71"/>
      <c r="M128" s="71"/>
      <c r="N128" s="71"/>
      <c r="O128" s="71"/>
      <c r="P128" s="71"/>
      <c r="Q128" s="71"/>
      <c r="R128" s="71"/>
      <c r="S128" s="71"/>
      <c r="T128" s="71"/>
      <c r="U128" s="71"/>
      <c r="V128" s="71"/>
      <c r="W128" s="71"/>
      <c r="X128" s="71"/>
      <c r="Y128" s="71"/>
    </row>
    <row r="129" spans="1:25" ht="15">
      <c r="A129" s="22"/>
      <c r="B129" s="44" t="str">
        <f>"TOTAL MATCHES WON BY : "&amp;C115</f>
        <v>TOTAL MATCHES WON BY : SECRET HARBOUR</v>
      </c>
      <c r="C129" s="45"/>
      <c r="D129" s="45"/>
      <c r="E129" s="43"/>
      <c r="F129" s="19">
        <f>COUNTA(F119:F128)-0.5*COUNTIF(F119:F128,"Sq*")-COUNTIF(F119:F128,"TBA")</f>
        <v>2.5</v>
      </c>
      <c r="G129" s="55" t="str">
        <f>"TOTAL MATCHES WON BY : "&amp;H115</f>
        <v>TOTAL MATCHES WON BY : PINJARRA</v>
      </c>
      <c r="H129" s="45"/>
      <c r="I129" s="45"/>
      <c r="J129" s="43"/>
      <c r="K129" s="19">
        <f>COUNTA(K119:K128)-0.5*COUNTIF(K119:K128,"Sq*")-COUNTIF(K119:K128,"TBA")</f>
        <v>2.5</v>
      </c>
      <c r="L129" s="70"/>
      <c r="M129" s="70"/>
      <c r="N129" s="70" t="str">
        <f>IF(F129+K129=0,"",C115)</f>
        <v>SECRET HARBOUR</v>
      </c>
      <c r="O129" s="24">
        <f>F129</f>
        <v>2.5</v>
      </c>
      <c r="P129" s="70" t="str">
        <f>IF(F129+K129=0,"",H115)</f>
        <v>PINJARRA</v>
      </c>
      <c r="Q129" s="24">
        <f>K129</f>
        <v>2.5</v>
      </c>
      <c r="R129" s="70" t="str">
        <f>G130</f>
        <v>HALVED</v>
      </c>
      <c r="S129" s="70" t="str">
        <f>IF(R129="HALVED",C115,"")</f>
        <v>SECRET HARBOUR</v>
      </c>
      <c r="T129" s="70" t="str">
        <f>IF(R129="HALVED",H115,"")</f>
        <v>PINJARRA</v>
      </c>
      <c r="U129" s="70"/>
      <c r="V129" s="70"/>
      <c r="W129" s="70"/>
      <c r="X129" s="70"/>
      <c r="Y129" s="70"/>
    </row>
    <row r="130" spans="1:25" ht="15">
      <c r="A130" s="25"/>
      <c r="B130" s="46" t="s">
        <v>52</v>
      </c>
      <c r="C130" s="45"/>
      <c r="D130" s="45"/>
      <c r="E130" s="45"/>
      <c r="F130" s="43"/>
      <c r="G130" s="56" t="str">
        <f>IF(F129+K129&lt;4,"",IF(F129=K129,"HALVED",IF(F129&gt;K129,C115,H115)))</f>
        <v>HALVED</v>
      </c>
      <c r="H130" s="45"/>
      <c r="I130" s="45"/>
      <c r="J130" s="45"/>
      <c r="K130" s="43"/>
      <c r="L130" s="69"/>
      <c r="M130" s="69"/>
      <c r="N130" s="69"/>
      <c r="O130" s="69"/>
      <c r="P130" s="69"/>
      <c r="Q130" s="69"/>
      <c r="R130" s="69"/>
      <c r="S130" s="69"/>
      <c r="T130" s="69"/>
      <c r="U130" s="69"/>
      <c r="V130" s="69"/>
      <c r="W130" s="69"/>
      <c r="X130" s="69"/>
      <c r="Y130" s="69"/>
    </row>
    <row r="131" spans="1:25" ht="18">
      <c r="A131" s="94"/>
      <c r="B131" s="76"/>
      <c r="C131" s="45"/>
      <c r="D131" s="45"/>
      <c r="E131" s="45"/>
      <c r="F131" s="45"/>
      <c r="G131" s="45"/>
      <c r="H131" s="45"/>
      <c r="I131" s="45"/>
      <c r="J131" s="45"/>
      <c r="K131" s="43"/>
      <c r="L131" s="21"/>
      <c r="M131" s="21"/>
      <c r="N131" s="21"/>
      <c r="O131" s="21"/>
      <c r="P131" s="21"/>
      <c r="Q131" s="21"/>
      <c r="R131" s="21"/>
      <c r="S131" s="21"/>
      <c r="T131" s="21"/>
      <c r="U131" s="21"/>
      <c r="V131" s="21"/>
      <c r="W131" s="21"/>
      <c r="X131" s="21"/>
      <c r="Y131" s="21"/>
    </row>
    <row r="132" spans="1:25" ht="15">
      <c r="A132" s="15"/>
      <c r="B132" s="16" t="s">
        <v>22</v>
      </c>
      <c r="C132" s="58" t="s">
        <v>1392</v>
      </c>
      <c r="D132" s="45"/>
      <c r="E132" s="45"/>
      <c r="F132" s="43"/>
      <c r="G132" s="17" t="s">
        <v>22</v>
      </c>
      <c r="H132" s="48" t="s">
        <v>1011</v>
      </c>
      <c r="I132" s="45"/>
      <c r="J132" s="45"/>
      <c r="K132" s="43"/>
      <c r="L132" s="69"/>
      <c r="M132" s="69"/>
      <c r="N132" s="69"/>
      <c r="O132" s="69"/>
      <c r="P132" s="69"/>
      <c r="Q132" s="69"/>
      <c r="R132" s="69"/>
      <c r="S132" s="69"/>
      <c r="T132" s="69"/>
      <c r="U132" s="69"/>
      <c r="V132" s="69"/>
      <c r="W132" s="69"/>
      <c r="X132" s="69"/>
      <c r="Y132" s="69"/>
    </row>
    <row r="133" spans="1:25" ht="15">
      <c r="A133" s="15"/>
      <c r="B133" s="41" t="s">
        <v>23</v>
      </c>
      <c r="C133" s="59" t="s">
        <v>24</v>
      </c>
      <c r="D133" s="50"/>
      <c r="E133" s="41" t="s">
        <v>25</v>
      </c>
      <c r="F133" s="41" t="s">
        <v>26</v>
      </c>
      <c r="G133" s="40" t="s">
        <v>23</v>
      </c>
      <c r="H133" s="49" t="s">
        <v>24</v>
      </c>
      <c r="I133" s="50"/>
      <c r="J133" s="40" t="s">
        <v>25</v>
      </c>
      <c r="K133" s="40" t="s">
        <v>26</v>
      </c>
      <c r="L133" s="69"/>
      <c r="M133" s="69"/>
      <c r="N133" s="69"/>
      <c r="O133" s="69"/>
      <c r="P133" s="69"/>
      <c r="Q133" s="69"/>
      <c r="R133" s="69"/>
      <c r="S133" s="69"/>
      <c r="T133" s="69"/>
      <c r="U133" s="69"/>
      <c r="V133" s="69"/>
      <c r="W133" s="69"/>
      <c r="X133" s="69"/>
      <c r="Y133" s="69"/>
    </row>
    <row r="134" spans="1:25" ht="15">
      <c r="A134" s="15"/>
      <c r="B134" s="47"/>
      <c r="C134" s="51"/>
      <c r="D134" s="52"/>
      <c r="E134" s="47"/>
      <c r="F134" s="47"/>
      <c r="G134" s="47"/>
      <c r="H134" s="51"/>
      <c r="I134" s="52"/>
      <c r="J134" s="47"/>
      <c r="K134" s="47"/>
      <c r="L134" s="69"/>
      <c r="M134" s="69"/>
      <c r="N134" s="69"/>
      <c r="O134" s="69"/>
      <c r="P134" s="69"/>
      <c r="Q134" s="69"/>
      <c r="R134" s="69"/>
      <c r="S134" s="69"/>
      <c r="T134" s="69"/>
      <c r="U134" s="69"/>
      <c r="V134" s="69"/>
      <c r="W134" s="69"/>
      <c r="X134" s="69"/>
      <c r="Y134" s="69"/>
    </row>
    <row r="135" spans="1:25" ht="15">
      <c r="A135" s="15"/>
      <c r="B135" s="39"/>
      <c r="C135" s="53"/>
      <c r="D135" s="54"/>
      <c r="E135" s="39"/>
      <c r="F135" s="39"/>
      <c r="G135" s="39"/>
      <c r="H135" s="53"/>
      <c r="I135" s="54"/>
      <c r="J135" s="39"/>
      <c r="K135" s="39"/>
      <c r="L135" s="69"/>
      <c r="M135" s="69"/>
      <c r="N135" s="69"/>
      <c r="O135" s="69"/>
      <c r="P135" s="69"/>
      <c r="Q135" s="69"/>
      <c r="R135" s="69"/>
      <c r="S135" s="69"/>
      <c r="T135" s="69"/>
      <c r="U135" s="69"/>
      <c r="V135" s="69"/>
      <c r="W135" s="69"/>
      <c r="X135" s="69"/>
      <c r="Y135" s="69"/>
    </row>
    <row r="136" spans="1:25" ht="15">
      <c r="A136" s="15"/>
      <c r="B136" s="41">
        <v>1</v>
      </c>
      <c r="C136" s="42" t="s">
        <v>1686</v>
      </c>
      <c r="D136" s="43"/>
      <c r="E136" s="19">
        <v>8</v>
      </c>
      <c r="F136" s="38"/>
      <c r="G136" s="40">
        <v>1</v>
      </c>
      <c r="H136" s="42" t="s">
        <v>1671</v>
      </c>
      <c r="I136" s="43"/>
      <c r="J136" s="19">
        <v>9</v>
      </c>
      <c r="K136" s="38" t="s">
        <v>33</v>
      </c>
      <c r="L136" s="71"/>
      <c r="M136" s="71"/>
      <c r="N136" s="71"/>
      <c r="O136" s="71"/>
      <c r="P136" s="71"/>
      <c r="Q136" s="71"/>
      <c r="R136" s="71"/>
      <c r="S136" s="71"/>
      <c r="T136" s="71"/>
      <c r="U136" s="71"/>
      <c r="V136" s="71"/>
      <c r="W136" s="71"/>
      <c r="X136" s="71"/>
      <c r="Y136" s="71"/>
    </row>
    <row r="137" spans="1:25" ht="15">
      <c r="A137" s="15"/>
      <c r="B137" s="39"/>
      <c r="C137" s="42" t="s">
        <v>1656</v>
      </c>
      <c r="D137" s="43"/>
      <c r="E137" s="19">
        <v>12</v>
      </c>
      <c r="F137" s="39"/>
      <c r="G137" s="39"/>
      <c r="H137" s="42" t="s">
        <v>1636</v>
      </c>
      <c r="I137" s="43"/>
      <c r="J137" s="19">
        <v>11</v>
      </c>
      <c r="K137" s="39"/>
      <c r="L137" s="71"/>
      <c r="M137" s="71"/>
      <c r="N137" s="71"/>
      <c r="O137" s="71"/>
      <c r="P137" s="71"/>
      <c r="Q137" s="71"/>
      <c r="R137" s="71"/>
      <c r="S137" s="71"/>
      <c r="T137" s="71"/>
      <c r="U137" s="71"/>
      <c r="V137" s="71"/>
      <c r="W137" s="71"/>
      <c r="X137" s="71"/>
      <c r="Y137" s="71"/>
    </row>
    <row r="138" spans="1:25" ht="15">
      <c r="A138" s="15"/>
      <c r="B138" s="41">
        <v>2</v>
      </c>
      <c r="C138" s="42" t="s">
        <v>1654</v>
      </c>
      <c r="D138" s="43"/>
      <c r="E138" s="19">
        <v>12</v>
      </c>
      <c r="F138" s="38" t="s">
        <v>68</v>
      </c>
      <c r="G138" s="40">
        <v>2</v>
      </c>
      <c r="H138" s="42" t="s">
        <v>1668</v>
      </c>
      <c r="I138" s="43"/>
      <c r="J138" s="19">
        <v>13</v>
      </c>
      <c r="K138" s="38"/>
      <c r="L138" s="71"/>
      <c r="M138" s="71"/>
      <c r="N138" s="71"/>
      <c r="O138" s="71"/>
      <c r="P138" s="71"/>
      <c r="Q138" s="71"/>
      <c r="R138" s="71"/>
      <c r="S138" s="71"/>
      <c r="T138" s="71"/>
      <c r="U138" s="71"/>
      <c r="V138" s="71"/>
      <c r="W138" s="71"/>
      <c r="X138" s="71"/>
      <c r="Y138" s="71"/>
    </row>
    <row r="139" spans="1:25" ht="15">
      <c r="A139" s="15"/>
      <c r="B139" s="39"/>
      <c r="C139" s="42" t="s">
        <v>1652</v>
      </c>
      <c r="D139" s="43"/>
      <c r="E139" s="19">
        <v>15</v>
      </c>
      <c r="F139" s="39"/>
      <c r="G139" s="39"/>
      <c r="H139" s="42" t="s">
        <v>1685</v>
      </c>
      <c r="I139" s="43"/>
      <c r="J139" s="19">
        <v>16</v>
      </c>
      <c r="K139" s="39"/>
      <c r="L139" s="71"/>
      <c r="M139" s="71"/>
      <c r="N139" s="71"/>
      <c r="O139" s="71"/>
      <c r="P139" s="71"/>
      <c r="Q139" s="71"/>
      <c r="R139" s="71"/>
      <c r="S139" s="71"/>
      <c r="T139" s="71"/>
      <c r="U139" s="71"/>
      <c r="V139" s="71"/>
      <c r="W139" s="71"/>
      <c r="X139" s="71"/>
      <c r="Y139" s="71"/>
    </row>
    <row r="140" spans="1:25" ht="15">
      <c r="A140" s="15"/>
      <c r="B140" s="41">
        <v>3</v>
      </c>
      <c r="C140" s="42" t="s">
        <v>1650</v>
      </c>
      <c r="D140" s="43"/>
      <c r="E140" s="19">
        <v>19</v>
      </c>
      <c r="F140" s="38" t="s">
        <v>68</v>
      </c>
      <c r="G140" s="40">
        <v>3</v>
      </c>
      <c r="H140" s="42" t="s">
        <v>1626</v>
      </c>
      <c r="I140" s="43"/>
      <c r="J140" s="19">
        <v>16</v>
      </c>
      <c r="K140" s="38"/>
      <c r="L140" s="71"/>
      <c r="M140" s="71"/>
      <c r="N140" s="71"/>
      <c r="O140" s="71"/>
      <c r="P140" s="71"/>
      <c r="Q140" s="71"/>
      <c r="R140" s="71"/>
      <c r="S140" s="71"/>
      <c r="T140" s="71"/>
      <c r="U140" s="71"/>
      <c r="V140" s="71"/>
      <c r="W140" s="71"/>
      <c r="X140" s="71"/>
      <c r="Y140" s="71"/>
    </row>
    <row r="141" spans="1:25" ht="15">
      <c r="A141" s="15"/>
      <c r="B141" s="39"/>
      <c r="C141" s="42" t="s">
        <v>1648</v>
      </c>
      <c r="D141" s="43"/>
      <c r="E141" s="19">
        <v>25</v>
      </c>
      <c r="F141" s="39"/>
      <c r="G141" s="39"/>
      <c r="H141" s="42" t="s">
        <v>1684</v>
      </c>
      <c r="I141" s="43"/>
      <c r="J141" s="19">
        <v>12</v>
      </c>
      <c r="K141" s="39"/>
      <c r="L141" s="71"/>
      <c r="M141" s="71"/>
      <c r="N141" s="71"/>
      <c r="O141" s="71"/>
      <c r="P141" s="71"/>
      <c r="Q141" s="71"/>
      <c r="R141" s="71"/>
      <c r="S141" s="71"/>
      <c r="T141" s="71"/>
      <c r="U141" s="71"/>
      <c r="V141" s="71"/>
      <c r="W141" s="71"/>
      <c r="X141" s="71"/>
      <c r="Y141" s="71"/>
    </row>
    <row r="142" spans="1:25" ht="15">
      <c r="A142" s="15"/>
      <c r="B142" s="41">
        <v>4</v>
      </c>
      <c r="C142" s="42" t="s">
        <v>1644</v>
      </c>
      <c r="D142" s="43"/>
      <c r="E142" s="19">
        <v>24</v>
      </c>
      <c r="F142" s="38" t="s">
        <v>33</v>
      </c>
      <c r="G142" s="40" t="s">
        <v>1683</v>
      </c>
      <c r="H142" s="42" t="s">
        <v>1682</v>
      </c>
      <c r="I142" s="43"/>
      <c r="J142" s="19">
        <v>6</v>
      </c>
      <c r="K142" s="38"/>
      <c r="L142" s="71"/>
      <c r="M142" s="71"/>
      <c r="N142" s="71"/>
      <c r="O142" s="71"/>
      <c r="P142" s="71"/>
      <c r="Q142" s="71"/>
      <c r="R142" s="71"/>
      <c r="S142" s="71"/>
      <c r="T142" s="71"/>
      <c r="U142" s="71"/>
      <c r="V142" s="71"/>
      <c r="W142" s="71"/>
      <c r="X142" s="71"/>
      <c r="Y142" s="71"/>
    </row>
    <row r="143" spans="1:25" ht="15">
      <c r="A143" s="15"/>
      <c r="B143" s="39"/>
      <c r="C143" s="42" t="s">
        <v>1681</v>
      </c>
      <c r="D143" s="43"/>
      <c r="E143" s="19">
        <v>25</v>
      </c>
      <c r="F143" s="39"/>
      <c r="G143" s="39"/>
      <c r="H143" s="42" t="s">
        <v>1680</v>
      </c>
      <c r="I143" s="43"/>
      <c r="J143" s="19">
        <v>12</v>
      </c>
      <c r="K143" s="39"/>
      <c r="L143" s="71"/>
      <c r="M143" s="71"/>
      <c r="N143" s="71"/>
      <c r="O143" s="71"/>
      <c r="P143" s="71"/>
      <c r="Q143" s="71"/>
      <c r="R143" s="71"/>
      <c r="S143" s="71"/>
      <c r="T143" s="71"/>
      <c r="U143" s="71"/>
      <c r="V143" s="71"/>
      <c r="W143" s="71"/>
      <c r="X143" s="71"/>
      <c r="Y143" s="71"/>
    </row>
    <row r="144" spans="1:25" ht="15">
      <c r="A144" s="15"/>
      <c r="B144" s="41">
        <v>5</v>
      </c>
      <c r="C144" s="42" t="s">
        <v>1642</v>
      </c>
      <c r="D144" s="43"/>
      <c r="E144" s="19">
        <v>26</v>
      </c>
      <c r="F144" s="38"/>
      <c r="G144" s="40" t="s">
        <v>1680</v>
      </c>
      <c r="H144" s="42" t="s">
        <v>1622</v>
      </c>
      <c r="I144" s="43"/>
      <c r="J144" s="19">
        <v>8</v>
      </c>
      <c r="K144" s="38" t="s">
        <v>102</v>
      </c>
      <c r="L144" s="71"/>
      <c r="M144" s="71"/>
      <c r="N144" s="71"/>
      <c r="O144" s="71"/>
      <c r="P144" s="71"/>
      <c r="Q144" s="71"/>
      <c r="R144" s="71"/>
      <c r="S144" s="71"/>
      <c r="T144" s="71"/>
      <c r="U144" s="71"/>
      <c r="V144" s="71"/>
      <c r="W144" s="71"/>
      <c r="X144" s="71"/>
      <c r="Y144" s="71"/>
    </row>
    <row r="145" spans="1:25" ht="15">
      <c r="A145" s="15"/>
      <c r="B145" s="39"/>
      <c r="C145" s="42" t="s">
        <v>1640</v>
      </c>
      <c r="D145" s="43"/>
      <c r="E145" s="19">
        <v>26</v>
      </c>
      <c r="F145" s="39"/>
      <c r="G145" s="39"/>
      <c r="H145" s="42" t="s">
        <v>1660</v>
      </c>
      <c r="I145" s="43"/>
      <c r="J145" s="19">
        <v>19</v>
      </c>
      <c r="K145" s="39"/>
      <c r="L145" s="71"/>
      <c r="M145" s="71"/>
      <c r="N145" s="71"/>
      <c r="O145" s="71"/>
      <c r="P145" s="71"/>
      <c r="Q145" s="71"/>
      <c r="R145" s="71"/>
      <c r="S145" s="71"/>
      <c r="T145" s="71"/>
      <c r="U145" s="71"/>
      <c r="V145" s="71"/>
      <c r="W145" s="71"/>
      <c r="X145" s="71"/>
      <c r="Y145" s="71"/>
    </row>
    <row r="146" spans="1:25" ht="15">
      <c r="A146" s="22"/>
      <c r="B146" s="44" t="str">
        <f>"TOTAL MATCHES WON BY : "&amp;C132</f>
        <v>TOTAL MATCHES WON BY : ROCKINGHAM</v>
      </c>
      <c r="C146" s="45"/>
      <c r="D146" s="45"/>
      <c r="E146" s="43"/>
      <c r="F146" s="19">
        <f>COUNTA(F136:F145)-0.5*COUNTIF(F136:F145,"Sq*")-COUNTIF(F136:F145,"TBA")</f>
        <v>3</v>
      </c>
      <c r="G146" s="55" t="s">
        <v>1622</v>
      </c>
      <c r="H146" s="45"/>
      <c r="I146" s="45"/>
      <c r="J146" s="43"/>
      <c r="K146" s="19">
        <f>COUNTA(K136:K145)-0.5*COUNTIF(K136:K145,"Sq*")-COUNTIF(K136:K145,"TBA")</f>
        <v>2</v>
      </c>
      <c r="L146" s="70"/>
      <c r="M146" s="70"/>
      <c r="N146" s="70" t="str">
        <f>IF(F146+K146=0,"",C132)</f>
        <v>ROCKINGHAM</v>
      </c>
      <c r="O146" s="24">
        <f>F146</f>
        <v>3</v>
      </c>
      <c r="P146" s="70" t="str">
        <f>IF(F146+K146=0,"",H132)</f>
        <v>KWINANA</v>
      </c>
      <c r="Q146" s="24">
        <f>K146</f>
        <v>2</v>
      </c>
      <c r="R146" s="70" t="str">
        <f>G147</f>
        <v>ROCKINGHAM</v>
      </c>
      <c r="S146" s="70" t="str">
        <f>IF(R146="HALVED",C132,"")</f>
        <v/>
      </c>
      <c r="T146" s="70" t="str">
        <f>IF(R146="HALVED",H132,"")</f>
        <v/>
      </c>
      <c r="U146" s="70"/>
      <c r="V146" s="70"/>
      <c r="W146" s="70"/>
      <c r="X146" s="70"/>
      <c r="Y146" s="70"/>
    </row>
    <row r="147" spans="1:25" ht="15">
      <c r="A147" s="25"/>
      <c r="B147" s="46" t="s">
        <v>52</v>
      </c>
      <c r="C147" s="45"/>
      <c r="D147" s="45"/>
      <c r="E147" s="45"/>
      <c r="F147" s="43"/>
      <c r="G147" s="56" t="str">
        <f>IF(F146+K146&lt;4,"",IF(F146=K146,"HALVED",IF(F146&gt;K146,C132,H132)))</f>
        <v>ROCKINGHAM</v>
      </c>
      <c r="H147" s="45"/>
      <c r="I147" s="45"/>
      <c r="J147" s="45"/>
      <c r="K147" s="43"/>
      <c r="L147" s="69"/>
      <c r="M147" s="69"/>
      <c r="N147" s="69"/>
      <c r="O147" s="69"/>
      <c r="P147" s="69"/>
      <c r="Q147" s="69"/>
      <c r="R147" s="69"/>
      <c r="S147" s="69"/>
      <c r="T147" s="69"/>
      <c r="U147" s="69"/>
      <c r="V147" s="69"/>
      <c r="W147" s="69"/>
      <c r="X147" s="69"/>
      <c r="Y147" s="69"/>
    </row>
    <row r="148" spans="1:25" ht="15">
      <c r="A148" s="25"/>
      <c r="B148" s="25"/>
      <c r="C148" s="25"/>
      <c r="D148" s="25"/>
      <c r="E148" s="25"/>
      <c r="F148" s="25"/>
      <c r="G148" s="33"/>
      <c r="H148" s="33"/>
      <c r="I148" s="33"/>
      <c r="J148" s="33"/>
      <c r="K148" s="33"/>
      <c r="L148" s="69"/>
      <c r="M148" s="69"/>
      <c r="N148" s="69"/>
      <c r="O148" s="69"/>
      <c r="P148" s="69"/>
      <c r="Q148" s="69"/>
      <c r="R148" s="69"/>
      <c r="S148" s="69"/>
      <c r="T148" s="69"/>
      <c r="U148" s="69"/>
      <c r="V148" s="69"/>
      <c r="W148" s="69"/>
      <c r="X148" s="69"/>
      <c r="Y148" s="69"/>
    </row>
    <row r="149" spans="1:25" ht="22.5" customHeight="1">
      <c r="A149" s="15"/>
      <c r="B149" s="57" t="s">
        <v>147</v>
      </c>
      <c r="C149" s="45"/>
      <c r="D149" s="45"/>
      <c r="E149" s="45"/>
      <c r="F149" s="45"/>
      <c r="G149" s="45"/>
      <c r="H149" s="45"/>
      <c r="I149" s="45"/>
      <c r="J149" s="45"/>
      <c r="K149" s="43"/>
      <c r="L149" s="69"/>
      <c r="M149" s="69"/>
      <c r="N149" s="69"/>
      <c r="O149" s="69"/>
      <c r="P149" s="69"/>
      <c r="Q149" s="69"/>
      <c r="R149" s="69"/>
      <c r="S149" s="69"/>
      <c r="T149" s="69"/>
      <c r="U149" s="69"/>
      <c r="V149" s="69"/>
      <c r="W149" s="69"/>
      <c r="X149" s="69"/>
      <c r="Y149" s="69"/>
    </row>
    <row r="150" spans="1:25" ht="15">
      <c r="A150" s="15"/>
      <c r="B150" s="16" t="s">
        <v>22</v>
      </c>
      <c r="C150" s="58" t="s">
        <v>1659</v>
      </c>
      <c r="D150" s="45"/>
      <c r="E150" s="45"/>
      <c r="F150" s="43"/>
      <c r="G150" s="17" t="s">
        <v>22</v>
      </c>
      <c r="H150" s="48" t="s">
        <v>1392</v>
      </c>
      <c r="I150" s="45"/>
      <c r="J150" s="45"/>
      <c r="K150" s="43"/>
      <c r="L150" s="69"/>
      <c r="M150" s="69"/>
      <c r="N150" s="69"/>
      <c r="O150" s="69"/>
      <c r="P150" s="69"/>
      <c r="Q150" s="69"/>
      <c r="R150" s="69"/>
      <c r="S150" s="69"/>
      <c r="T150" s="69"/>
      <c r="U150" s="69"/>
      <c r="V150" s="69"/>
      <c r="W150" s="69"/>
      <c r="X150" s="69"/>
      <c r="Y150" s="69"/>
    </row>
    <row r="151" spans="1:25" ht="15">
      <c r="A151" s="15"/>
      <c r="B151" s="41" t="s">
        <v>23</v>
      </c>
      <c r="C151" s="59" t="s">
        <v>24</v>
      </c>
      <c r="D151" s="50"/>
      <c r="E151" s="41" t="s">
        <v>25</v>
      </c>
      <c r="F151" s="41" t="s">
        <v>26</v>
      </c>
      <c r="G151" s="40" t="s">
        <v>23</v>
      </c>
      <c r="H151" s="49" t="s">
        <v>24</v>
      </c>
      <c r="I151" s="50"/>
      <c r="J151" s="40" t="s">
        <v>25</v>
      </c>
      <c r="K151" s="40" t="s">
        <v>26</v>
      </c>
      <c r="L151" s="69"/>
      <c r="M151" s="69"/>
      <c r="N151" s="69"/>
      <c r="O151" s="69"/>
      <c r="P151" s="69"/>
      <c r="Q151" s="69"/>
      <c r="R151" s="69"/>
      <c r="S151" s="69"/>
      <c r="T151" s="69"/>
      <c r="U151" s="69"/>
      <c r="V151" s="69"/>
      <c r="W151" s="69"/>
      <c r="X151" s="69"/>
      <c r="Y151" s="69"/>
    </row>
    <row r="152" spans="1:25" ht="15">
      <c r="A152" s="15"/>
      <c r="B152" s="47"/>
      <c r="C152" s="51"/>
      <c r="D152" s="52"/>
      <c r="E152" s="47"/>
      <c r="F152" s="47"/>
      <c r="G152" s="47"/>
      <c r="H152" s="51"/>
      <c r="I152" s="52"/>
      <c r="J152" s="47"/>
      <c r="K152" s="47"/>
      <c r="L152" s="69"/>
      <c r="M152" s="69"/>
      <c r="N152" s="69"/>
      <c r="O152" s="69"/>
      <c r="P152" s="69"/>
      <c r="Q152" s="69"/>
      <c r="R152" s="69"/>
      <c r="S152" s="69"/>
      <c r="T152" s="69"/>
      <c r="U152" s="69"/>
      <c r="V152" s="69"/>
      <c r="W152" s="69"/>
      <c r="X152" s="69"/>
      <c r="Y152" s="69"/>
    </row>
    <row r="153" spans="1:25" ht="15">
      <c r="A153" s="15"/>
      <c r="B153" s="39"/>
      <c r="C153" s="53"/>
      <c r="D153" s="54"/>
      <c r="E153" s="39"/>
      <c r="F153" s="39"/>
      <c r="G153" s="39"/>
      <c r="H153" s="53"/>
      <c r="I153" s="54"/>
      <c r="J153" s="39"/>
      <c r="K153" s="39"/>
      <c r="L153" s="69"/>
      <c r="M153" s="69"/>
      <c r="N153" s="69"/>
      <c r="O153" s="69"/>
      <c r="P153" s="69"/>
      <c r="Q153" s="69"/>
      <c r="R153" s="69"/>
      <c r="S153" s="69"/>
      <c r="T153" s="69"/>
      <c r="U153" s="69"/>
      <c r="V153" s="69"/>
      <c r="W153" s="69"/>
      <c r="X153" s="69"/>
      <c r="Y153" s="69"/>
    </row>
    <row r="154" spans="1:25" ht="15">
      <c r="A154" s="15"/>
      <c r="B154" s="41">
        <v>1</v>
      </c>
      <c r="C154" s="42" t="s">
        <v>1657</v>
      </c>
      <c r="D154" s="43"/>
      <c r="E154" s="19"/>
      <c r="F154" s="38" t="s">
        <v>48</v>
      </c>
      <c r="G154" s="40">
        <v>1</v>
      </c>
      <c r="H154" s="42" t="s">
        <v>1658</v>
      </c>
      <c r="I154" s="43"/>
      <c r="J154" s="19"/>
      <c r="K154" s="38"/>
      <c r="L154" s="71"/>
      <c r="M154" s="71"/>
      <c r="N154" s="71"/>
      <c r="O154" s="71"/>
      <c r="P154" s="71"/>
      <c r="Q154" s="71"/>
      <c r="R154" s="71"/>
      <c r="S154" s="71"/>
      <c r="T154" s="71"/>
      <c r="U154" s="71"/>
      <c r="V154" s="71"/>
      <c r="W154" s="71"/>
      <c r="X154" s="71"/>
      <c r="Y154" s="71"/>
    </row>
    <row r="155" spans="1:25" ht="15">
      <c r="A155" s="15"/>
      <c r="B155" s="39"/>
      <c r="C155" s="42" t="s">
        <v>1655</v>
      </c>
      <c r="D155" s="43"/>
      <c r="E155" s="19"/>
      <c r="F155" s="39"/>
      <c r="G155" s="39"/>
      <c r="H155" s="42" t="s">
        <v>1679</v>
      </c>
      <c r="I155" s="43"/>
      <c r="J155" s="19"/>
      <c r="K155" s="39"/>
      <c r="L155" s="71"/>
      <c r="M155" s="71"/>
      <c r="N155" s="71"/>
      <c r="O155" s="71"/>
      <c r="P155" s="71"/>
      <c r="Q155" s="71"/>
      <c r="R155" s="71"/>
      <c r="S155" s="71"/>
      <c r="T155" s="71"/>
      <c r="U155" s="71"/>
      <c r="V155" s="71"/>
      <c r="W155" s="71"/>
      <c r="X155" s="71"/>
      <c r="Y155" s="71"/>
    </row>
    <row r="156" spans="1:25" ht="15">
      <c r="A156" s="15"/>
      <c r="B156" s="41">
        <v>2</v>
      </c>
      <c r="C156" s="42" t="s">
        <v>1678</v>
      </c>
      <c r="D156" s="43"/>
      <c r="E156" s="19"/>
      <c r="F156" s="38"/>
      <c r="G156" s="40">
        <v>2</v>
      </c>
      <c r="H156" s="42" t="s">
        <v>1677</v>
      </c>
      <c r="I156" s="43"/>
      <c r="J156" s="19"/>
      <c r="K156" s="38" t="s">
        <v>38</v>
      </c>
      <c r="L156" s="71"/>
      <c r="M156" s="71"/>
      <c r="N156" s="71"/>
      <c r="O156" s="71"/>
      <c r="P156" s="71"/>
      <c r="Q156" s="71"/>
      <c r="R156" s="71"/>
      <c r="S156" s="71"/>
      <c r="T156" s="71"/>
      <c r="U156" s="71"/>
      <c r="V156" s="71"/>
      <c r="W156" s="71"/>
      <c r="X156" s="71"/>
      <c r="Y156" s="71"/>
    </row>
    <row r="157" spans="1:25" ht="15">
      <c r="A157" s="15"/>
      <c r="B157" s="39"/>
      <c r="C157" s="42" t="s">
        <v>1651</v>
      </c>
      <c r="D157" s="43"/>
      <c r="E157" s="19"/>
      <c r="F157" s="39"/>
      <c r="G157" s="39"/>
      <c r="H157" s="42" t="s">
        <v>1676</v>
      </c>
      <c r="I157" s="43"/>
      <c r="J157" s="19"/>
      <c r="K157" s="39"/>
      <c r="L157" s="71"/>
      <c r="M157" s="71"/>
      <c r="N157" s="71"/>
      <c r="O157" s="71"/>
      <c r="P157" s="71"/>
      <c r="Q157" s="71"/>
      <c r="R157" s="71"/>
      <c r="S157" s="71"/>
      <c r="T157" s="71"/>
      <c r="U157" s="71"/>
      <c r="V157" s="71"/>
      <c r="W157" s="71"/>
      <c r="X157" s="71"/>
      <c r="Y157" s="71"/>
    </row>
    <row r="158" spans="1:25" ht="15">
      <c r="A158" s="15"/>
      <c r="B158" s="41">
        <v>3</v>
      </c>
      <c r="C158" s="42" t="s">
        <v>1649</v>
      </c>
      <c r="D158" s="43"/>
      <c r="E158" s="19"/>
      <c r="F158" s="38"/>
      <c r="G158" s="40">
        <v>3</v>
      </c>
      <c r="H158" s="42" t="s">
        <v>1675</v>
      </c>
      <c r="I158" s="43"/>
      <c r="J158" s="19"/>
      <c r="K158" s="38" t="s">
        <v>33</v>
      </c>
      <c r="L158" s="71"/>
      <c r="M158" s="71"/>
      <c r="N158" s="71"/>
      <c r="O158" s="71"/>
      <c r="P158" s="71"/>
      <c r="Q158" s="71"/>
      <c r="R158" s="71"/>
      <c r="S158" s="71"/>
      <c r="T158" s="71"/>
      <c r="U158" s="71"/>
      <c r="V158" s="71"/>
      <c r="W158" s="71"/>
      <c r="X158" s="71"/>
      <c r="Y158" s="71"/>
    </row>
    <row r="159" spans="1:25" ht="15">
      <c r="A159" s="15"/>
      <c r="B159" s="39"/>
      <c r="C159" s="42" t="s">
        <v>1647</v>
      </c>
      <c r="D159" s="43"/>
      <c r="E159" s="19"/>
      <c r="F159" s="39"/>
      <c r="G159" s="39"/>
      <c r="H159" s="42" t="s">
        <v>1674</v>
      </c>
      <c r="I159" s="43"/>
      <c r="J159" s="19"/>
      <c r="K159" s="39"/>
      <c r="L159" s="71"/>
      <c r="M159" s="71"/>
      <c r="N159" s="71"/>
      <c r="O159" s="71"/>
      <c r="P159" s="71"/>
      <c r="Q159" s="71"/>
      <c r="R159" s="71"/>
      <c r="S159" s="71"/>
      <c r="T159" s="71"/>
      <c r="U159" s="71"/>
      <c r="V159" s="71"/>
      <c r="W159" s="71"/>
      <c r="X159" s="71"/>
      <c r="Y159" s="71"/>
    </row>
    <row r="160" spans="1:25" ht="15">
      <c r="A160" s="15"/>
      <c r="B160" s="41">
        <v>4</v>
      </c>
      <c r="C160" s="42" t="s">
        <v>1673</v>
      </c>
      <c r="D160" s="43"/>
      <c r="E160" s="19"/>
      <c r="F160" s="38" t="s">
        <v>87</v>
      </c>
      <c r="G160" s="40">
        <v>4</v>
      </c>
      <c r="H160" s="42" t="s">
        <v>1644</v>
      </c>
      <c r="I160" s="43"/>
      <c r="J160" s="19"/>
      <c r="K160" s="38"/>
      <c r="L160" s="71"/>
      <c r="M160" s="71"/>
      <c r="N160" s="71"/>
      <c r="O160" s="71"/>
      <c r="P160" s="71"/>
      <c r="Q160" s="71"/>
      <c r="R160" s="71"/>
      <c r="S160" s="71"/>
      <c r="T160" s="71"/>
      <c r="U160" s="71"/>
      <c r="V160" s="71"/>
      <c r="W160" s="71"/>
      <c r="X160" s="71"/>
      <c r="Y160" s="71"/>
    </row>
    <row r="161" spans="1:25" ht="15">
      <c r="A161" s="15"/>
      <c r="B161" s="39"/>
      <c r="C161" s="42" t="s">
        <v>1643</v>
      </c>
      <c r="D161" s="43"/>
      <c r="E161" s="19"/>
      <c r="F161" s="39"/>
      <c r="G161" s="39"/>
      <c r="H161" s="42" t="s">
        <v>1646</v>
      </c>
      <c r="I161" s="43"/>
      <c r="J161" s="19"/>
      <c r="K161" s="39"/>
      <c r="L161" s="71"/>
      <c r="M161" s="71"/>
      <c r="N161" s="71"/>
      <c r="O161" s="71"/>
      <c r="P161" s="71"/>
      <c r="Q161" s="71"/>
      <c r="R161" s="71"/>
      <c r="S161" s="71"/>
      <c r="T161" s="71"/>
      <c r="U161" s="71"/>
      <c r="V161" s="71"/>
      <c r="W161" s="71"/>
      <c r="X161" s="71"/>
      <c r="Y161" s="71"/>
    </row>
    <row r="162" spans="1:25" ht="15">
      <c r="A162" s="15"/>
      <c r="B162" s="41">
        <v>5</v>
      </c>
      <c r="C162" s="42" t="s">
        <v>1639</v>
      </c>
      <c r="D162" s="43"/>
      <c r="E162" s="19"/>
      <c r="F162" s="38" t="s">
        <v>64</v>
      </c>
      <c r="G162" s="40">
        <v>5</v>
      </c>
      <c r="H162" s="42" t="s">
        <v>1642</v>
      </c>
      <c r="I162" s="43"/>
      <c r="J162" s="19"/>
      <c r="K162" s="38"/>
      <c r="L162" s="71"/>
      <c r="M162" s="71"/>
      <c r="N162" s="71"/>
      <c r="O162" s="71"/>
      <c r="P162" s="71"/>
      <c r="Q162" s="71"/>
      <c r="R162" s="71"/>
      <c r="S162" s="71"/>
      <c r="T162" s="71"/>
      <c r="U162" s="71"/>
      <c r="V162" s="71"/>
      <c r="W162" s="71"/>
      <c r="X162" s="71"/>
      <c r="Y162" s="71"/>
    </row>
    <row r="163" spans="1:25" ht="15">
      <c r="A163" s="22"/>
      <c r="B163" s="39"/>
      <c r="C163" s="42" t="s">
        <v>1641</v>
      </c>
      <c r="D163" s="43"/>
      <c r="E163" s="19"/>
      <c r="F163" s="39"/>
      <c r="G163" s="39"/>
      <c r="H163" s="42" t="s">
        <v>1640</v>
      </c>
      <c r="I163" s="43"/>
      <c r="J163" s="19"/>
      <c r="K163" s="39"/>
      <c r="L163" s="71"/>
      <c r="M163" s="71"/>
      <c r="N163" s="71"/>
      <c r="O163" s="71"/>
      <c r="P163" s="71"/>
      <c r="Q163" s="71"/>
      <c r="R163" s="71"/>
      <c r="S163" s="71"/>
      <c r="T163" s="71"/>
      <c r="U163" s="71"/>
      <c r="V163" s="71"/>
      <c r="W163" s="71"/>
      <c r="X163" s="71"/>
      <c r="Y163" s="71"/>
    </row>
    <row r="164" spans="1:25" ht="27.75">
      <c r="A164" s="25"/>
      <c r="B164" s="44" t="str">
        <f>"TOTAL MATCHES WON BY : "&amp;C150</f>
        <v>TOTAL MATCHES WON BY : SECRET HARBOUR</v>
      </c>
      <c r="C164" s="45"/>
      <c r="D164" s="45"/>
      <c r="E164" s="43"/>
      <c r="F164" s="19">
        <f>COUNTA(F154:F163)-0.5*COUNTIF(F154:F163,"Sq*")-COUNTIF(F154:F163,"TBA")</f>
        <v>3</v>
      </c>
      <c r="G164" s="55" t="str">
        <f>"TOTAL MATCHES WON BY : "&amp;H150</f>
        <v>TOTAL MATCHES WON BY : ROCKINGHAM</v>
      </c>
      <c r="H164" s="45"/>
      <c r="I164" s="45"/>
      <c r="J164" s="43"/>
      <c r="K164" s="19">
        <f>COUNTA(K154:K163)-0.5*COUNTIF(K154:K163,"Sq*")-COUNTIF(K154:K163,"TBA")</f>
        <v>2</v>
      </c>
      <c r="L164" s="70"/>
      <c r="M164" s="70"/>
      <c r="N164" s="70" t="str">
        <f>IF(F164+K164=0,"",C150)</f>
        <v>SECRET HARBOUR</v>
      </c>
      <c r="O164" s="24">
        <f>F164</f>
        <v>3</v>
      </c>
      <c r="P164" s="70" t="str">
        <f>IF(F164+K164=0,"",H150)</f>
        <v>ROCKINGHAM</v>
      </c>
      <c r="Q164" s="24">
        <f>K164</f>
        <v>2</v>
      </c>
      <c r="R164" s="70" t="str">
        <f>G165</f>
        <v>SECRET HARBOUR</v>
      </c>
      <c r="S164" s="70" t="str">
        <f>IF(R164="HALVED",C150,"")</f>
        <v/>
      </c>
      <c r="T164" s="70" t="str">
        <f>IF(R164="HALVED",H150,"")</f>
        <v/>
      </c>
      <c r="U164" s="70"/>
      <c r="V164" s="70"/>
      <c r="W164" s="70"/>
      <c r="X164" s="70"/>
      <c r="Y164" s="70"/>
    </row>
    <row r="165" spans="1:25" ht="15">
      <c r="A165" s="25"/>
      <c r="B165" s="46" t="s">
        <v>52</v>
      </c>
      <c r="C165" s="45"/>
      <c r="D165" s="45"/>
      <c r="E165" s="45"/>
      <c r="F165" s="43"/>
      <c r="G165" s="56" t="str">
        <f>IF(F164+K164&lt;4,"",IF(F164=K164,"HALVED",IF(F164&gt;K164,C150,H150)))</f>
        <v>SECRET HARBOUR</v>
      </c>
      <c r="H165" s="45"/>
      <c r="I165" s="45"/>
      <c r="J165" s="45"/>
      <c r="K165" s="43"/>
      <c r="L165" s="69"/>
      <c r="M165" s="69"/>
      <c r="N165" s="69"/>
      <c r="O165" s="69"/>
      <c r="P165" s="69"/>
      <c r="Q165" s="69"/>
      <c r="R165" s="69"/>
      <c r="S165" s="69"/>
      <c r="T165" s="69"/>
      <c r="U165" s="69"/>
      <c r="V165" s="69"/>
      <c r="W165" s="69"/>
      <c r="X165" s="69"/>
      <c r="Y165" s="69"/>
    </row>
    <row r="166" spans="1:25" ht="15.75" customHeight="1">
      <c r="A166" s="25"/>
      <c r="B166" s="76"/>
      <c r="C166" s="45"/>
      <c r="D166" s="45"/>
      <c r="E166" s="45"/>
      <c r="F166" s="45"/>
      <c r="G166" s="45"/>
      <c r="H166" s="45"/>
      <c r="I166" s="45"/>
      <c r="J166" s="45"/>
      <c r="K166" s="43"/>
      <c r="L166" s="69"/>
      <c r="M166" s="69"/>
      <c r="N166" s="69"/>
      <c r="O166" s="69"/>
      <c r="P166" s="69"/>
      <c r="Q166" s="69"/>
      <c r="R166" s="69"/>
      <c r="S166" s="69"/>
      <c r="T166" s="69"/>
      <c r="U166" s="69"/>
      <c r="V166" s="69"/>
      <c r="W166" s="69"/>
      <c r="X166" s="69"/>
      <c r="Y166" s="69"/>
    </row>
    <row r="167" spans="1:25" ht="15">
      <c r="A167" s="25"/>
      <c r="B167" s="16" t="s">
        <v>22</v>
      </c>
      <c r="C167" s="58" t="s">
        <v>1370</v>
      </c>
      <c r="D167" s="45"/>
      <c r="E167" s="45"/>
      <c r="F167" s="43"/>
      <c r="G167" s="17" t="s">
        <v>22</v>
      </c>
      <c r="H167" s="48" t="s">
        <v>1011</v>
      </c>
      <c r="I167" s="45"/>
      <c r="J167" s="45"/>
      <c r="K167" s="43"/>
      <c r="L167" s="69"/>
      <c r="M167" s="69"/>
      <c r="N167" s="69"/>
      <c r="O167" s="69"/>
      <c r="P167" s="69"/>
      <c r="Q167" s="69"/>
      <c r="R167" s="69"/>
      <c r="S167" s="69"/>
      <c r="T167" s="69"/>
      <c r="U167" s="69"/>
      <c r="V167" s="69"/>
      <c r="W167" s="69"/>
      <c r="X167" s="69"/>
      <c r="Y167" s="69"/>
    </row>
    <row r="168" spans="1:25" ht="15">
      <c r="A168" s="25"/>
      <c r="B168" s="41" t="s">
        <v>23</v>
      </c>
      <c r="C168" s="59" t="s">
        <v>24</v>
      </c>
      <c r="D168" s="50"/>
      <c r="E168" s="41" t="s">
        <v>25</v>
      </c>
      <c r="F168" s="41" t="s">
        <v>26</v>
      </c>
      <c r="G168" s="40" t="s">
        <v>23</v>
      </c>
      <c r="H168" s="49" t="s">
        <v>24</v>
      </c>
      <c r="I168" s="50"/>
      <c r="J168" s="40"/>
      <c r="K168" s="40" t="s">
        <v>26</v>
      </c>
      <c r="L168" s="69"/>
      <c r="M168" s="69"/>
      <c r="N168" s="69"/>
      <c r="O168" s="69"/>
      <c r="P168" s="69"/>
      <c r="Q168" s="69"/>
      <c r="R168" s="69"/>
      <c r="S168" s="69"/>
      <c r="T168" s="69"/>
      <c r="U168" s="69"/>
      <c r="V168" s="69"/>
      <c r="W168" s="69"/>
      <c r="X168" s="69"/>
      <c r="Y168" s="69"/>
    </row>
    <row r="169" spans="1:25" ht="15">
      <c r="A169" s="25"/>
      <c r="B169" s="47"/>
      <c r="C169" s="51"/>
      <c r="D169" s="52"/>
      <c r="E169" s="47"/>
      <c r="F169" s="47"/>
      <c r="G169" s="47"/>
      <c r="H169" s="51"/>
      <c r="I169" s="52"/>
      <c r="J169" s="47"/>
      <c r="K169" s="47"/>
      <c r="L169" s="69"/>
      <c r="M169" s="69"/>
      <c r="N169" s="69"/>
      <c r="O169" s="69"/>
      <c r="P169" s="69"/>
      <c r="Q169" s="69"/>
      <c r="R169" s="69"/>
      <c r="S169" s="69"/>
      <c r="T169" s="69"/>
      <c r="U169" s="69"/>
      <c r="V169" s="69"/>
      <c r="W169" s="69"/>
      <c r="X169" s="69"/>
      <c r="Y169" s="69"/>
    </row>
    <row r="170" spans="1:25" ht="15">
      <c r="A170" s="25"/>
      <c r="B170" s="39"/>
      <c r="C170" s="53"/>
      <c r="D170" s="54"/>
      <c r="E170" s="39"/>
      <c r="F170" s="39"/>
      <c r="G170" s="39"/>
      <c r="H170" s="53"/>
      <c r="I170" s="54"/>
      <c r="J170" s="39"/>
      <c r="K170" s="39"/>
      <c r="L170" s="69"/>
      <c r="M170" s="69"/>
      <c r="N170" s="69"/>
      <c r="O170" s="69"/>
      <c r="P170" s="69"/>
      <c r="Q170" s="69"/>
      <c r="R170" s="69"/>
      <c r="S170" s="69"/>
      <c r="T170" s="69"/>
      <c r="U170" s="69"/>
      <c r="V170" s="69"/>
      <c r="W170" s="69"/>
      <c r="X170" s="69"/>
      <c r="Y170" s="69"/>
    </row>
    <row r="171" spans="1:25" ht="15.75">
      <c r="A171" s="25"/>
      <c r="B171" s="41">
        <v>1</v>
      </c>
      <c r="C171" s="42" t="s">
        <v>1672</v>
      </c>
      <c r="D171" s="43"/>
      <c r="E171" s="19">
        <v>10</v>
      </c>
      <c r="F171" s="38"/>
      <c r="G171" s="40">
        <v>1</v>
      </c>
      <c r="H171" s="42" t="s">
        <v>1671</v>
      </c>
      <c r="I171" s="43"/>
      <c r="J171" s="19">
        <v>10</v>
      </c>
      <c r="K171" s="38" t="s">
        <v>33</v>
      </c>
      <c r="L171" s="71"/>
      <c r="M171" s="71"/>
      <c r="N171" s="71"/>
      <c r="O171" s="71"/>
      <c r="P171" s="71"/>
      <c r="Q171" s="71"/>
      <c r="R171" s="71"/>
      <c r="S171" s="71"/>
      <c r="T171" s="71"/>
      <c r="U171" s="71"/>
      <c r="V171" s="71"/>
      <c r="W171" s="71"/>
      <c r="X171" s="71"/>
      <c r="Y171" s="71"/>
    </row>
    <row r="172" spans="1:25" ht="15.75">
      <c r="A172" s="25"/>
      <c r="B172" s="39"/>
      <c r="C172" s="42" t="s">
        <v>1670</v>
      </c>
      <c r="D172" s="43"/>
      <c r="E172" s="19">
        <v>21</v>
      </c>
      <c r="F172" s="39"/>
      <c r="G172" s="39"/>
      <c r="H172" s="42" t="s">
        <v>1669</v>
      </c>
      <c r="I172" s="43"/>
      <c r="J172" s="19">
        <v>11</v>
      </c>
      <c r="K172" s="39"/>
      <c r="L172" s="71"/>
      <c r="M172" s="71"/>
      <c r="N172" s="71"/>
      <c r="O172" s="71"/>
      <c r="P172" s="71"/>
      <c r="Q172" s="71"/>
      <c r="R172" s="71"/>
      <c r="S172" s="71"/>
      <c r="T172" s="71"/>
      <c r="U172" s="71"/>
      <c r="V172" s="71"/>
      <c r="W172" s="71"/>
      <c r="X172" s="71"/>
      <c r="Y172" s="71"/>
    </row>
    <row r="173" spans="1:25" ht="15.75">
      <c r="A173" s="25"/>
      <c r="B173" s="41">
        <v>2</v>
      </c>
      <c r="C173" s="42" t="s">
        <v>1633</v>
      </c>
      <c r="D173" s="43"/>
      <c r="E173" s="19">
        <v>15</v>
      </c>
      <c r="F173" s="38"/>
      <c r="G173" s="40">
        <v>2</v>
      </c>
      <c r="H173" s="42" t="s">
        <v>1668</v>
      </c>
      <c r="I173" s="43"/>
      <c r="J173" s="19">
        <v>13</v>
      </c>
      <c r="K173" s="38" t="s">
        <v>102</v>
      </c>
      <c r="L173" s="71"/>
      <c r="M173" s="71"/>
      <c r="N173" s="71"/>
      <c r="O173" s="71"/>
      <c r="P173" s="71"/>
      <c r="Q173" s="71"/>
      <c r="R173" s="71"/>
      <c r="S173" s="71"/>
      <c r="T173" s="71"/>
      <c r="U173" s="71"/>
      <c r="V173" s="71"/>
      <c r="W173" s="71"/>
      <c r="X173" s="71"/>
      <c r="Y173" s="71"/>
    </row>
    <row r="174" spans="1:25" ht="15.75">
      <c r="A174" s="25"/>
      <c r="B174" s="39"/>
      <c r="C174" s="42" t="s">
        <v>1625</v>
      </c>
      <c r="D174" s="43"/>
      <c r="E174" s="19">
        <v>17</v>
      </c>
      <c r="F174" s="39"/>
      <c r="G174" s="39"/>
      <c r="H174" s="42" t="s">
        <v>1667</v>
      </c>
      <c r="I174" s="43"/>
      <c r="J174" s="19">
        <v>16</v>
      </c>
      <c r="K174" s="39"/>
      <c r="L174" s="71"/>
      <c r="M174" s="71"/>
      <c r="N174" s="71"/>
      <c r="O174" s="71"/>
      <c r="P174" s="71"/>
      <c r="Q174" s="71"/>
      <c r="R174" s="71"/>
      <c r="S174" s="71"/>
      <c r="T174" s="71"/>
      <c r="U174" s="71"/>
      <c r="V174" s="71"/>
      <c r="W174" s="71"/>
      <c r="X174" s="71"/>
      <c r="Y174" s="71"/>
    </row>
    <row r="175" spans="1:25" ht="15.75">
      <c r="A175" s="25"/>
      <c r="B175" s="41">
        <v>3</v>
      </c>
      <c r="C175" s="42" t="s">
        <v>1621</v>
      </c>
      <c r="D175" s="43"/>
      <c r="E175" s="19">
        <v>17</v>
      </c>
      <c r="F175" s="38" t="s">
        <v>68</v>
      </c>
      <c r="G175" s="40">
        <v>3</v>
      </c>
      <c r="H175" s="42" t="s">
        <v>1630</v>
      </c>
      <c r="I175" s="43"/>
      <c r="J175" s="19">
        <v>13</v>
      </c>
      <c r="K175" s="38"/>
      <c r="L175" s="71"/>
      <c r="M175" s="71"/>
      <c r="N175" s="71"/>
      <c r="O175" s="71"/>
      <c r="P175" s="71"/>
      <c r="Q175" s="71"/>
      <c r="R175" s="71"/>
      <c r="S175" s="71"/>
      <c r="T175" s="71"/>
      <c r="U175" s="71"/>
      <c r="V175" s="71"/>
      <c r="W175" s="71"/>
      <c r="X175" s="71"/>
      <c r="Y175" s="71"/>
    </row>
    <row r="176" spans="1:25" ht="15.75">
      <c r="A176" s="25"/>
      <c r="B176" s="39"/>
      <c r="C176" s="42" t="s">
        <v>1666</v>
      </c>
      <c r="D176" s="43"/>
      <c r="E176" s="19">
        <v>15</v>
      </c>
      <c r="F176" s="39"/>
      <c r="G176" s="39"/>
      <c r="H176" s="42" t="s">
        <v>1665</v>
      </c>
      <c r="I176" s="43"/>
      <c r="J176" s="19">
        <v>17</v>
      </c>
      <c r="K176" s="39"/>
      <c r="L176" s="71"/>
      <c r="M176" s="71"/>
      <c r="N176" s="71"/>
      <c r="O176" s="71"/>
      <c r="P176" s="71"/>
      <c r="Q176" s="71"/>
      <c r="R176" s="71"/>
      <c r="S176" s="71"/>
      <c r="T176" s="71"/>
      <c r="U176" s="71"/>
      <c r="V176" s="71"/>
      <c r="W176" s="71"/>
      <c r="X176" s="71"/>
      <c r="Y176" s="71"/>
    </row>
    <row r="177" spans="1:25" ht="15.75">
      <c r="A177" s="25"/>
      <c r="B177" s="41">
        <v>4</v>
      </c>
      <c r="C177" s="42" t="s">
        <v>1664</v>
      </c>
      <c r="D177" s="43"/>
      <c r="E177" s="19">
        <v>18</v>
      </c>
      <c r="F177" s="38" t="s">
        <v>162</v>
      </c>
      <c r="G177" s="40">
        <v>4</v>
      </c>
      <c r="H177" s="42" t="s">
        <v>1663</v>
      </c>
      <c r="I177" s="43"/>
      <c r="J177" s="19">
        <v>13</v>
      </c>
      <c r="K177" s="38"/>
      <c r="L177" s="71"/>
      <c r="M177" s="71"/>
      <c r="N177" s="71"/>
      <c r="O177" s="71"/>
      <c r="P177" s="71"/>
      <c r="Q177" s="71"/>
      <c r="R177" s="71"/>
      <c r="S177" s="71"/>
      <c r="T177" s="71"/>
      <c r="U177" s="71"/>
      <c r="V177" s="71"/>
      <c r="W177" s="71"/>
      <c r="X177" s="71"/>
      <c r="Y177" s="71"/>
    </row>
    <row r="178" spans="1:25" ht="15.75">
      <c r="A178" s="25"/>
      <c r="B178" s="39"/>
      <c r="C178" s="42" t="s">
        <v>1627</v>
      </c>
      <c r="D178" s="43"/>
      <c r="E178" s="19">
        <v>16</v>
      </c>
      <c r="F178" s="39"/>
      <c r="G178" s="39"/>
      <c r="H178" s="42" t="s">
        <v>1626</v>
      </c>
      <c r="I178" s="43"/>
      <c r="J178" s="19">
        <v>16</v>
      </c>
      <c r="K178" s="39"/>
      <c r="L178" s="71"/>
      <c r="M178" s="71"/>
      <c r="N178" s="71"/>
      <c r="O178" s="71"/>
      <c r="P178" s="71"/>
      <c r="Q178" s="71"/>
      <c r="R178" s="71"/>
      <c r="S178" s="71"/>
      <c r="T178" s="71"/>
      <c r="U178" s="71"/>
      <c r="V178" s="71"/>
      <c r="W178" s="71"/>
      <c r="X178" s="71"/>
      <c r="Y178" s="71"/>
    </row>
    <row r="179" spans="1:25" ht="15.75">
      <c r="A179" s="25"/>
      <c r="B179" s="41">
        <v>5</v>
      </c>
      <c r="C179" s="42" t="s">
        <v>1623</v>
      </c>
      <c r="D179" s="43"/>
      <c r="E179" s="19">
        <v>30</v>
      </c>
      <c r="F179" s="38" t="s">
        <v>48</v>
      </c>
      <c r="G179" s="40">
        <v>5</v>
      </c>
      <c r="H179" s="42" t="s">
        <v>1662</v>
      </c>
      <c r="I179" s="43"/>
      <c r="J179" s="19">
        <v>9</v>
      </c>
      <c r="K179" s="38"/>
      <c r="L179" s="71"/>
      <c r="M179" s="71"/>
      <c r="N179" s="71"/>
      <c r="O179" s="71"/>
      <c r="P179" s="71"/>
      <c r="Q179" s="71"/>
      <c r="R179" s="71"/>
      <c r="S179" s="71"/>
      <c r="T179" s="71"/>
      <c r="U179" s="71"/>
      <c r="V179" s="71"/>
      <c r="W179" s="71"/>
      <c r="X179" s="71"/>
      <c r="Y179" s="71"/>
    </row>
    <row r="180" spans="1:25" ht="15.75">
      <c r="A180" s="25"/>
      <c r="B180" s="39"/>
      <c r="C180" s="42" t="s">
        <v>1661</v>
      </c>
      <c r="D180" s="43"/>
      <c r="E180" s="19">
        <v>32</v>
      </c>
      <c r="F180" s="39"/>
      <c r="G180" s="39"/>
      <c r="H180" s="42" t="s">
        <v>1660</v>
      </c>
      <c r="I180" s="43"/>
      <c r="J180" s="19">
        <v>20</v>
      </c>
      <c r="K180" s="39"/>
      <c r="L180" s="71"/>
      <c r="M180" s="71"/>
      <c r="N180" s="71"/>
      <c r="O180" s="71"/>
      <c r="P180" s="71"/>
      <c r="Q180" s="71"/>
      <c r="R180" s="71"/>
      <c r="S180" s="71"/>
      <c r="T180" s="71"/>
      <c r="U180" s="71"/>
      <c r="V180" s="71"/>
      <c r="W180" s="71"/>
      <c r="X180" s="71"/>
      <c r="Y180" s="71"/>
    </row>
    <row r="181" spans="1:25" ht="15.75">
      <c r="A181" s="25"/>
      <c r="B181" s="44" t="str">
        <f>"TOTAL MATCHES WON BY : "&amp;C167</f>
        <v>TOTAL MATCHES WON BY : PINJARRA</v>
      </c>
      <c r="C181" s="45"/>
      <c r="D181" s="45"/>
      <c r="E181" s="43"/>
      <c r="F181" s="19">
        <f>COUNTA(F171:F180)-0.5*COUNTIF(F171:F180,"Sq*")-COUNTIF(F171:F180,"TBA")</f>
        <v>3</v>
      </c>
      <c r="G181" s="55" t="str">
        <f>"TOTAL MATCHES WON BY : "&amp;H167</f>
        <v>TOTAL MATCHES WON BY : KWINANA</v>
      </c>
      <c r="H181" s="45"/>
      <c r="I181" s="45"/>
      <c r="J181" s="43"/>
      <c r="K181" s="19">
        <f>COUNTA(K171:K180)-0.5*COUNTIF(K171:K180,"Sq*")-COUNTIF(K171:K180,"TBA")</f>
        <v>2</v>
      </c>
      <c r="L181" s="70"/>
      <c r="M181" s="70"/>
      <c r="N181" s="70" t="str">
        <f>IF(F181+K181=0,"",C167)</f>
        <v>PINJARRA</v>
      </c>
      <c r="O181" s="24">
        <f>F181</f>
        <v>3</v>
      </c>
      <c r="P181" s="70" t="str">
        <f>IF(F181+K181=0,"",H167)</f>
        <v>KWINANA</v>
      </c>
      <c r="Q181" s="24">
        <f>K181</f>
        <v>2</v>
      </c>
      <c r="R181" s="70" t="str">
        <f>G182</f>
        <v>PINJARRA</v>
      </c>
      <c r="S181" s="70" t="str">
        <f>IF(R181="HALVED",C167,"")</f>
        <v/>
      </c>
      <c r="T181" s="70" t="str">
        <f>IF(R181="HALVED",H167,"")</f>
        <v/>
      </c>
      <c r="U181" s="70"/>
      <c r="V181" s="70"/>
      <c r="W181" s="70"/>
      <c r="X181" s="70"/>
      <c r="Y181" s="70"/>
    </row>
    <row r="182" spans="1:25" ht="15">
      <c r="A182" s="25"/>
      <c r="B182" s="46" t="s">
        <v>52</v>
      </c>
      <c r="C182" s="45"/>
      <c r="D182" s="45"/>
      <c r="E182" s="45"/>
      <c r="F182" s="43"/>
      <c r="G182" s="56" t="str">
        <f>IF(F181+K181&lt;4,"",IF(F181=K181,"HALVED",IF(F181&gt;K181,C167,H167)))</f>
        <v>PINJARRA</v>
      </c>
      <c r="H182" s="45"/>
      <c r="I182" s="45"/>
      <c r="J182" s="45"/>
      <c r="K182" s="43"/>
      <c r="L182" s="69"/>
      <c r="M182" s="69"/>
      <c r="N182" s="69"/>
      <c r="O182" s="69"/>
      <c r="P182" s="69"/>
      <c r="Q182" s="69"/>
      <c r="R182" s="69"/>
      <c r="S182" s="69"/>
      <c r="T182" s="69"/>
      <c r="U182" s="69"/>
      <c r="V182" s="69"/>
      <c r="W182" s="69"/>
      <c r="X182" s="69"/>
      <c r="Y182" s="69"/>
    </row>
    <row r="183" spans="1:25" ht="15">
      <c r="A183" s="25"/>
      <c r="B183" s="25"/>
      <c r="C183" s="25"/>
      <c r="D183" s="25"/>
      <c r="E183" s="25"/>
      <c r="F183" s="25"/>
      <c r="G183" s="33"/>
      <c r="H183" s="33"/>
      <c r="I183" s="33"/>
      <c r="J183" s="33"/>
      <c r="K183" s="33"/>
      <c r="L183" s="69"/>
      <c r="M183" s="69"/>
      <c r="N183" s="69"/>
      <c r="O183" s="69"/>
      <c r="P183" s="69"/>
      <c r="Q183" s="69"/>
      <c r="R183" s="69"/>
      <c r="S183" s="69"/>
      <c r="T183" s="69"/>
      <c r="U183" s="69"/>
      <c r="V183" s="69"/>
      <c r="W183" s="69"/>
      <c r="X183" s="69"/>
      <c r="Y183" s="69"/>
    </row>
    <row r="184" spans="1:25" ht="19.5" customHeight="1">
      <c r="A184" s="25"/>
      <c r="B184" s="57" t="s">
        <v>211</v>
      </c>
      <c r="C184" s="45"/>
      <c r="D184" s="45"/>
      <c r="E184" s="45"/>
      <c r="F184" s="45"/>
      <c r="G184" s="45"/>
      <c r="H184" s="45"/>
      <c r="I184" s="45"/>
      <c r="J184" s="45"/>
      <c r="K184" s="43"/>
      <c r="L184" s="69"/>
      <c r="M184" s="69"/>
      <c r="N184" s="69"/>
      <c r="O184" s="69"/>
      <c r="P184" s="69"/>
      <c r="Q184" s="69"/>
      <c r="R184" s="69"/>
      <c r="S184" s="69"/>
      <c r="T184" s="69"/>
      <c r="U184" s="69"/>
      <c r="V184" s="69"/>
      <c r="W184" s="69"/>
      <c r="X184" s="69"/>
      <c r="Y184" s="69"/>
    </row>
    <row r="185" spans="1:25" ht="15">
      <c r="A185" s="25"/>
      <c r="B185" s="16" t="s">
        <v>22</v>
      </c>
      <c r="C185" s="58" t="s">
        <v>1392</v>
      </c>
      <c r="D185" s="45"/>
      <c r="E185" s="45"/>
      <c r="F185" s="43"/>
      <c r="G185" s="17" t="s">
        <v>22</v>
      </c>
      <c r="H185" s="48" t="s">
        <v>1659</v>
      </c>
      <c r="I185" s="45"/>
      <c r="J185" s="45"/>
      <c r="K185" s="43"/>
      <c r="L185" s="69"/>
      <c r="M185" s="69"/>
      <c r="N185" s="69"/>
      <c r="O185" s="69"/>
      <c r="P185" s="69"/>
      <c r="Q185" s="69"/>
      <c r="R185" s="69"/>
      <c r="S185" s="69"/>
      <c r="T185" s="69"/>
      <c r="U185" s="69"/>
      <c r="V185" s="69"/>
      <c r="W185" s="69"/>
      <c r="X185" s="69"/>
      <c r="Y185" s="69"/>
    </row>
    <row r="186" spans="1:25" ht="15">
      <c r="A186" s="25"/>
      <c r="B186" s="41" t="s">
        <v>23</v>
      </c>
      <c r="C186" s="59" t="s">
        <v>24</v>
      </c>
      <c r="D186" s="50"/>
      <c r="E186" s="41" t="s">
        <v>25</v>
      </c>
      <c r="F186" s="41" t="s">
        <v>26</v>
      </c>
      <c r="G186" s="40" t="s">
        <v>23</v>
      </c>
      <c r="H186" s="49" t="s">
        <v>24</v>
      </c>
      <c r="I186" s="50"/>
      <c r="J186" s="40" t="s">
        <v>25</v>
      </c>
      <c r="K186" s="40" t="s">
        <v>26</v>
      </c>
      <c r="L186" s="69"/>
      <c r="M186" s="69"/>
      <c r="N186" s="69"/>
      <c r="O186" s="69"/>
      <c r="P186" s="69"/>
      <c r="Q186" s="69"/>
      <c r="R186" s="69"/>
      <c r="S186" s="69"/>
      <c r="T186" s="69"/>
      <c r="U186" s="69"/>
      <c r="V186" s="69"/>
      <c r="W186" s="69"/>
      <c r="X186" s="69"/>
      <c r="Y186" s="69"/>
    </row>
    <row r="187" spans="1:25" ht="15">
      <c r="A187" s="25"/>
      <c r="B187" s="47"/>
      <c r="C187" s="51"/>
      <c r="D187" s="52"/>
      <c r="E187" s="47"/>
      <c r="F187" s="47"/>
      <c r="G187" s="47"/>
      <c r="H187" s="51"/>
      <c r="I187" s="52"/>
      <c r="J187" s="47"/>
      <c r="K187" s="47"/>
      <c r="L187" s="69"/>
      <c r="M187" s="69"/>
      <c r="N187" s="69"/>
      <c r="O187" s="69"/>
      <c r="P187" s="69"/>
      <c r="Q187" s="69"/>
      <c r="R187" s="69"/>
      <c r="S187" s="69"/>
      <c r="T187" s="69"/>
      <c r="U187" s="69"/>
      <c r="V187" s="69"/>
      <c r="W187" s="69"/>
      <c r="X187" s="69"/>
      <c r="Y187" s="69"/>
    </row>
    <row r="188" spans="1:25" ht="15">
      <c r="A188" s="25"/>
      <c r="B188" s="39"/>
      <c r="C188" s="53"/>
      <c r="D188" s="54"/>
      <c r="E188" s="39"/>
      <c r="F188" s="39"/>
      <c r="G188" s="39"/>
      <c r="H188" s="53"/>
      <c r="I188" s="54"/>
      <c r="J188" s="39"/>
      <c r="K188" s="39"/>
      <c r="L188" s="69"/>
      <c r="M188" s="69"/>
      <c r="N188" s="69"/>
      <c r="O188" s="69"/>
      <c r="P188" s="69"/>
      <c r="Q188" s="69"/>
      <c r="R188" s="69"/>
      <c r="S188" s="69"/>
      <c r="T188" s="69"/>
      <c r="U188" s="69"/>
      <c r="V188" s="69"/>
      <c r="W188" s="69"/>
      <c r="X188" s="69"/>
      <c r="Y188" s="69"/>
    </row>
    <row r="189" spans="1:25" ht="15.75">
      <c r="A189" s="25"/>
      <c r="B189" s="41">
        <v>1</v>
      </c>
      <c r="C189" s="42" t="s">
        <v>1658</v>
      </c>
      <c r="D189" s="43"/>
      <c r="E189" s="19">
        <v>8</v>
      </c>
      <c r="F189" s="38" t="s">
        <v>68</v>
      </c>
      <c r="G189" s="40">
        <v>1</v>
      </c>
      <c r="H189" s="42" t="s">
        <v>1657</v>
      </c>
      <c r="I189" s="43"/>
      <c r="J189" s="19">
        <v>15</v>
      </c>
      <c r="K189" s="38"/>
      <c r="L189" s="71"/>
      <c r="M189" s="71"/>
      <c r="N189" s="71"/>
      <c r="O189" s="71"/>
      <c r="P189" s="71"/>
      <c r="Q189" s="71"/>
      <c r="R189" s="71"/>
      <c r="S189" s="71"/>
      <c r="T189" s="71"/>
      <c r="U189" s="71"/>
      <c r="V189" s="71"/>
      <c r="W189" s="71"/>
      <c r="X189" s="71"/>
      <c r="Y189" s="71"/>
    </row>
    <row r="190" spans="1:25" ht="15.75">
      <c r="A190" s="25"/>
      <c r="B190" s="39"/>
      <c r="C190" s="42" t="s">
        <v>1656</v>
      </c>
      <c r="D190" s="43"/>
      <c r="E190" s="19">
        <v>12</v>
      </c>
      <c r="F190" s="39"/>
      <c r="G190" s="39"/>
      <c r="H190" s="42" t="s">
        <v>1655</v>
      </c>
      <c r="I190" s="43"/>
      <c r="J190" s="19">
        <v>27</v>
      </c>
      <c r="K190" s="39"/>
      <c r="L190" s="71"/>
      <c r="M190" s="71"/>
      <c r="N190" s="71"/>
      <c r="O190" s="71"/>
      <c r="P190" s="71"/>
      <c r="Q190" s="71"/>
      <c r="R190" s="71"/>
      <c r="S190" s="71"/>
      <c r="T190" s="71"/>
      <c r="U190" s="71"/>
      <c r="V190" s="71"/>
      <c r="W190" s="71"/>
      <c r="X190" s="71"/>
      <c r="Y190" s="71"/>
    </row>
    <row r="191" spans="1:25" ht="15.75">
      <c r="A191" s="25"/>
      <c r="B191" s="41">
        <v>2</v>
      </c>
      <c r="C191" s="42" t="s">
        <v>1654</v>
      </c>
      <c r="D191" s="43"/>
      <c r="E191" s="19">
        <v>12</v>
      </c>
      <c r="F191" s="38" t="s">
        <v>84</v>
      </c>
      <c r="G191" s="40">
        <v>2</v>
      </c>
      <c r="H191" s="42" t="s">
        <v>1653</v>
      </c>
      <c r="I191" s="43"/>
      <c r="J191" s="19">
        <v>17</v>
      </c>
      <c r="K191" s="38"/>
      <c r="L191" s="71"/>
      <c r="M191" s="71"/>
      <c r="N191" s="71"/>
      <c r="O191" s="71"/>
      <c r="P191" s="71"/>
      <c r="Q191" s="71"/>
      <c r="R191" s="71"/>
      <c r="S191" s="71"/>
      <c r="T191" s="71"/>
      <c r="U191" s="71"/>
      <c r="V191" s="71"/>
      <c r="W191" s="71"/>
      <c r="X191" s="71"/>
      <c r="Y191" s="71"/>
    </row>
    <row r="192" spans="1:25" ht="15.75">
      <c r="A192" s="25"/>
      <c r="B192" s="39"/>
      <c r="C192" s="42" t="s">
        <v>1652</v>
      </c>
      <c r="D192" s="43"/>
      <c r="E192" s="19">
        <v>15</v>
      </c>
      <c r="F192" s="39"/>
      <c r="G192" s="39"/>
      <c r="H192" s="42" t="s">
        <v>1651</v>
      </c>
      <c r="I192" s="43"/>
      <c r="J192" s="19">
        <v>23</v>
      </c>
      <c r="K192" s="39"/>
      <c r="L192" s="71"/>
      <c r="M192" s="71"/>
      <c r="N192" s="71"/>
      <c r="O192" s="71"/>
      <c r="P192" s="71"/>
      <c r="Q192" s="71"/>
      <c r="R192" s="71"/>
      <c r="S192" s="71"/>
      <c r="T192" s="71"/>
      <c r="U192" s="71"/>
      <c r="V192" s="71"/>
      <c r="W192" s="71"/>
      <c r="X192" s="71"/>
      <c r="Y192" s="71"/>
    </row>
    <row r="193" spans="1:25" ht="15.75">
      <c r="A193" s="25"/>
      <c r="B193" s="41">
        <v>3</v>
      </c>
      <c r="C193" s="42" t="s">
        <v>1650</v>
      </c>
      <c r="D193" s="43"/>
      <c r="E193" s="19">
        <v>18</v>
      </c>
      <c r="F193" s="38" t="s">
        <v>55</v>
      </c>
      <c r="G193" s="40">
        <v>3</v>
      </c>
      <c r="H193" s="42" t="s">
        <v>1649</v>
      </c>
      <c r="I193" s="43"/>
      <c r="J193" s="19">
        <v>9</v>
      </c>
      <c r="K193" s="38"/>
      <c r="L193" s="71"/>
      <c r="M193" s="71"/>
      <c r="N193" s="71"/>
      <c r="O193" s="71"/>
      <c r="P193" s="71"/>
      <c r="Q193" s="71"/>
      <c r="R193" s="71"/>
      <c r="S193" s="71"/>
      <c r="T193" s="71"/>
      <c r="U193" s="71"/>
      <c r="V193" s="71"/>
      <c r="W193" s="71"/>
      <c r="X193" s="71"/>
      <c r="Y193" s="71"/>
    </row>
    <row r="194" spans="1:25" ht="15.75">
      <c r="A194" s="25"/>
      <c r="B194" s="39"/>
      <c r="C194" s="42" t="s">
        <v>1648</v>
      </c>
      <c r="D194" s="43"/>
      <c r="E194" s="19">
        <v>25</v>
      </c>
      <c r="F194" s="39"/>
      <c r="G194" s="39"/>
      <c r="H194" s="42" t="s">
        <v>1647</v>
      </c>
      <c r="I194" s="43"/>
      <c r="J194" s="19">
        <v>25</v>
      </c>
      <c r="K194" s="39"/>
      <c r="L194" s="71"/>
      <c r="M194" s="71"/>
      <c r="N194" s="71"/>
      <c r="O194" s="71"/>
      <c r="P194" s="71"/>
      <c r="Q194" s="71"/>
      <c r="R194" s="71"/>
      <c r="S194" s="71"/>
      <c r="T194" s="71"/>
      <c r="U194" s="71"/>
      <c r="V194" s="71"/>
      <c r="W194" s="71"/>
      <c r="X194" s="71"/>
      <c r="Y194" s="71"/>
    </row>
    <row r="195" spans="1:25" ht="15.75">
      <c r="A195" s="25"/>
      <c r="B195" s="41">
        <v>4</v>
      </c>
      <c r="C195" s="42" t="s">
        <v>1646</v>
      </c>
      <c r="D195" s="43"/>
      <c r="E195" s="19">
        <v>21</v>
      </c>
      <c r="F195" s="38" t="s">
        <v>43</v>
      </c>
      <c r="G195" s="40">
        <v>4</v>
      </c>
      <c r="H195" s="42" t="s">
        <v>1645</v>
      </c>
      <c r="I195" s="43"/>
      <c r="J195" s="19">
        <v>17</v>
      </c>
      <c r="K195" s="38"/>
      <c r="L195" s="71"/>
      <c r="M195" s="71"/>
      <c r="N195" s="71"/>
      <c r="O195" s="71"/>
      <c r="P195" s="71"/>
      <c r="Q195" s="71"/>
      <c r="R195" s="71"/>
      <c r="S195" s="71"/>
      <c r="T195" s="71"/>
      <c r="U195" s="71"/>
      <c r="V195" s="71"/>
      <c r="W195" s="71"/>
      <c r="X195" s="71"/>
      <c r="Y195" s="71"/>
    </row>
    <row r="196" spans="1:25" ht="15.75">
      <c r="A196" s="25"/>
      <c r="B196" s="39"/>
      <c r="C196" s="42" t="s">
        <v>1644</v>
      </c>
      <c r="D196" s="43"/>
      <c r="E196" s="19">
        <v>24</v>
      </c>
      <c r="F196" s="39"/>
      <c r="G196" s="39"/>
      <c r="H196" s="42" t="s">
        <v>1643</v>
      </c>
      <c r="I196" s="43"/>
      <c r="J196" s="19">
        <v>26</v>
      </c>
      <c r="K196" s="39"/>
      <c r="L196" s="71"/>
      <c r="M196" s="71"/>
      <c r="N196" s="71"/>
      <c r="O196" s="71"/>
      <c r="P196" s="71"/>
      <c r="Q196" s="71"/>
      <c r="R196" s="71"/>
      <c r="S196" s="71"/>
      <c r="T196" s="71"/>
      <c r="U196" s="71"/>
      <c r="V196" s="71"/>
      <c r="W196" s="71"/>
      <c r="X196" s="71"/>
      <c r="Y196" s="71"/>
    </row>
    <row r="197" spans="1:25" ht="15.75">
      <c r="A197" s="25"/>
      <c r="B197" s="41">
        <v>5</v>
      </c>
      <c r="C197" s="42" t="s">
        <v>1642</v>
      </c>
      <c r="D197" s="43"/>
      <c r="E197" s="19">
        <v>27</v>
      </c>
      <c r="F197" s="38" t="s">
        <v>55</v>
      </c>
      <c r="G197" s="40">
        <v>5</v>
      </c>
      <c r="H197" s="42" t="s">
        <v>1641</v>
      </c>
      <c r="I197" s="43"/>
      <c r="J197" s="19">
        <v>9</v>
      </c>
      <c r="K197" s="38"/>
      <c r="L197" s="71"/>
      <c r="M197" s="71"/>
      <c r="N197" s="71"/>
      <c r="O197" s="71"/>
      <c r="P197" s="71"/>
      <c r="Q197" s="71"/>
      <c r="R197" s="71"/>
      <c r="S197" s="71"/>
      <c r="T197" s="71"/>
      <c r="U197" s="71"/>
      <c r="V197" s="71"/>
      <c r="W197" s="71"/>
      <c r="X197" s="71"/>
      <c r="Y197" s="71"/>
    </row>
    <row r="198" spans="1:25" ht="15.75">
      <c r="A198" s="25"/>
      <c r="B198" s="39"/>
      <c r="C198" s="42" t="s">
        <v>1640</v>
      </c>
      <c r="D198" s="43"/>
      <c r="E198" s="19">
        <v>26</v>
      </c>
      <c r="F198" s="39"/>
      <c r="G198" s="39"/>
      <c r="H198" s="42" t="s">
        <v>1639</v>
      </c>
      <c r="I198" s="43"/>
      <c r="J198" s="19">
        <v>23</v>
      </c>
      <c r="K198" s="39"/>
      <c r="L198" s="71"/>
      <c r="M198" s="71"/>
      <c r="N198" s="71"/>
      <c r="O198" s="71"/>
      <c r="P198" s="71"/>
      <c r="Q198" s="71"/>
      <c r="R198" s="71"/>
      <c r="S198" s="71"/>
      <c r="T198" s="71"/>
      <c r="U198" s="71"/>
      <c r="V198" s="71"/>
      <c r="W198" s="71"/>
      <c r="X198" s="71"/>
      <c r="Y198" s="71"/>
    </row>
    <row r="199" spans="1:25" ht="27.75">
      <c r="A199" s="25"/>
      <c r="B199" s="44" t="str">
        <f>"TOTAL MATCHES WON BY : "&amp;C185</f>
        <v>TOTAL MATCHES WON BY : ROCKINGHAM</v>
      </c>
      <c r="C199" s="45"/>
      <c r="D199" s="45"/>
      <c r="E199" s="43"/>
      <c r="F199" s="19">
        <f>COUNTA(F189:F198)-0.5*COUNTIF(F189:F198,"Sq*")-COUNTIF(F189:F198,"TBA")</f>
        <v>5</v>
      </c>
      <c r="G199" s="55" t="str">
        <f>"TOTAL MATCHES WON BY : "&amp;H185</f>
        <v>TOTAL MATCHES WON BY : SECRET HARBOUR</v>
      </c>
      <c r="H199" s="45"/>
      <c r="I199" s="45"/>
      <c r="J199" s="43"/>
      <c r="K199" s="19">
        <f>COUNTA(K189:K198)-0.5*COUNTIF(K189:K198,"Sq*")-COUNTIF(K189:K198,"TBA")</f>
        <v>0</v>
      </c>
      <c r="L199" s="70"/>
      <c r="M199" s="70"/>
      <c r="N199" s="70" t="str">
        <f>IF(F199+K199=0,"",C185)</f>
        <v>ROCKINGHAM</v>
      </c>
      <c r="O199" s="24">
        <f>F199</f>
        <v>5</v>
      </c>
      <c r="P199" s="70" t="str">
        <f>IF(F199+K199=0,"",H185)</f>
        <v>SECRET HARBOUR</v>
      </c>
      <c r="Q199" s="24">
        <f>K199</f>
        <v>0</v>
      </c>
      <c r="R199" s="70" t="str">
        <f>G200</f>
        <v>ROCKINGHAM</v>
      </c>
      <c r="S199" s="70" t="str">
        <f>IF(R199="HALVED",C185,"")</f>
        <v/>
      </c>
      <c r="T199" s="70" t="str">
        <f>IF(R199="HALVED",H185,"")</f>
        <v/>
      </c>
      <c r="U199" s="70"/>
      <c r="V199" s="70"/>
      <c r="W199" s="70"/>
      <c r="X199" s="70"/>
      <c r="Y199" s="70"/>
    </row>
    <row r="200" spans="1:25" ht="15">
      <c r="A200" s="25"/>
      <c r="B200" s="46" t="s">
        <v>52</v>
      </c>
      <c r="C200" s="45"/>
      <c r="D200" s="45"/>
      <c r="E200" s="45"/>
      <c r="F200" s="43"/>
      <c r="G200" s="56" t="str">
        <f>IF(F199+K199&lt;4,"",IF(F199=K199,"HALVED",IF(F199&gt;K199,C185,H185)))</f>
        <v>ROCKINGHAM</v>
      </c>
      <c r="H200" s="45"/>
      <c r="I200" s="45"/>
      <c r="J200" s="45"/>
      <c r="K200" s="43"/>
      <c r="L200" s="69"/>
      <c r="M200" s="69"/>
      <c r="N200" s="69"/>
      <c r="O200" s="69"/>
      <c r="P200" s="69"/>
      <c r="Q200" s="69"/>
      <c r="R200" s="69"/>
      <c r="S200" s="69"/>
      <c r="T200" s="69"/>
      <c r="U200" s="69"/>
      <c r="V200" s="69"/>
      <c r="W200" s="69"/>
      <c r="X200" s="69"/>
      <c r="Y200" s="69"/>
    </row>
    <row r="201" spans="1:25" ht="15.75" customHeight="1">
      <c r="A201" s="25"/>
      <c r="B201" s="76"/>
      <c r="C201" s="45"/>
      <c r="D201" s="45"/>
      <c r="E201" s="45"/>
      <c r="F201" s="45"/>
      <c r="G201" s="45"/>
      <c r="H201" s="45"/>
      <c r="I201" s="45"/>
      <c r="J201" s="45"/>
      <c r="K201" s="43"/>
      <c r="L201" s="69"/>
      <c r="M201" s="69"/>
      <c r="N201" s="69"/>
      <c r="O201" s="69"/>
      <c r="P201" s="69"/>
      <c r="Q201" s="69"/>
      <c r="R201" s="69"/>
      <c r="S201" s="69"/>
      <c r="T201" s="69"/>
      <c r="U201" s="69"/>
      <c r="V201" s="69"/>
      <c r="W201" s="69"/>
      <c r="X201" s="69"/>
      <c r="Y201" s="69"/>
    </row>
    <row r="202" spans="1:25" ht="15">
      <c r="A202" s="25"/>
      <c r="B202" s="16" t="s">
        <v>22</v>
      </c>
      <c r="C202" s="58" t="s">
        <v>1011</v>
      </c>
      <c r="D202" s="45"/>
      <c r="E202" s="45"/>
      <c r="F202" s="43"/>
      <c r="G202" s="17" t="s">
        <v>22</v>
      </c>
      <c r="H202" s="48" t="s">
        <v>1370</v>
      </c>
      <c r="I202" s="45"/>
      <c r="J202" s="45"/>
      <c r="K202" s="43"/>
      <c r="L202" s="69"/>
      <c r="M202" s="69"/>
      <c r="N202" s="69"/>
      <c r="O202" s="69"/>
      <c r="P202" s="69"/>
      <c r="Q202" s="69"/>
      <c r="R202" s="69"/>
      <c r="S202" s="69"/>
      <c r="T202" s="69"/>
      <c r="U202" s="69"/>
      <c r="V202" s="69"/>
      <c r="W202" s="69"/>
      <c r="X202" s="69"/>
      <c r="Y202" s="69"/>
    </row>
    <row r="203" spans="1:25" ht="15">
      <c r="A203" s="25"/>
      <c r="B203" s="41" t="s">
        <v>23</v>
      </c>
      <c r="C203" s="59" t="s">
        <v>24</v>
      </c>
      <c r="D203" s="50"/>
      <c r="E203" s="41" t="s">
        <v>25</v>
      </c>
      <c r="F203" s="41" t="s">
        <v>26</v>
      </c>
      <c r="G203" s="40" t="s">
        <v>23</v>
      </c>
      <c r="H203" s="49" t="s">
        <v>24</v>
      </c>
      <c r="I203" s="50"/>
      <c r="J203" s="40" t="s">
        <v>25</v>
      </c>
      <c r="K203" s="40" t="s">
        <v>26</v>
      </c>
      <c r="L203" s="69"/>
      <c r="M203" s="69"/>
      <c r="N203" s="69"/>
      <c r="O203" s="69"/>
      <c r="P203" s="69"/>
      <c r="Q203" s="69"/>
      <c r="R203" s="69"/>
      <c r="S203" s="69"/>
      <c r="T203" s="69"/>
      <c r="U203" s="69"/>
      <c r="V203" s="69"/>
      <c r="W203" s="69"/>
      <c r="X203" s="69"/>
      <c r="Y203" s="69"/>
    </row>
    <row r="204" spans="1:25" ht="15">
      <c r="A204" s="25"/>
      <c r="B204" s="47"/>
      <c r="C204" s="51"/>
      <c r="D204" s="52"/>
      <c r="E204" s="47"/>
      <c r="F204" s="47"/>
      <c r="G204" s="47"/>
      <c r="H204" s="51"/>
      <c r="I204" s="52"/>
      <c r="J204" s="47"/>
      <c r="K204" s="47"/>
      <c r="L204" s="69"/>
      <c r="M204" s="69"/>
      <c r="N204" s="69"/>
      <c r="O204" s="69"/>
      <c r="P204" s="69"/>
      <c r="Q204" s="69"/>
      <c r="R204" s="69"/>
      <c r="S204" s="69"/>
      <c r="T204" s="69"/>
      <c r="U204" s="69"/>
      <c r="V204" s="69"/>
      <c r="W204" s="69"/>
      <c r="X204" s="69"/>
      <c r="Y204" s="69"/>
    </row>
    <row r="205" spans="1:25" ht="15">
      <c r="A205" s="25"/>
      <c r="B205" s="39"/>
      <c r="C205" s="53"/>
      <c r="D205" s="54"/>
      <c r="E205" s="39"/>
      <c r="F205" s="39"/>
      <c r="G205" s="39"/>
      <c r="H205" s="53"/>
      <c r="I205" s="54"/>
      <c r="J205" s="39"/>
      <c r="K205" s="39"/>
      <c r="L205" s="69"/>
      <c r="M205" s="69"/>
      <c r="N205" s="69"/>
      <c r="O205" s="69"/>
      <c r="P205" s="69"/>
      <c r="Q205" s="69"/>
      <c r="R205" s="69"/>
      <c r="S205" s="69"/>
      <c r="T205" s="69"/>
      <c r="U205" s="69"/>
      <c r="V205" s="69"/>
      <c r="W205" s="69"/>
      <c r="X205" s="69"/>
      <c r="Y205" s="69"/>
    </row>
    <row r="206" spans="1:25" ht="15.75">
      <c r="A206" s="25"/>
      <c r="B206" s="41">
        <v>1</v>
      </c>
      <c r="C206" s="42" t="s">
        <v>1638</v>
      </c>
      <c r="D206" s="43"/>
      <c r="E206" s="19">
        <v>9</v>
      </c>
      <c r="F206" s="38" t="s">
        <v>68</v>
      </c>
      <c r="G206" s="40">
        <v>1</v>
      </c>
      <c r="H206" s="42" t="s">
        <v>1637</v>
      </c>
      <c r="I206" s="43"/>
      <c r="J206" s="19">
        <v>9</v>
      </c>
      <c r="K206" s="38"/>
      <c r="L206" s="71"/>
      <c r="M206" s="71"/>
      <c r="N206" s="71"/>
      <c r="O206" s="71"/>
      <c r="P206" s="71"/>
      <c r="Q206" s="71"/>
      <c r="R206" s="71"/>
      <c r="S206" s="71"/>
      <c r="T206" s="71"/>
      <c r="U206" s="71"/>
      <c r="V206" s="71"/>
      <c r="W206" s="71"/>
      <c r="X206" s="71"/>
      <c r="Y206" s="71"/>
    </row>
    <row r="207" spans="1:25" ht="15.75">
      <c r="A207" s="25"/>
      <c r="B207" s="39"/>
      <c r="C207" s="42" t="s">
        <v>1636</v>
      </c>
      <c r="D207" s="43"/>
      <c r="E207" s="19">
        <v>11</v>
      </c>
      <c r="F207" s="39"/>
      <c r="G207" s="39"/>
      <c r="H207" s="42" t="s">
        <v>1635</v>
      </c>
      <c r="I207" s="43"/>
      <c r="J207" s="19">
        <v>21</v>
      </c>
      <c r="K207" s="39"/>
      <c r="L207" s="71"/>
      <c r="M207" s="71"/>
      <c r="N207" s="71"/>
      <c r="O207" s="71"/>
      <c r="P207" s="71"/>
      <c r="Q207" s="71"/>
      <c r="R207" s="71"/>
      <c r="S207" s="71"/>
      <c r="T207" s="71"/>
      <c r="U207" s="71"/>
      <c r="V207" s="71"/>
      <c r="W207" s="71"/>
      <c r="X207" s="71"/>
      <c r="Y207" s="71"/>
    </row>
    <row r="208" spans="1:25" ht="15.75">
      <c r="A208" s="25"/>
      <c r="B208" s="41">
        <v>2</v>
      </c>
      <c r="C208" s="42" t="s">
        <v>1634</v>
      </c>
      <c r="D208" s="43"/>
      <c r="E208" s="19">
        <v>13</v>
      </c>
      <c r="F208" s="38" t="s">
        <v>38</v>
      </c>
      <c r="G208" s="40">
        <v>2</v>
      </c>
      <c r="H208" s="42" t="s">
        <v>1633</v>
      </c>
      <c r="I208" s="43"/>
      <c r="J208" s="19">
        <v>15</v>
      </c>
      <c r="K208" s="38"/>
      <c r="L208" s="71"/>
      <c r="M208" s="71"/>
      <c r="N208" s="71"/>
      <c r="O208" s="71"/>
      <c r="P208" s="71"/>
      <c r="Q208" s="71"/>
      <c r="R208" s="71"/>
      <c r="S208" s="71"/>
      <c r="T208" s="71"/>
      <c r="U208" s="71"/>
      <c r="V208" s="71"/>
      <c r="W208" s="71"/>
      <c r="X208" s="71"/>
      <c r="Y208" s="71"/>
    </row>
    <row r="209" spans="1:25" ht="15.75">
      <c r="A209" s="25"/>
      <c r="B209" s="39"/>
      <c r="C209" s="42" t="s">
        <v>1632</v>
      </c>
      <c r="D209" s="43"/>
      <c r="E209" s="19">
        <v>16</v>
      </c>
      <c r="F209" s="39"/>
      <c r="G209" s="39"/>
      <c r="H209" s="42" t="s">
        <v>1631</v>
      </c>
      <c r="I209" s="43"/>
      <c r="J209" s="19">
        <v>29</v>
      </c>
      <c r="K209" s="39"/>
      <c r="L209" s="71"/>
      <c r="M209" s="71"/>
      <c r="N209" s="71"/>
      <c r="O209" s="71"/>
      <c r="P209" s="71"/>
      <c r="Q209" s="71"/>
      <c r="R209" s="71"/>
      <c r="S209" s="71"/>
      <c r="T209" s="71"/>
      <c r="U209" s="71"/>
      <c r="V209" s="71"/>
      <c r="W209" s="71"/>
      <c r="X209" s="71"/>
      <c r="Y209" s="71"/>
    </row>
    <row r="210" spans="1:25" ht="15.75">
      <c r="A210" s="25"/>
      <c r="B210" s="41">
        <v>3</v>
      </c>
      <c r="C210" s="42" t="s">
        <v>1630</v>
      </c>
      <c r="D210" s="43"/>
      <c r="E210" s="19">
        <v>13</v>
      </c>
      <c r="F210" s="38" t="s">
        <v>77</v>
      </c>
      <c r="G210" s="40">
        <v>3</v>
      </c>
      <c r="H210" s="42" t="s">
        <v>1629</v>
      </c>
      <c r="I210" s="43"/>
      <c r="J210" s="19">
        <v>16</v>
      </c>
      <c r="K210" s="38"/>
      <c r="L210" s="71"/>
      <c r="M210" s="71"/>
      <c r="N210" s="71"/>
      <c r="O210" s="71"/>
      <c r="P210" s="71"/>
      <c r="Q210" s="71"/>
      <c r="R210" s="71"/>
      <c r="S210" s="71"/>
      <c r="T210" s="71"/>
      <c r="U210" s="71"/>
      <c r="V210" s="71"/>
      <c r="W210" s="71"/>
      <c r="X210" s="71"/>
      <c r="Y210" s="71"/>
    </row>
    <row r="211" spans="1:25" ht="15.75">
      <c r="A211" s="25"/>
      <c r="B211" s="39"/>
      <c r="C211" s="42" t="s">
        <v>1628</v>
      </c>
      <c r="D211" s="43"/>
      <c r="E211" s="19">
        <v>16</v>
      </c>
      <c r="F211" s="39"/>
      <c r="G211" s="39"/>
      <c r="H211" s="42" t="s">
        <v>1627</v>
      </c>
      <c r="I211" s="43"/>
      <c r="J211" s="19">
        <v>15</v>
      </c>
      <c r="K211" s="39"/>
      <c r="L211" s="71"/>
      <c r="M211" s="71"/>
      <c r="N211" s="71"/>
      <c r="O211" s="71"/>
      <c r="P211" s="71"/>
      <c r="Q211" s="71"/>
      <c r="R211" s="71"/>
      <c r="S211" s="71"/>
      <c r="T211" s="71"/>
      <c r="U211" s="71"/>
      <c r="V211" s="71"/>
      <c r="W211" s="71"/>
      <c r="X211" s="71"/>
      <c r="Y211" s="71"/>
    </row>
    <row r="212" spans="1:25" ht="15.75">
      <c r="A212" s="25"/>
      <c r="B212" s="41">
        <v>4</v>
      </c>
      <c r="C212" s="42" t="s">
        <v>1626</v>
      </c>
      <c r="D212" s="43"/>
      <c r="E212" s="19">
        <v>16</v>
      </c>
      <c r="F212" s="38" t="s">
        <v>38</v>
      </c>
      <c r="G212" s="40">
        <v>4</v>
      </c>
      <c r="H212" s="42" t="s">
        <v>1625</v>
      </c>
      <c r="I212" s="43"/>
      <c r="J212" s="19">
        <v>17</v>
      </c>
      <c r="K212" s="38"/>
      <c r="L212" s="71"/>
      <c r="M212" s="71"/>
      <c r="N212" s="71"/>
      <c r="O212" s="71"/>
      <c r="P212" s="71"/>
      <c r="Q212" s="71"/>
      <c r="R212" s="71"/>
      <c r="S212" s="71"/>
      <c r="T212" s="71"/>
      <c r="U212" s="71"/>
      <c r="V212" s="71"/>
      <c r="W212" s="71"/>
      <c r="X212" s="71"/>
      <c r="Y212" s="71"/>
    </row>
    <row r="213" spans="1:25" ht="15.75">
      <c r="A213" s="25"/>
      <c r="B213" s="39"/>
      <c r="C213" s="42" t="s">
        <v>1624</v>
      </c>
      <c r="D213" s="43"/>
      <c r="E213" s="19">
        <v>12</v>
      </c>
      <c r="F213" s="39"/>
      <c r="G213" s="39"/>
      <c r="H213" s="42" t="s">
        <v>1623</v>
      </c>
      <c r="I213" s="43"/>
      <c r="J213" s="19">
        <v>29</v>
      </c>
      <c r="K213" s="39"/>
      <c r="L213" s="71"/>
      <c r="M213" s="71"/>
      <c r="N213" s="71"/>
      <c r="O213" s="71"/>
      <c r="P213" s="71"/>
      <c r="Q213" s="71"/>
      <c r="R213" s="71"/>
      <c r="S213" s="71"/>
      <c r="T213" s="71"/>
      <c r="U213" s="71"/>
      <c r="V213" s="71"/>
      <c r="W213" s="71"/>
      <c r="X213" s="71"/>
      <c r="Y213" s="71"/>
    </row>
    <row r="214" spans="1:25" ht="15.75">
      <c r="A214" s="25"/>
      <c r="B214" s="41">
        <v>5</v>
      </c>
      <c r="C214" s="42" t="s">
        <v>1622</v>
      </c>
      <c r="D214" s="43"/>
      <c r="E214" s="19">
        <v>8</v>
      </c>
      <c r="F214" s="38" t="s">
        <v>33</v>
      </c>
      <c r="G214" s="40">
        <v>5</v>
      </c>
      <c r="H214" s="42" t="s">
        <v>1621</v>
      </c>
      <c r="I214" s="43"/>
      <c r="J214" s="19">
        <v>18</v>
      </c>
      <c r="K214" s="38"/>
      <c r="L214" s="71"/>
      <c r="M214" s="71"/>
      <c r="N214" s="71"/>
      <c r="O214" s="71"/>
      <c r="P214" s="71"/>
      <c r="Q214" s="71"/>
      <c r="R214" s="71"/>
      <c r="S214" s="71"/>
      <c r="T214" s="71"/>
      <c r="U214" s="71"/>
      <c r="V214" s="71"/>
      <c r="W214" s="71"/>
      <c r="X214" s="71"/>
      <c r="Y214" s="71"/>
    </row>
    <row r="215" spans="1:25" ht="15.75">
      <c r="A215" s="25"/>
      <c r="B215" s="39"/>
      <c r="C215" s="42" t="s">
        <v>1620</v>
      </c>
      <c r="D215" s="43"/>
      <c r="E215" s="19">
        <v>19</v>
      </c>
      <c r="F215" s="39"/>
      <c r="G215" s="39"/>
      <c r="H215" s="42" t="s">
        <v>1619</v>
      </c>
      <c r="I215" s="43"/>
      <c r="J215" s="19">
        <v>32</v>
      </c>
      <c r="K215" s="39"/>
      <c r="L215" s="71"/>
      <c r="M215" s="71"/>
      <c r="N215" s="71"/>
      <c r="O215" s="71"/>
      <c r="P215" s="71"/>
      <c r="Q215" s="71"/>
      <c r="R215" s="71"/>
      <c r="S215" s="71"/>
      <c r="T215" s="71"/>
      <c r="U215" s="71"/>
      <c r="V215" s="71"/>
      <c r="W215" s="71"/>
      <c r="X215" s="71"/>
      <c r="Y215" s="71"/>
    </row>
    <row r="216" spans="1:25" ht="15.75">
      <c r="A216" s="25"/>
      <c r="B216" s="44" t="str">
        <f>"TOTAL MATCHES WON BY : "&amp;C202</f>
        <v>TOTAL MATCHES WON BY : KWINANA</v>
      </c>
      <c r="C216" s="45"/>
      <c r="D216" s="45"/>
      <c r="E216" s="43"/>
      <c r="F216" s="19">
        <f>COUNTA(F206:F215)-0.5*COUNTIF(F206:F215,"Sq*")-COUNTIF(F206:F215,"TBA")</f>
        <v>5</v>
      </c>
      <c r="G216" s="55" t="str">
        <f>"TOTAL MATCHES WON BY : "&amp;H202</f>
        <v>TOTAL MATCHES WON BY : PINJARRA</v>
      </c>
      <c r="H216" s="45"/>
      <c r="I216" s="45"/>
      <c r="J216" s="43"/>
      <c r="K216" s="19">
        <f>COUNTA(K206:K215)-0.5*COUNTIF(K206:K215,"Sq*")-COUNTIF(K206:K215,"TBA")</f>
        <v>0</v>
      </c>
      <c r="L216" s="70"/>
      <c r="M216" s="70"/>
      <c r="N216" s="70" t="str">
        <f>IF(F216+K216=0,"",C202)</f>
        <v>KWINANA</v>
      </c>
      <c r="O216" s="24">
        <f>F216</f>
        <v>5</v>
      </c>
      <c r="P216" s="70" t="str">
        <f>IF(F216+K216=0,"",H202)</f>
        <v>PINJARRA</v>
      </c>
      <c r="Q216" s="24">
        <f>K216</f>
        <v>0</v>
      </c>
      <c r="R216" s="70" t="str">
        <f>G217</f>
        <v>KWINANA</v>
      </c>
      <c r="S216" s="70" t="str">
        <f>IF(R216="HALVED",C202,"")</f>
        <v/>
      </c>
      <c r="T216" s="70" t="str">
        <f>IF(R216="HALVED",H202,"")</f>
        <v/>
      </c>
      <c r="U216" s="70"/>
      <c r="V216" s="70"/>
      <c r="W216" s="70"/>
      <c r="X216" s="70"/>
      <c r="Y216" s="70"/>
    </row>
    <row r="217" spans="1:25" ht="15">
      <c r="A217" s="25"/>
      <c r="B217" s="46" t="s">
        <v>52</v>
      </c>
      <c r="C217" s="45"/>
      <c r="D217" s="45"/>
      <c r="E217" s="45"/>
      <c r="F217" s="43"/>
      <c r="G217" s="56" t="str">
        <f>IF(F216+K216&lt;4,"",IF(F216=K216,"HALVED",IF(F216&gt;K216,C202,H202)))</f>
        <v>KWINANA</v>
      </c>
      <c r="H217" s="45"/>
      <c r="I217" s="45"/>
      <c r="J217" s="45"/>
      <c r="K217" s="43"/>
      <c r="L217" s="69"/>
      <c r="M217" s="69"/>
      <c r="N217" s="69"/>
      <c r="O217" s="69"/>
      <c r="P217" s="69"/>
      <c r="Q217" s="69"/>
      <c r="R217" s="69"/>
      <c r="S217" s="69"/>
      <c r="T217" s="69"/>
      <c r="U217" s="69"/>
      <c r="V217" s="69"/>
      <c r="W217" s="69"/>
      <c r="X217" s="69"/>
      <c r="Y217" s="69"/>
    </row>
    <row r="218" spans="1:25" ht="15">
      <c r="A218" s="25"/>
      <c r="B218" s="25"/>
      <c r="C218" s="25"/>
      <c r="D218" s="25"/>
      <c r="E218" s="25"/>
      <c r="F218" s="25"/>
      <c r="G218" s="33"/>
      <c r="H218" s="33"/>
      <c r="I218" s="33"/>
      <c r="J218" s="33"/>
      <c r="K218" s="33"/>
      <c r="L218" s="69"/>
      <c r="M218" s="69"/>
      <c r="N218" s="69"/>
      <c r="O218" s="69"/>
      <c r="P218" s="69"/>
      <c r="Q218" s="69"/>
      <c r="R218" s="69"/>
      <c r="S218" s="69"/>
      <c r="T218" s="69"/>
      <c r="U218" s="69"/>
      <c r="V218" s="69"/>
      <c r="W218" s="69"/>
      <c r="X218" s="69"/>
      <c r="Y218" s="69"/>
    </row>
    <row r="219" spans="1:25" ht="15">
      <c r="A219" s="25"/>
      <c r="B219" s="25"/>
      <c r="C219" s="25"/>
      <c r="D219" s="25"/>
      <c r="E219" s="25"/>
      <c r="F219" s="25"/>
      <c r="G219" s="33"/>
      <c r="H219" s="33"/>
      <c r="I219" s="33"/>
      <c r="J219" s="33"/>
      <c r="K219" s="33"/>
      <c r="L219" s="69"/>
      <c r="M219" s="69"/>
      <c r="N219" s="69"/>
      <c r="O219" s="69"/>
      <c r="P219" s="69"/>
      <c r="Q219" s="69"/>
      <c r="R219" s="69"/>
      <c r="S219" s="69"/>
      <c r="T219" s="69"/>
      <c r="U219" s="69"/>
      <c r="V219" s="69"/>
      <c r="W219" s="69"/>
      <c r="X219" s="69"/>
      <c r="Y219" s="69"/>
    </row>
    <row r="220" spans="1:25" ht="15">
      <c r="A220" s="25"/>
      <c r="B220" s="25"/>
      <c r="C220" s="25"/>
      <c r="D220" s="25"/>
      <c r="E220" s="25"/>
      <c r="F220" s="25"/>
      <c r="G220" s="33"/>
      <c r="H220" s="33"/>
      <c r="I220" s="33"/>
      <c r="J220" s="33"/>
      <c r="K220" s="33"/>
      <c r="L220" s="69"/>
      <c r="M220" s="69"/>
      <c r="N220" s="69"/>
      <c r="O220" s="69"/>
      <c r="P220" s="69"/>
      <c r="Q220" s="69"/>
      <c r="R220" s="69"/>
      <c r="S220" s="69"/>
      <c r="T220" s="69"/>
      <c r="U220" s="69"/>
      <c r="V220" s="69"/>
      <c r="W220" s="69"/>
      <c r="X220" s="69"/>
      <c r="Y220" s="69"/>
    </row>
    <row r="221" spans="1:25" ht="15">
      <c r="A221" s="25"/>
      <c r="B221" s="25"/>
      <c r="C221" s="25"/>
      <c r="D221" s="25"/>
      <c r="E221" s="25"/>
      <c r="F221" s="25"/>
      <c r="G221" s="33"/>
      <c r="H221" s="33"/>
      <c r="I221" s="33"/>
      <c r="J221" s="33"/>
      <c r="K221" s="33"/>
      <c r="L221" s="69"/>
      <c r="M221" s="69"/>
      <c r="N221" s="69"/>
      <c r="O221" s="69"/>
      <c r="P221" s="69"/>
      <c r="Q221" s="69"/>
      <c r="R221" s="69"/>
      <c r="S221" s="69"/>
      <c r="T221" s="69"/>
      <c r="U221" s="69"/>
      <c r="V221" s="69"/>
      <c r="W221" s="69"/>
      <c r="X221" s="69"/>
      <c r="Y221" s="69"/>
    </row>
    <row r="222" spans="1:25" ht="15">
      <c r="A222" s="25"/>
      <c r="B222" s="25"/>
      <c r="C222" s="25"/>
      <c r="D222" s="25"/>
      <c r="E222" s="25"/>
      <c r="F222" s="25"/>
      <c r="G222" s="33"/>
      <c r="H222" s="33"/>
      <c r="I222" s="33"/>
      <c r="J222" s="33"/>
      <c r="K222" s="33"/>
      <c r="L222" s="69"/>
      <c r="M222" s="69"/>
      <c r="N222" s="69"/>
      <c r="O222" s="69"/>
      <c r="P222" s="69"/>
      <c r="Q222" s="69"/>
      <c r="R222" s="69"/>
      <c r="S222" s="69"/>
      <c r="T222" s="69"/>
      <c r="U222" s="69"/>
      <c r="V222" s="69"/>
      <c r="W222" s="69"/>
      <c r="X222" s="69"/>
      <c r="Y222" s="69"/>
    </row>
    <row r="223" spans="1:25" ht="15">
      <c r="A223" s="25"/>
      <c r="B223" s="25"/>
      <c r="C223" s="25"/>
      <c r="D223" s="25"/>
      <c r="E223" s="25"/>
      <c r="F223" s="25"/>
      <c r="G223" s="33"/>
      <c r="H223" s="33"/>
      <c r="I223" s="33"/>
      <c r="J223" s="33"/>
      <c r="K223" s="33"/>
      <c r="L223" s="69"/>
      <c r="M223" s="69"/>
      <c r="N223" s="69"/>
      <c r="O223" s="69"/>
      <c r="P223" s="69"/>
      <c r="Q223" s="69"/>
      <c r="R223" s="69"/>
      <c r="S223" s="69"/>
      <c r="T223" s="69"/>
      <c r="U223" s="69"/>
      <c r="V223" s="69"/>
      <c r="W223" s="69"/>
      <c r="X223" s="69"/>
      <c r="Y223" s="69"/>
    </row>
    <row r="224" spans="1:25" ht="15">
      <c r="A224" s="25"/>
      <c r="B224" s="25"/>
      <c r="C224" s="25"/>
      <c r="D224" s="25"/>
      <c r="E224" s="25"/>
      <c r="F224" s="25"/>
      <c r="G224" s="33"/>
      <c r="H224" s="33"/>
      <c r="I224" s="33"/>
      <c r="J224" s="33"/>
      <c r="K224" s="33"/>
      <c r="L224" s="33"/>
      <c r="M224" s="33"/>
      <c r="N224" s="33"/>
      <c r="O224" s="33"/>
      <c r="P224" s="33"/>
      <c r="Q224" s="33"/>
      <c r="R224" s="33"/>
      <c r="S224" s="33"/>
      <c r="T224" s="33"/>
      <c r="U224" s="33"/>
      <c r="V224" s="33"/>
      <c r="W224" s="33"/>
      <c r="X224" s="33"/>
      <c r="Y224" s="33"/>
    </row>
    <row r="225" spans="1:25" ht="15">
      <c r="A225" s="25"/>
      <c r="B225" s="25"/>
      <c r="C225" s="25"/>
      <c r="D225" s="25"/>
      <c r="E225" s="25"/>
      <c r="F225" s="25"/>
      <c r="G225" s="33"/>
      <c r="H225" s="33"/>
      <c r="I225" s="33"/>
      <c r="J225" s="33"/>
      <c r="K225" s="33"/>
      <c r="L225" s="33"/>
      <c r="M225" s="33"/>
      <c r="N225" s="33"/>
      <c r="O225" s="33"/>
      <c r="P225" s="33"/>
      <c r="Q225" s="33"/>
      <c r="R225" s="33"/>
      <c r="S225" s="33"/>
      <c r="T225" s="33"/>
      <c r="U225" s="33"/>
      <c r="V225" s="33"/>
      <c r="W225" s="33"/>
      <c r="X225" s="33"/>
      <c r="Y225" s="33"/>
    </row>
    <row r="226" spans="1:25" ht="15">
      <c r="A226" s="25"/>
      <c r="B226" s="25"/>
      <c r="C226" s="25"/>
      <c r="D226" s="25"/>
      <c r="E226" s="25"/>
      <c r="F226" s="25"/>
      <c r="G226" s="33"/>
      <c r="H226" s="33"/>
      <c r="I226" s="33"/>
      <c r="J226" s="33"/>
      <c r="K226" s="33"/>
      <c r="L226" s="33"/>
      <c r="M226" s="33"/>
      <c r="N226" s="33"/>
      <c r="O226" s="33"/>
      <c r="P226" s="33"/>
      <c r="Q226" s="33"/>
      <c r="R226" s="33"/>
      <c r="S226" s="33"/>
      <c r="T226" s="33"/>
      <c r="U226" s="33"/>
      <c r="V226" s="33"/>
      <c r="W226" s="33"/>
      <c r="X226" s="33"/>
      <c r="Y226" s="33"/>
    </row>
    <row r="227" spans="1:25" ht="15">
      <c r="A227" s="25"/>
      <c r="B227" s="25"/>
      <c r="C227" s="25"/>
      <c r="D227" s="25"/>
      <c r="E227" s="25"/>
      <c r="F227" s="25"/>
      <c r="G227" s="33"/>
      <c r="H227" s="33"/>
      <c r="I227" s="33"/>
      <c r="J227" s="33"/>
      <c r="K227" s="33"/>
      <c r="L227" s="33"/>
      <c r="M227" s="33"/>
      <c r="N227" s="33"/>
      <c r="O227" s="33"/>
      <c r="P227" s="33"/>
      <c r="Q227" s="33"/>
      <c r="R227" s="33"/>
      <c r="S227" s="33"/>
      <c r="T227" s="33"/>
      <c r="U227" s="33"/>
      <c r="V227" s="33"/>
      <c r="W227" s="33"/>
      <c r="X227" s="33"/>
      <c r="Y227" s="33"/>
    </row>
    <row r="228" spans="1:25" ht="15">
      <c r="A228" s="25"/>
      <c r="B228" s="25"/>
      <c r="C228" s="25"/>
      <c r="D228" s="25"/>
      <c r="E228" s="25"/>
      <c r="F228" s="25"/>
      <c r="G228" s="33"/>
      <c r="H228" s="33"/>
      <c r="I228" s="33"/>
      <c r="J228" s="33"/>
      <c r="K228" s="33"/>
      <c r="L228" s="33"/>
      <c r="M228" s="33"/>
      <c r="N228" s="33"/>
      <c r="O228" s="33"/>
      <c r="P228" s="33"/>
      <c r="Q228" s="33"/>
      <c r="R228" s="33"/>
      <c r="S228" s="33"/>
      <c r="T228" s="33"/>
      <c r="U228" s="33"/>
      <c r="V228" s="33"/>
      <c r="W228" s="33"/>
      <c r="X228" s="33"/>
      <c r="Y228" s="33"/>
    </row>
    <row r="229" spans="1:25" ht="15">
      <c r="A229" s="25"/>
      <c r="B229" s="25"/>
      <c r="C229" s="25"/>
      <c r="D229" s="25"/>
      <c r="E229" s="25"/>
      <c r="F229" s="25"/>
      <c r="G229" s="33"/>
      <c r="H229" s="33"/>
      <c r="I229" s="33"/>
      <c r="J229" s="33"/>
      <c r="K229" s="33"/>
      <c r="L229" s="33"/>
      <c r="M229" s="33"/>
      <c r="N229" s="33"/>
      <c r="O229" s="33"/>
      <c r="P229" s="33"/>
      <c r="Q229" s="33"/>
      <c r="R229" s="33"/>
      <c r="S229" s="33"/>
      <c r="T229" s="33"/>
      <c r="U229" s="33"/>
      <c r="V229" s="33"/>
      <c r="W229" s="33"/>
      <c r="X229" s="33"/>
      <c r="Y229" s="33"/>
    </row>
    <row r="230" spans="1:25" ht="15">
      <c r="A230" s="25"/>
      <c r="B230" s="25"/>
      <c r="C230" s="25"/>
      <c r="D230" s="25"/>
      <c r="E230" s="25"/>
      <c r="F230" s="25"/>
      <c r="G230" s="33"/>
      <c r="H230" s="33"/>
      <c r="I230" s="33"/>
      <c r="J230" s="33"/>
      <c r="K230" s="33"/>
      <c r="L230" s="33"/>
      <c r="M230" s="33"/>
      <c r="N230" s="33"/>
      <c r="O230" s="33"/>
      <c r="P230" s="33"/>
      <c r="Q230" s="33"/>
      <c r="R230" s="33"/>
      <c r="S230" s="33"/>
      <c r="T230" s="33"/>
      <c r="U230" s="33"/>
      <c r="V230" s="33"/>
      <c r="W230" s="33"/>
      <c r="X230" s="33"/>
      <c r="Y230" s="33"/>
    </row>
    <row r="231" spans="1:25" ht="15">
      <c r="A231" s="25"/>
      <c r="B231" s="25"/>
      <c r="C231" s="25"/>
      <c r="D231" s="25"/>
      <c r="E231" s="25"/>
      <c r="F231" s="25"/>
      <c r="G231" s="33"/>
      <c r="H231" s="33"/>
      <c r="I231" s="33"/>
      <c r="J231" s="33"/>
      <c r="K231" s="33"/>
      <c r="L231" s="33"/>
      <c r="M231" s="33"/>
      <c r="N231" s="33"/>
      <c r="O231" s="33"/>
      <c r="P231" s="33"/>
      <c r="Q231" s="33"/>
      <c r="R231" s="33"/>
      <c r="S231" s="33"/>
      <c r="T231" s="33"/>
      <c r="U231" s="33"/>
      <c r="V231" s="33"/>
      <c r="W231" s="33"/>
      <c r="X231" s="33"/>
      <c r="Y231" s="33"/>
    </row>
    <row r="232" spans="1:25" ht="15">
      <c r="A232" s="25"/>
      <c r="B232" s="25"/>
      <c r="C232" s="25"/>
      <c r="D232" s="25"/>
      <c r="E232" s="25"/>
      <c r="F232" s="25"/>
      <c r="G232" s="33"/>
      <c r="H232" s="33"/>
      <c r="I232" s="33"/>
      <c r="J232" s="33"/>
      <c r="K232" s="33"/>
      <c r="L232" s="33"/>
      <c r="M232" s="33"/>
      <c r="N232" s="33"/>
      <c r="O232" s="33"/>
      <c r="P232" s="33"/>
      <c r="Q232" s="33"/>
      <c r="R232" s="33"/>
      <c r="S232" s="33"/>
      <c r="T232" s="33"/>
      <c r="U232" s="33"/>
      <c r="V232" s="33"/>
      <c r="W232" s="33"/>
      <c r="X232" s="33"/>
      <c r="Y232" s="33"/>
    </row>
    <row r="233" spans="1:25" ht="15">
      <c r="A233" s="25"/>
      <c r="B233" s="25"/>
      <c r="C233" s="25"/>
      <c r="D233" s="25"/>
      <c r="E233" s="25"/>
      <c r="F233" s="25"/>
      <c r="G233" s="33"/>
      <c r="H233" s="33"/>
      <c r="I233" s="33"/>
      <c r="J233" s="33"/>
      <c r="K233" s="33"/>
      <c r="L233" s="33"/>
      <c r="M233" s="33"/>
      <c r="N233" s="33"/>
      <c r="O233" s="33"/>
      <c r="P233" s="33"/>
      <c r="Q233" s="33"/>
      <c r="R233" s="33"/>
      <c r="S233" s="33"/>
      <c r="T233" s="33"/>
      <c r="U233" s="33"/>
      <c r="V233" s="33"/>
      <c r="W233" s="33"/>
      <c r="X233" s="33"/>
      <c r="Y233" s="33"/>
    </row>
    <row r="234" spans="1:25" ht="15">
      <c r="A234" s="25"/>
      <c r="B234" s="25"/>
      <c r="C234" s="25"/>
      <c r="D234" s="25"/>
      <c r="E234" s="25"/>
      <c r="F234" s="25"/>
      <c r="G234" s="33"/>
      <c r="H234" s="33"/>
      <c r="I234" s="33"/>
      <c r="J234" s="33"/>
      <c r="K234" s="33"/>
      <c r="L234" s="33"/>
      <c r="M234" s="33"/>
      <c r="N234" s="33"/>
      <c r="O234" s="33"/>
      <c r="P234" s="33"/>
      <c r="Q234" s="33"/>
      <c r="R234" s="33"/>
      <c r="S234" s="33"/>
      <c r="T234" s="33"/>
      <c r="U234" s="33"/>
      <c r="V234" s="33"/>
      <c r="W234" s="33"/>
      <c r="X234" s="33"/>
      <c r="Y234" s="33"/>
    </row>
    <row r="235" spans="1:25" ht="15">
      <c r="A235" s="25"/>
      <c r="B235" s="25"/>
      <c r="C235" s="25"/>
      <c r="D235" s="25"/>
      <c r="E235" s="25"/>
      <c r="F235" s="25"/>
      <c r="G235" s="33"/>
      <c r="H235" s="33"/>
      <c r="I235" s="33"/>
      <c r="J235" s="33"/>
      <c r="K235" s="33"/>
      <c r="L235" s="33"/>
      <c r="M235" s="33"/>
      <c r="N235" s="33"/>
      <c r="O235" s="33"/>
      <c r="P235" s="33"/>
      <c r="Q235" s="33"/>
      <c r="R235" s="33"/>
      <c r="S235" s="33"/>
      <c r="T235" s="33"/>
      <c r="U235" s="33"/>
      <c r="V235" s="33"/>
      <c r="W235" s="33"/>
      <c r="X235" s="33"/>
      <c r="Y235" s="33"/>
    </row>
    <row r="236" spans="1:25" ht="15">
      <c r="A236" s="25"/>
      <c r="B236" s="25"/>
      <c r="C236" s="25"/>
      <c r="D236" s="25"/>
      <c r="E236" s="25"/>
      <c r="F236" s="25"/>
      <c r="G236" s="33"/>
      <c r="H236" s="33"/>
      <c r="I236" s="33"/>
      <c r="J236" s="33"/>
      <c r="K236" s="33"/>
      <c r="L236" s="33"/>
      <c r="M236" s="33"/>
      <c r="N236" s="33"/>
      <c r="O236" s="33"/>
      <c r="P236" s="33"/>
      <c r="Q236" s="33"/>
      <c r="R236" s="33"/>
      <c r="S236" s="33"/>
      <c r="T236" s="33"/>
      <c r="U236" s="33"/>
      <c r="V236" s="33"/>
      <c r="W236" s="33"/>
      <c r="X236" s="33"/>
      <c r="Y236" s="33"/>
    </row>
    <row r="237" spans="1:25" ht="15">
      <c r="A237" s="25"/>
      <c r="B237" s="25"/>
      <c r="C237" s="25"/>
      <c r="D237" s="25"/>
      <c r="E237" s="25"/>
      <c r="F237" s="25"/>
      <c r="G237" s="33"/>
      <c r="H237" s="33"/>
      <c r="I237" s="33"/>
      <c r="J237" s="33"/>
      <c r="K237" s="33"/>
      <c r="L237" s="33"/>
      <c r="M237" s="33"/>
      <c r="N237" s="33"/>
      <c r="O237" s="33"/>
      <c r="P237" s="33"/>
      <c r="Q237" s="33"/>
      <c r="R237" s="33"/>
      <c r="S237" s="33"/>
      <c r="T237" s="33"/>
      <c r="U237" s="33"/>
      <c r="V237" s="33"/>
      <c r="W237" s="33"/>
      <c r="X237" s="33"/>
      <c r="Y237" s="33"/>
    </row>
    <row r="238" spans="1:25" ht="15" hidden="1">
      <c r="A238" s="25"/>
      <c r="B238" s="25"/>
      <c r="C238" s="25"/>
      <c r="D238" s="25"/>
      <c r="E238" s="25"/>
      <c r="F238" s="25"/>
      <c r="G238" s="33"/>
      <c r="H238" s="33"/>
      <c r="I238" s="35"/>
      <c r="J238" s="35"/>
      <c r="K238" s="35"/>
      <c r="L238" s="33"/>
      <c r="M238" s="33"/>
      <c r="N238" s="33"/>
      <c r="O238" s="33"/>
      <c r="P238" s="33"/>
      <c r="Q238" s="33"/>
      <c r="R238" s="33"/>
      <c r="S238" s="33"/>
      <c r="T238" s="33"/>
      <c r="U238" s="33"/>
      <c r="V238" s="33"/>
      <c r="W238" s="33"/>
      <c r="X238" s="33"/>
      <c r="Y238" s="33"/>
    </row>
    <row r="239" spans="1:25" ht="15" hidden="1">
      <c r="A239" s="25"/>
      <c r="B239" s="25"/>
      <c r="C239" s="25" t="s">
        <v>119</v>
      </c>
      <c r="D239" s="25"/>
      <c r="E239" s="25"/>
      <c r="F239" s="25"/>
      <c r="G239" s="33"/>
      <c r="H239" s="33"/>
      <c r="I239" s="35"/>
      <c r="J239" s="35"/>
      <c r="K239" s="35"/>
      <c r="L239" s="33"/>
      <c r="M239" s="33"/>
      <c r="N239" s="33"/>
      <c r="O239" s="33"/>
      <c r="P239" s="33"/>
      <c r="Q239" s="33"/>
      <c r="R239" s="33"/>
      <c r="S239" s="33"/>
      <c r="T239" s="33"/>
      <c r="U239" s="33"/>
      <c r="V239" s="33"/>
      <c r="W239" s="33"/>
      <c r="X239" s="33"/>
      <c r="Y239" s="33"/>
    </row>
    <row r="240" spans="1:25" ht="15" hidden="1">
      <c r="A240" s="25"/>
      <c r="B240" s="25"/>
      <c r="C240" s="25" t="s">
        <v>68</v>
      </c>
      <c r="D240" s="25"/>
      <c r="E240" s="25"/>
      <c r="F240" s="25"/>
      <c r="G240" s="33"/>
      <c r="H240" s="33"/>
      <c r="I240" s="35"/>
      <c r="J240" s="35"/>
      <c r="K240" s="35"/>
      <c r="L240" s="33"/>
      <c r="M240" s="33"/>
      <c r="N240" s="33"/>
      <c r="O240" s="33"/>
      <c r="P240" s="33"/>
      <c r="Q240" s="33"/>
      <c r="R240" s="33"/>
      <c r="S240" s="33"/>
      <c r="T240" s="33"/>
      <c r="U240" s="33"/>
      <c r="V240" s="33"/>
      <c r="W240" s="33"/>
      <c r="X240" s="33"/>
      <c r="Y240" s="33"/>
    </row>
    <row r="241" spans="1:25" ht="15" hidden="1">
      <c r="A241" s="25"/>
      <c r="B241" s="25"/>
      <c r="C241" s="25" t="s">
        <v>55</v>
      </c>
      <c r="D241" s="25"/>
      <c r="E241" s="25"/>
      <c r="F241" s="25"/>
      <c r="G241" s="33"/>
      <c r="H241" s="33"/>
      <c r="I241" s="35"/>
      <c r="J241" s="35"/>
      <c r="K241" s="35"/>
      <c r="L241" s="33"/>
      <c r="M241" s="33"/>
      <c r="N241" s="33"/>
      <c r="O241" s="33"/>
      <c r="P241" s="33"/>
      <c r="Q241" s="33"/>
      <c r="R241" s="33"/>
      <c r="S241" s="33"/>
      <c r="T241" s="33"/>
      <c r="U241" s="33"/>
      <c r="V241" s="33"/>
      <c r="W241" s="33"/>
      <c r="X241" s="33"/>
      <c r="Y241" s="33"/>
    </row>
    <row r="242" spans="1:25" ht="15" hidden="1">
      <c r="A242" s="25"/>
      <c r="B242" s="25"/>
      <c r="C242" s="25" t="s">
        <v>33</v>
      </c>
      <c r="D242" s="25"/>
      <c r="E242" s="25"/>
      <c r="F242" s="25"/>
      <c r="G242" s="33"/>
      <c r="H242" s="33"/>
      <c r="I242" s="35"/>
      <c r="J242" s="35"/>
      <c r="K242" s="35"/>
      <c r="L242" s="33"/>
      <c r="M242" s="33"/>
      <c r="N242" s="33"/>
      <c r="O242" s="33"/>
      <c r="P242" s="33"/>
      <c r="Q242" s="33"/>
      <c r="R242" s="33"/>
      <c r="S242" s="33"/>
      <c r="T242" s="33"/>
      <c r="U242" s="33"/>
      <c r="V242" s="33"/>
      <c r="W242" s="33"/>
      <c r="X242" s="33"/>
      <c r="Y242" s="33"/>
    </row>
    <row r="243" spans="1:25" ht="15" hidden="1">
      <c r="A243" s="25"/>
      <c r="B243" s="25"/>
      <c r="C243" s="25" t="s">
        <v>38</v>
      </c>
      <c r="D243" s="25"/>
      <c r="E243" s="25"/>
      <c r="F243" s="25"/>
      <c r="G243" s="33"/>
      <c r="H243" s="33"/>
      <c r="I243" s="35"/>
      <c r="J243" s="35"/>
      <c r="K243" s="35"/>
      <c r="L243" s="33"/>
      <c r="M243" s="33"/>
      <c r="N243" s="33"/>
      <c r="O243" s="33"/>
      <c r="P243" s="33"/>
      <c r="Q243" s="33"/>
      <c r="R243" s="33"/>
      <c r="S243" s="33"/>
      <c r="T243" s="33"/>
      <c r="U243" s="33"/>
      <c r="V243" s="33"/>
      <c r="W243" s="33"/>
      <c r="X243" s="33"/>
      <c r="Y243" s="33"/>
    </row>
    <row r="244" spans="1:25" ht="15" hidden="1">
      <c r="A244" s="25"/>
      <c r="B244" s="25"/>
      <c r="C244" s="68" t="s">
        <v>87</v>
      </c>
      <c r="D244" s="25"/>
      <c r="E244" s="25"/>
      <c r="F244" s="25"/>
      <c r="G244" s="33"/>
      <c r="H244" s="33"/>
      <c r="I244" s="35"/>
      <c r="J244" s="35"/>
      <c r="K244" s="35"/>
      <c r="L244" s="33"/>
      <c r="M244" s="33"/>
      <c r="N244" s="33"/>
      <c r="O244" s="33"/>
      <c r="P244" s="33"/>
      <c r="Q244" s="33"/>
      <c r="R244" s="33"/>
      <c r="S244" s="33"/>
      <c r="T244" s="33"/>
      <c r="U244" s="33"/>
      <c r="V244" s="33"/>
      <c r="W244" s="33"/>
      <c r="X244" s="33"/>
      <c r="Y244" s="33"/>
    </row>
    <row r="245" spans="1:25" ht="15" hidden="1">
      <c r="A245" s="25"/>
      <c r="B245" s="25"/>
      <c r="C245" s="25" t="s">
        <v>43</v>
      </c>
      <c r="D245" s="25"/>
      <c r="E245" s="25"/>
      <c r="F245" s="25"/>
      <c r="G245" s="33"/>
      <c r="H245" s="33"/>
      <c r="I245" s="35"/>
      <c r="J245" s="35"/>
      <c r="K245" s="35"/>
      <c r="L245" s="33"/>
      <c r="M245" s="33"/>
      <c r="N245" s="33"/>
      <c r="O245" s="33"/>
      <c r="P245" s="33"/>
      <c r="Q245" s="33"/>
      <c r="R245" s="33"/>
      <c r="S245" s="33"/>
      <c r="T245" s="33"/>
      <c r="U245" s="33"/>
      <c r="V245" s="33"/>
      <c r="W245" s="33"/>
      <c r="X245" s="33"/>
      <c r="Y245" s="33"/>
    </row>
    <row r="246" spans="1:25" ht="15" hidden="1">
      <c r="A246" s="25"/>
      <c r="B246" s="25"/>
      <c r="C246" s="25" t="s">
        <v>102</v>
      </c>
      <c r="D246" s="25"/>
      <c r="E246" s="25"/>
      <c r="F246" s="25"/>
      <c r="G246" s="33"/>
      <c r="H246" s="33"/>
      <c r="I246" s="35"/>
      <c r="J246" s="35"/>
      <c r="K246" s="35"/>
      <c r="L246" s="33"/>
      <c r="M246" s="33"/>
      <c r="N246" s="33"/>
      <c r="O246" s="33"/>
      <c r="P246" s="33"/>
      <c r="Q246" s="33"/>
      <c r="R246" s="33"/>
      <c r="S246" s="33"/>
      <c r="T246" s="33"/>
      <c r="U246" s="33"/>
      <c r="V246" s="33"/>
      <c r="W246" s="33"/>
      <c r="X246" s="33"/>
      <c r="Y246" s="33"/>
    </row>
    <row r="247" spans="1:25" ht="15" hidden="1">
      <c r="A247" s="25"/>
      <c r="B247" s="25"/>
      <c r="C247" s="25" t="s">
        <v>84</v>
      </c>
      <c r="D247" s="25"/>
      <c r="E247" s="25"/>
      <c r="F247" s="25"/>
      <c r="G247" s="33"/>
      <c r="H247" s="33"/>
      <c r="I247" s="35"/>
      <c r="J247" s="35"/>
      <c r="K247" s="35"/>
      <c r="L247" s="33"/>
      <c r="M247" s="33"/>
      <c r="N247" s="33"/>
      <c r="O247" s="33"/>
      <c r="P247" s="33"/>
      <c r="Q247" s="33"/>
      <c r="R247" s="33"/>
      <c r="S247" s="33"/>
      <c r="T247" s="33"/>
      <c r="U247" s="33"/>
      <c r="V247" s="33"/>
      <c r="W247" s="33"/>
      <c r="X247" s="33"/>
      <c r="Y247" s="33"/>
    </row>
    <row r="248" spans="1:25" ht="15" hidden="1">
      <c r="A248" s="25"/>
      <c r="B248" s="25"/>
      <c r="C248" s="25" t="s">
        <v>64</v>
      </c>
      <c r="D248" s="25"/>
      <c r="E248" s="25"/>
      <c r="F248" s="25"/>
      <c r="G248" s="33"/>
      <c r="H248" s="33"/>
      <c r="I248" s="35"/>
      <c r="J248" s="35"/>
      <c r="K248" s="35"/>
      <c r="L248" s="33"/>
      <c r="M248" s="33"/>
      <c r="N248" s="33"/>
      <c r="O248" s="33"/>
      <c r="P248" s="33"/>
      <c r="Q248" s="33"/>
      <c r="R248" s="33"/>
      <c r="S248" s="33"/>
      <c r="T248" s="33"/>
      <c r="U248" s="33"/>
      <c r="V248" s="33"/>
      <c r="W248" s="33"/>
      <c r="X248" s="33"/>
      <c r="Y248" s="33"/>
    </row>
    <row r="249" spans="1:25" ht="15" hidden="1">
      <c r="A249" s="25"/>
      <c r="B249" s="25"/>
      <c r="C249" s="25" t="s">
        <v>28</v>
      </c>
      <c r="D249" s="25"/>
      <c r="E249" s="25"/>
      <c r="F249" s="25"/>
      <c r="G249" s="33"/>
      <c r="H249" s="33"/>
      <c r="I249" s="35"/>
      <c r="J249" s="35"/>
      <c r="K249" s="35"/>
      <c r="L249" s="33"/>
      <c r="M249" s="33"/>
      <c r="N249" s="33"/>
      <c r="O249" s="33"/>
      <c r="P249" s="33"/>
      <c r="Q249" s="33"/>
      <c r="R249" s="33"/>
      <c r="S249" s="33"/>
      <c r="T249" s="33"/>
      <c r="U249" s="33"/>
      <c r="V249" s="33"/>
      <c r="W249" s="33"/>
      <c r="X249" s="33"/>
      <c r="Y249" s="33"/>
    </row>
    <row r="250" spans="1:25" ht="15" hidden="1">
      <c r="A250" s="25"/>
      <c r="B250" s="25"/>
      <c r="C250" s="25" t="s">
        <v>48</v>
      </c>
      <c r="D250" s="25"/>
      <c r="E250" s="25"/>
      <c r="F250" s="25"/>
      <c r="G250" s="33"/>
      <c r="H250" s="33"/>
      <c r="I250" s="35"/>
      <c r="J250" s="35"/>
      <c r="K250" s="35"/>
      <c r="L250" s="33"/>
      <c r="M250" s="33"/>
      <c r="N250" s="33"/>
      <c r="O250" s="33"/>
      <c r="P250" s="33"/>
      <c r="Q250" s="33"/>
      <c r="R250" s="33"/>
      <c r="S250" s="33"/>
      <c r="T250" s="33"/>
      <c r="U250" s="33"/>
      <c r="V250" s="33"/>
      <c r="W250" s="33"/>
      <c r="X250" s="33"/>
      <c r="Y250" s="33"/>
    </row>
    <row r="251" spans="1:25" ht="15" hidden="1">
      <c r="A251" s="25"/>
      <c r="B251" s="25"/>
      <c r="C251" s="25" t="s">
        <v>77</v>
      </c>
      <c r="D251" s="25"/>
      <c r="E251" s="25"/>
      <c r="F251" s="25"/>
      <c r="G251" s="33"/>
      <c r="H251" s="33"/>
      <c r="I251" s="35"/>
      <c r="J251" s="35"/>
      <c r="K251" s="35"/>
      <c r="L251" s="33"/>
      <c r="M251" s="33"/>
      <c r="N251" s="33"/>
      <c r="O251" s="33"/>
      <c r="P251" s="33"/>
      <c r="Q251" s="33"/>
      <c r="R251" s="33"/>
      <c r="S251" s="33"/>
      <c r="T251" s="33"/>
      <c r="U251" s="33"/>
      <c r="V251" s="33"/>
      <c r="W251" s="33"/>
      <c r="X251" s="33"/>
      <c r="Y251" s="33"/>
    </row>
    <row r="252" spans="1:25" ht="15" hidden="1">
      <c r="A252" s="25"/>
      <c r="B252" s="25"/>
      <c r="C252" s="25" t="s">
        <v>162</v>
      </c>
      <c r="D252" s="25"/>
      <c r="E252" s="25"/>
      <c r="F252" s="25"/>
      <c r="G252" s="33"/>
      <c r="H252" s="33"/>
      <c r="I252" s="35"/>
      <c r="J252" s="35"/>
      <c r="K252" s="35"/>
      <c r="L252" s="33"/>
      <c r="M252" s="33"/>
      <c r="N252" s="33"/>
      <c r="O252" s="33"/>
      <c r="P252" s="33"/>
      <c r="Q252" s="33"/>
      <c r="R252" s="33"/>
      <c r="S252" s="33"/>
      <c r="T252" s="33"/>
      <c r="U252" s="33"/>
      <c r="V252" s="33"/>
      <c r="W252" s="33"/>
      <c r="X252" s="33"/>
      <c r="Y252" s="33"/>
    </row>
    <row r="253" spans="1:25" ht="15" hidden="1">
      <c r="A253" s="25"/>
      <c r="B253" s="25"/>
      <c r="C253" s="25" t="s">
        <v>154</v>
      </c>
      <c r="D253" s="25"/>
      <c r="E253" s="25"/>
      <c r="F253" s="25"/>
      <c r="G253" s="33"/>
      <c r="H253" s="33"/>
      <c r="I253" s="35"/>
      <c r="J253" s="35"/>
      <c r="K253" s="35"/>
      <c r="L253" s="33"/>
      <c r="M253" s="33"/>
      <c r="N253" s="33"/>
      <c r="O253" s="33"/>
      <c r="P253" s="33"/>
      <c r="Q253" s="33"/>
      <c r="R253" s="33"/>
      <c r="S253" s="33"/>
      <c r="T253" s="33"/>
      <c r="U253" s="33"/>
      <c r="V253" s="33"/>
      <c r="W253" s="33"/>
      <c r="X253" s="33"/>
      <c r="Y253" s="33"/>
    </row>
    <row r="254" spans="1:25" ht="15" hidden="1">
      <c r="A254" s="25"/>
      <c r="B254" s="25"/>
      <c r="C254" s="25" t="s">
        <v>163</v>
      </c>
      <c r="D254" s="25"/>
      <c r="E254" s="25"/>
      <c r="F254" s="25"/>
      <c r="G254" s="33"/>
      <c r="H254" s="33"/>
      <c r="I254" s="35"/>
      <c r="J254" s="35"/>
      <c r="K254" s="35"/>
      <c r="L254" s="33"/>
      <c r="M254" s="33"/>
      <c r="N254" s="33"/>
      <c r="O254" s="33"/>
      <c r="P254" s="33"/>
      <c r="Q254" s="33"/>
      <c r="R254" s="33"/>
      <c r="S254" s="33"/>
      <c r="T254" s="33"/>
      <c r="U254" s="33"/>
      <c r="V254" s="33"/>
      <c r="W254" s="33"/>
      <c r="X254" s="33"/>
      <c r="Y254" s="33"/>
    </row>
    <row r="255" spans="1:25" ht="15" hidden="1">
      <c r="A255" s="25"/>
      <c r="B255" s="25"/>
      <c r="C255" s="25" t="s">
        <v>96</v>
      </c>
      <c r="D255" s="25"/>
      <c r="E255" s="25"/>
      <c r="F255" s="25"/>
      <c r="G255" s="33"/>
      <c r="H255" s="33"/>
      <c r="I255" s="35"/>
      <c r="J255" s="35"/>
      <c r="K255" s="35"/>
      <c r="L255" s="33"/>
      <c r="M255" s="33"/>
      <c r="N255" s="33"/>
      <c r="O255" s="33"/>
      <c r="P255" s="33"/>
      <c r="Q255" s="33"/>
      <c r="R255" s="33"/>
      <c r="S255" s="33"/>
      <c r="T255" s="33"/>
      <c r="U255" s="33"/>
      <c r="V255" s="33"/>
      <c r="W255" s="33"/>
      <c r="X255" s="33"/>
      <c r="Y255" s="33"/>
    </row>
    <row r="256" spans="1:25" ht="15" hidden="1">
      <c r="A256" s="25"/>
      <c r="B256" s="25"/>
      <c r="C256" s="25" t="s">
        <v>164</v>
      </c>
      <c r="D256" s="25"/>
      <c r="E256" s="25"/>
      <c r="F256" s="25"/>
      <c r="G256" s="33"/>
      <c r="H256" s="33"/>
      <c r="I256" s="35"/>
      <c r="J256" s="35"/>
      <c r="K256" s="35"/>
      <c r="L256" s="33"/>
      <c r="M256" s="33"/>
      <c r="N256" s="33"/>
      <c r="O256" s="33"/>
      <c r="P256" s="33"/>
      <c r="Q256" s="33"/>
      <c r="R256" s="33"/>
      <c r="S256" s="33"/>
      <c r="T256" s="33"/>
      <c r="U256" s="33"/>
      <c r="V256" s="33"/>
      <c r="W256" s="33"/>
      <c r="X256" s="33"/>
      <c r="Y256" s="33"/>
    </row>
    <row r="257" spans="1:25" ht="15" hidden="1">
      <c r="A257" s="25"/>
      <c r="B257" s="25"/>
      <c r="C257" s="25" t="s">
        <v>165</v>
      </c>
      <c r="D257" s="25"/>
      <c r="E257" s="25"/>
      <c r="F257" s="25"/>
      <c r="G257" s="33"/>
      <c r="H257" s="33"/>
      <c r="I257" s="35"/>
      <c r="J257" s="35"/>
      <c r="K257" s="35"/>
      <c r="L257" s="33"/>
      <c r="M257" s="33"/>
      <c r="N257" s="33"/>
      <c r="O257" s="33"/>
      <c r="P257" s="33"/>
      <c r="Q257" s="33"/>
      <c r="R257" s="33"/>
      <c r="S257" s="33"/>
      <c r="T257" s="33"/>
      <c r="U257" s="33"/>
      <c r="V257" s="33"/>
      <c r="W257" s="33"/>
      <c r="X257" s="33"/>
      <c r="Y257" s="33"/>
    </row>
    <row r="258" spans="1:25" ht="15" hidden="1">
      <c r="A258" s="25"/>
      <c r="B258" s="25"/>
      <c r="C258" s="25" t="s">
        <v>166</v>
      </c>
      <c r="D258" s="25"/>
      <c r="E258" s="25"/>
      <c r="F258" s="25"/>
      <c r="G258" s="33"/>
      <c r="H258" s="33"/>
      <c r="I258" s="35"/>
      <c r="J258" s="35"/>
      <c r="K258" s="35"/>
      <c r="L258" s="33"/>
      <c r="M258" s="33"/>
      <c r="N258" s="33"/>
      <c r="O258" s="33"/>
      <c r="P258" s="33"/>
      <c r="Q258" s="33"/>
      <c r="R258" s="33"/>
      <c r="S258" s="33"/>
      <c r="T258" s="33"/>
      <c r="U258" s="33"/>
      <c r="V258" s="33"/>
      <c r="W258" s="33"/>
      <c r="X258" s="33"/>
      <c r="Y258" s="33"/>
    </row>
    <row r="259" spans="1:25" ht="15" hidden="1">
      <c r="A259" s="25"/>
      <c r="B259" s="25"/>
      <c r="C259" s="25" t="s">
        <v>167</v>
      </c>
      <c r="D259" s="25"/>
      <c r="E259" s="25"/>
      <c r="F259" s="25"/>
      <c r="G259" s="33"/>
      <c r="H259" s="33"/>
      <c r="I259" s="35"/>
      <c r="J259" s="35"/>
      <c r="K259" s="35"/>
      <c r="L259" s="33"/>
      <c r="M259" s="33"/>
      <c r="N259" s="33"/>
      <c r="O259" s="33"/>
      <c r="P259" s="33"/>
      <c r="Q259" s="33"/>
      <c r="R259" s="33"/>
      <c r="S259" s="33"/>
      <c r="T259" s="33"/>
      <c r="U259" s="33"/>
      <c r="V259" s="33"/>
      <c r="W259" s="33"/>
      <c r="X259" s="33"/>
      <c r="Y259" s="33"/>
    </row>
    <row r="260" spans="1:25" ht="15" hidden="1">
      <c r="A260" s="25"/>
      <c r="B260" s="25"/>
      <c r="D260" s="25"/>
      <c r="E260" s="25"/>
      <c r="F260" s="25"/>
      <c r="G260" s="33"/>
      <c r="H260" s="33"/>
      <c r="I260" s="35"/>
      <c r="J260" s="35"/>
      <c r="K260" s="35"/>
      <c r="L260" s="33"/>
      <c r="M260" s="33"/>
      <c r="N260" s="33"/>
      <c r="O260" s="33"/>
      <c r="P260" s="33"/>
      <c r="Q260" s="33"/>
      <c r="R260" s="33"/>
      <c r="S260" s="33"/>
      <c r="T260" s="33"/>
      <c r="U260" s="33"/>
      <c r="V260" s="33"/>
      <c r="W260" s="33"/>
      <c r="X260" s="33"/>
      <c r="Y260" s="33"/>
    </row>
    <row r="261" spans="1:25" ht="15" hidden="1">
      <c r="A261" s="25"/>
      <c r="B261" s="25"/>
      <c r="C261" s="25"/>
      <c r="D261" s="25"/>
      <c r="E261" s="25"/>
      <c r="F261" s="25"/>
      <c r="G261" s="33"/>
      <c r="H261" s="33"/>
      <c r="I261" s="35"/>
      <c r="J261" s="35"/>
      <c r="K261" s="35"/>
      <c r="L261" s="33"/>
      <c r="M261" s="33"/>
      <c r="N261" s="33"/>
      <c r="O261" s="33"/>
      <c r="P261" s="33"/>
      <c r="Q261" s="33"/>
      <c r="R261" s="33"/>
      <c r="S261" s="33"/>
      <c r="T261" s="33"/>
      <c r="U261" s="33"/>
      <c r="V261" s="33"/>
      <c r="W261" s="33"/>
      <c r="X261" s="33"/>
      <c r="Y261" s="33"/>
    </row>
    <row r="262" spans="1:25" ht="15" hidden="1">
      <c r="A262" s="25"/>
      <c r="B262" s="25"/>
      <c r="C262" s="25"/>
      <c r="D262" s="25"/>
      <c r="E262" s="25"/>
      <c r="F262" s="25"/>
      <c r="G262" s="33"/>
      <c r="H262" s="33"/>
      <c r="I262" s="35"/>
      <c r="J262" s="35"/>
      <c r="K262" s="35"/>
      <c r="L262" s="33"/>
      <c r="M262" s="33"/>
      <c r="N262" s="33"/>
      <c r="O262" s="33"/>
      <c r="P262" s="33"/>
      <c r="Q262" s="33"/>
      <c r="R262" s="33"/>
      <c r="S262" s="33"/>
      <c r="T262" s="33"/>
      <c r="U262" s="33"/>
      <c r="V262" s="33"/>
      <c r="W262" s="33"/>
      <c r="X262" s="33"/>
      <c r="Y262" s="33"/>
    </row>
    <row r="263" spans="1:25" ht="15">
      <c r="A263" s="25"/>
      <c r="B263" s="25"/>
      <c r="C263" s="25"/>
      <c r="D263" s="25"/>
      <c r="E263" s="25"/>
      <c r="F263" s="25"/>
      <c r="G263" s="33"/>
      <c r="H263" s="33"/>
      <c r="I263" s="35"/>
      <c r="J263" s="35"/>
      <c r="K263" s="35"/>
      <c r="L263" s="33"/>
      <c r="M263" s="33"/>
      <c r="N263" s="33"/>
      <c r="O263" s="33"/>
      <c r="P263" s="33"/>
      <c r="Q263" s="33"/>
      <c r="R263" s="33"/>
      <c r="S263" s="33"/>
      <c r="T263" s="33"/>
      <c r="U263" s="33"/>
      <c r="V263" s="33"/>
      <c r="W263" s="33"/>
      <c r="X263" s="33"/>
      <c r="Y263" s="33"/>
    </row>
    <row r="264" spans="1:25" ht="15">
      <c r="A264" s="25"/>
      <c r="B264" s="25"/>
      <c r="C264" s="25"/>
      <c r="D264" s="25"/>
      <c r="E264" s="25"/>
      <c r="F264" s="25"/>
      <c r="G264" s="33"/>
      <c r="H264" s="33"/>
      <c r="I264" s="35"/>
      <c r="J264" s="35"/>
      <c r="K264" s="35"/>
      <c r="L264" s="33"/>
      <c r="M264" s="33"/>
      <c r="N264" s="33"/>
      <c r="O264" s="33"/>
      <c r="P264" s="33"/>
      <c r="Q264" s="33"/>
      <c r="R264" s="33"/>
      <c r="S264" s="33"/>
      <c r="T264" s="33"/>
      <c r="U264" s="33"/>
      <c r="V264" s="33"/>
      <c r="W264" s="33"/>
      <c r="X264" s="33"/>
      <c r="Y264" s="33"/>
    </row>
    <row r="265" spans="1:25" ht="15">
      <c r="A265" s="25"/>
      <c r="B265" s="25"/>
      <c r="C265" s="25"/>
      <c r="D265" s="25"/>
      <c r="E265" s="25"/>
      <c r="F265" s="25"/>
      <c r="G265" s="33"/>
      <c r="H265" s="33"/>
      <c r="I265" s="35"/>
      <c r="J265" s="35"/>
      <c r="K265" s="35"/>
      <c r="L265" s="33"/>
      <c r="M265" s="33"/>
      <c r="N265" s="33"/>
      <c r="O265" s="33"/>
      <c r="P265" s="33"/>
      <c r="Q265" s="33"/>
      <c r="R265" s="33"/>
      <c r="S265" s="33"/>
      <c r="T265" s="33"/>
      <c r="U265" s="33"/>
      <c r="V265" s="33"/>
      <c r="W265" s="33"/>
      <c r="X265" s="33"/>
      <c r="Y265" s="33"/>
    </row>
    <row r="266" spans="1:25" ht="15">
      <c r="A266" s="25"/>
      <c r="B266" s="25"/>
      <c r="C266" s="25"/>
      <c r="D266" s="25"/>
      <c r="E266" s="25"/>
      <c r="F266" s="25"/>
      <c r="G266" s="33"/>
      <c r="H266" s="33"/>
      <c r="I266" s="35"/>
      <c r="J266" s="35"/>
      <c r="K266" s="35"/>
      <c r="L266" s="33"/>
      <c r="M266" s="33"/>
      <c r="N266" s="33"/>
      <c r="O266" s="33"/>
      <c r="P266" s="33"/>
      <c r="Q266" s="33"/>
      <c r="R266" s="33"/>
      <c r="S266" s="33"/>
      <c r="T266" s="33"/>
      <c r="U266" s="33"/>
      <c r="V266" s="33"/>
      <c r="W266" s="33"/>
      <c r="X266" s="33"/>
      <c r="Y266" s="33"/>
    </row>
    <row r="267" spans="1:25" ht="15">
      <c r="A267" s="25"/>
      <c r="B267" s="25"/>
      <c r="C267" s="25"/>
      <c r="D267" s="25"/>
      <c r="E267" s="25"/>
      <c r="F267" s="25"/>
      <c r="G267" s="33"/>
      <c r="H267" s="33"/>
      <c r="I267" s="35"/>
      <c r="J267" s="35"/>
      <c r="K267" s="35"/>
      <c r="L267" s="33"/>
      <c r="M267" s="33"/>
      <c r="N267" s="33"/>
      <c r="O267" s="33"/>
      <c r="P267" s="33"/>
      <c r="Q267" s="33"/>
      <c r="R267" s="33"/>
      <c r="S267" s="33"/>
      <c r="T267" s="33"/>
      <c r="U267" s="33"/>
      <c r="V267" s="33"/>
      <c r="W267" s="33"/>
      <c r="X267" s="33"/>
      <c r="Y267" s="33"/>
    </row>
    <row r="268" spans="1:25" ht="15">
      <c r="A268" s="25"/>
      <c r="B268" s="25"/>
      <c r="C268" s="25"/>
      <c r="D268" s="25"/>
      <c r="E268" s="25"/>
      <c r="F268" s="25"/>
      <c r="G268" s="33"/>
      <c r="H268" s="33"/>
      <c r="I268" s="35"/>
      <c r="J268" s="35"/>
      <c r="K268" s="35"/>
      <c r="L268" s="33"/>
      <c r="M268" s="33"/>
      <c r="N268" s="33"/>
      <c r="O268" s="33"/>
      <c r="P268" s="33"/>
      <c r="Q268" s="33"/>
      <c r="R268" s="33"/>
      <c r="S268" s="33"/>
      <c r="T268" s="33"/>
      <c r="U268" s="33"/>
      <c r="V268" s="33"/>
      <c r="W268" s="33"/>
      <c r="X268" s="33"/>
      <c r="Y268" s="33"/>
    </row>
    <row r="269" spans="1:25" ht="15">
      <c r="A269" s="25"/>
      <c r="B269" s="25"/>
      <c r="C269" s="25"/>
      <c r="D269" s="25"/>
      <c r="E269" s="25"/>
      <c r="F269" s="25"/>
      <c r="G269" s="33"/>
      <c r="H269" s="33"/>
      <c r="I269" s="35"/>
      <c r="J269" s="35"/>
      <c r="K269" s="35"/>
      <c r="L269" s="33"/>
      <c r="M269" s="33"/>
      <c r="N269" s="33"/>
      <c r="O269" s="33"/>
      <c r="P269" s="33"/>
      <c r="Q269" s="33"/>
      <c r="R269" s="33"/>
      <c r="S269" s="33"/>
      <c r="T269" s="33"/>
      <c r="U269" s="33"/>
      <c r="V269" s="33"/>
      <c r="W269" s="33"/>
      <c r="X269" s="33"/>
      <c r="Y269" s="33"/>
    </row>
    <row r="270" spans="1:25" ht="15">
      <c r="A270" s="25"/>
      <c r="B270" s="25"/>
      <c r="C270" s="25"/>
      <c r="D270" s="25"/>
      <c r="E270" s="25"/>
      <c r="F270" s="25"/>
      <c r="G270" s="33"/>
      <c r="H270" s="33"/>
      <c r="I270" s="35"/>
      <c r="J270" s="35"/>
      <c r="K270" s="35"/>
      <c r="L270" s="33"/>
      <c r="M270" s="33"/>
      <c r="N270" s="33"/>
      <c r="O270" s="33"/>
      <c r="P270" s="33"/>
      <c r="Q270" s="33"/>
      <c r="R270" s="33"/>
      <c r="S270" s="33"/>
      <c r="T270" s="33"/>
      <c r="U270" s="33"/>
      <c r="V270" s="33"/>
      <c r="W270" s="33"/>
      <c r="X270" s="33"/>
      <c r="Y270" s="33"/>
    </row>
    <row r="271" spans="1:25" ht="15">
      <c r="A271" s="25"/>
      <c r="B271" s="25"/>
      <c r="C271" s="25"/>
      <c r="D271" s="25"/>
      <c r="E271" s="25"/>
      <c r="F271" s="25"/>
      <c r="G271" s="33"/>
      <c r="H271" s="33"/>
      <c r="I271" s="35"/>
      <c r="J271" s="35"/>
      <c r="K271" s="35"/>
      <c r="L271" s="33"/>
      <c r="M271" s="33"/>
      <c r="N271" s="33"/>
      <c r="O271" s="33"/>
      <c r="P271" s="33"/>
      <c r="Q271" s="33"/>
      <c r="R271" s="33"/>
      <c r="S271" s="33"/>
      <c r="T271" s="33"/>
      <c r="U271" s="33"/>
      <c r="V271" s="33"/>
      <c r="W271" s="33"/>
      <c r="X271" s="33"/>
      <c r="Y271" s="33"/>
    </row>
    <row r="272" spans="1:25" ht="15">
      <c r="A272" s="25"/>
      <c r="B272" s="25"/>
      <c r="C272" s="25"/>
      <c r="D272" s="25"/>
      <c r="E272" s="25"/>
      <c r="F272" s="25"/>
      <c r="G272" s="33"/>
      <c r="H272" s="33"/>
      <c r="I272" s="35"/>
      <c r="J272" s="35"/>
      <c r="K272" s="35"/>
      <c r="L272" s="33"/>
      <c r="M272" s="33"/>
      <c r="N272" s="33"/>
      <c r="O272" s="33"/>
      <c r="P272" s="33"/>
      <c r="Q272" s="33"/>
      <c r="R272" s="33"/>
      <c r="S272" s="33"/>
      <c r="T272" s="33"/>
      <c r="U272" s="33"/>
      <c r="V272" s="33"/>
      <c r="W272" s="33"/>
      <c r="X272" s="33"/>
      <c r="Y272" s="33"/>
    </row>
    <row r="273" spans="1:25" ht="15">
      <c r="A273" s="25"/>
      <c r="B273" s="25"/>
      <c r="C273" s="25"/>
      <c r="D273" s="25"/>
      <c r="E273" s="25"/>
      <c r="F273" s="25"/>
      <c r="G273" s="33"/>
      <c r="H273" s="33"/>
      <c r="I273" s="35"/>
      <c r="J273" s="35"/>
      <c r="K273" s="35"/>
      <c r="L273" s="33"/>
      <c r="M273" s="33"/>
      <c r="N273" s="33"/>
      <c r="O273" s="33"/>
      <c r="P273" s="33"/>
      <c r="Q273" s="33"/>
      <c r="R273" s="33"/>
      <c r="S273" s="33"/>
      <c r="T273" s="33"/>
      <c r="U273" s="33"/>
      <c r="V273" s="33"/>
      <c r="W273" s="33"/>
      <c r="X273" s="33"/>
      <c r="Y273" s="33"/>
    </row>
    <row r="274" spans="1:25" ht="15">
      <c r="A274" s="25"/>
      <c r="B274" s="25"/>
      <c r="C274" s="25"/>
      <c r="D274" s="25"/>
      <c r="E274" s="25"/>
      <c r="F274" s="25"/>
      <c r="G274" s="33"/>
      <c r="H274" s="33"/>
      <c r="I274" s="35"/>
      <c r="J274" s="35"/>
      <c r="K274" s="35"/>
      <c r="L274" s="33"/>
      <c r="M274" s="33"/>
      <c r="N274" s="33"/>
      <c r="O274" s="33"/>
      <c r="P274" s="33"/>
      <c r="Q274" s="33"/>
      <c r="R274" s="33"/>
      <c r="S274" s="33"/>
      <c r="T274" s="33"/>
      <c r="U274" s="33"/>
      <c r="V274" s="33"/>
      <c r="W274" s="33"/>
      <c r="X274" s="33"/>
      <c r="Y274" s="33"/>
    </row>
    <row r="275" spans="1:25" ht="15">
      <c r="A275" s="25"/>
      <c r="B275" s="25"/>
      <c r="C275" s="25"/>
      <c r="D275" s="25"/>
      <c r="E275" s="25"/>
      <c r="F275" s="25"/>
      <c r="G275" s="33"/>
      <c r="H275" s="33"/>
      <c r="I275" s="35"/>
      <c r="J275" s="35"/>
      <c r="K275" s="35"/>
      <c r="L275" s="33"/>
      <c r="M275" s="33"/>
      <c r="N275" s="33"/>
      <c r="O275" s="33"/>
      <c r="P275" s="33"/>
      <c r="Q275" s="33"/>
      <c r="R275" s="33"/>
      <c r="S275" s="33"/>
      <c r="T275" s="33"/>
      <c r="U275" s="33"/>
      <c r="V275" s="33"/>
      <c r="W275" s="33"/>
      <c r="X275" s="33"/>
      <c r="Y275" s="33"/>
    </row>
    <row r="276" spans="1:25" ht="15">
      <c r="A276" s="25"/>
      <c r="B276" s="25"/>
      <c r="C276" s="25"/>
      <c r="D276" s="25"/>
      <c r="E276" s="25"/>
      <c r="F276" s="25"/>
      <c r="G276" s="33"/>
      <c r="H276" s="33"/>
      <c r="I276" s="35"/>
      <c r="J276" s="35"/>
      <c r="K276" s="35"/>
      <c r="L276" s="33"/>
      <c r="M276" s="33"/>
      <c r="N276" s="33"/>
      <c r="O276" s="33"/>
      <c r="P276" s="33"/>
      <c r="Q276" s="33"/>
      <c r="R276" s="33"/>
      <c r="S276" s="33"/>
      <c r="T276" s="33"/>
      <c r="U276" s="33"/>
      <c r="V276" s="33"/>
      <c r="W276" s="33"/>
      <c r="X276" s="33"/>
      <c r="Y276" s="33"/>
    </row>
    <row r="277" spans="1:25" ht="15">
      <c r="A277" s="25"/>
      <c r="B277" s="25"/>
      <c r="C277" s="25"/>
      <c r="D277" s="25"/>
      <c r="E277" s="25"/>
      <c r="F277" s="25"/>
      <c r="G277" s="33"/>
      <c r="H277" s="33"/>
      <c r="I277" s="35"/>
      <c r="J277" s="35"/>
      <c r="K277" s="35"/>
      <c r="L277" s="33"/>
      <c r="M277" s="33"/>
      <c r="N277" s="33"/>
      <c r="O277" s="33"/>
      <c r="P277" s="33"/>
      <c r="Q277" s="33"/>
      <c r="R277" s="33"/>
      <c r="S277" s="33"/>
      <c r="T277" s="33"/>
      <c r="U277" s="33"/>
      <c r="V277" s="33"/>
      <c r="W277" s="33"/>
      <c r="X277" s="33"/>
      <c r="Y277" s="33"/>
    </row>
    <row r="278" spans="1:25" ht="15">
      <c r="A278" s="25"/>
      <c r="B278" s="25"/>
      <c r="C278" s="25"/>
      <c r="D278" s="25"/>
      <c r="E278" s="25"/>
      <c r="F278" s="25"/>
      <c r="G278" s="33"/>
      <c r="H278" s="33"/>
      <c r="I278" s="35"/>
      <c r="J278" s="35"/>
      <c r="K278" s="35"/>
      <c r="L278" s="33"/>
      <c r="M278" s="33"/>
      <c r="N278" s="33"/>
      <c r="O278" s="33"/>
      <c r="P278" s="33"/>
      <c r="Q278" s="33"/>
      <c r="R278" s="33"/>
      <c r="S278" s="33"/>
      <c r="T278" s="33"/>
      <c r="U278" s="33"/>
      <c r="V278" s="33"/>
      <c r="W278" s="33"/>
      <c r="X278" s="33"/>
      <c r="Y278" s="33"/>
    </row>
    <row r="279" spans="1:25" ht="15">
      <c r="A279" s="25"/>
      <c r="B279" s="25"/>
      <c r="C279" s="25"/>
      <c r="D279" s="25"/>
      <c r="E279" s="25"/>
      <c r="F279" s="25"/>
      <c r="G279" s="33"/>
      <c r="H279" s="33"/>
      <c r="I279" s="35"/>
      <c r="J279" s="35"/>
      <c r="K279" s="35"/>
      <c r="L279" s="33"/>
      <c r="M279" s="33"/>
      <c r="N279" s="33"/>
      <c r="O279" s="33"/>
      <c r="P279" s="33"/>
      <c r="Q279" s="33"/>
      <c r="R279" s="33"/>
      <c r="S279" s="33"/>
      <c r="T279" s="33"/>
      <c r="U279" s="33"/>
      <c r="V279" s="33"/>
      <c r="W279" s="33"/>
      <c r="X279" s="33"/>
      <c r="Y279" s="33"/>
    </row>
    <row r="280" spans="1:25" ht="15">
      <c r="A280" s="25"/>
      <c r="B280" s="25"/>
      <c r="C280" s="25"/>
      <c r="D280" s="25"/>
      <c r="E280" s="25"/>
      <c r="F280" s="25"/>
      <c r="G280" s="33"/>
      <c r="H280" s="33"/>
      <c r="I280" s="35"/>
      <c r="J280" s="35"/>
      <c r="K280" s="35"/>
      <c r="L280" s="33"/>
      <c r="M280" s="33"/>
      <c r="N280" s="33"/>
      <c r="O280" s="33"/>
      <c r="P280" s="33"/>
      <c r="Q280" s="33"/>
      <c r="R280" s="33"/>
      <c r="S280" s="33"/>
      <c r="T280" s="33"/>
      <c r="U280" s="33"/>
      <c r="V280" s="33"/>
      <c r="W280" s="33"/>
      <c r="X280" s="33"/>
      <c r="Y280" s="33"/>
    </row>
    <row r="281" spans="1:25" ht="15">
      <c r="A281" s="25"/>
      <c r="B281" s="25"/>
      <c r="C281" s="25"/>
      <c r="D281" s="25"/>
      <c r="E281" s="25"/>
      <c r="F281" s="25"/>
      <c r="G281" s="33"/>
      <c r="H281" s="33"/>
      <c r="I281" s="35"/>
      <c r="J281" s="35"/>
      <c r="K281" s="35"/>
      <c r="L281" s="33"/>
      <c r="M281" s="33"/>
      <c r="N281" s="33"/>
      <c r="O281" s="33"/>
      <c r="P281" s="33"/>
      <c r="Q281" s="33"/>
      <c r="R281" s="33"/>
      <c r="S281" s="33"/>
      <c r="T281" s="33"/>
      <c r="U281" s="33"/>
      <c r="V281" s="33"/>
      <c r="W281" s="33"/>
      <c r="X281" s="33"/>
      <c r="Y281" s="33"/>
    </row>
    <row r="282" spans="1:25" ht="15">
      <c r="A282" s="25"/>
      <c r="B282" s="25"/>
      <c r="C282" s="25"/>
      <c r="D282" s="25"/>
      <c r="E282" s="25"/>
      <c r="F282" s="25"/>
      <c r="G282" s="33"/>
      <c r="H282" s="33"/>
      <c r="I282" s="35"/>
      <c r="J282" s="35"/>
      <c r="K282" s="35"/>
      <c r="L282" s="33"/>
      <c r="M282" s="33"/>
      <c r="N282" s="33"/>
      <c r="O282" s="33"/>
      <c r="P282" s="33"/>
      <c r="Q282" s="33"/>
      <c r="R282" s="33"/>
      <c r="S282" s="33"/>
      <c r="T282" s="33"/>
      <c r="U282" s="33"/>
      <c r="V282" s="33"/>
      <c r="W282" s="33"/>
      <c r="X282" s="33"/>
      <c r="Y282" s="33"/>
    </row>
    <row r="283" spans="1:25" ht="15">
      <c r="A283" s="25"/>
      <c r="B283" s="25"/>
      <c r="C283" s="25"/>
      <c r="D283" s="25"/>
      <c r="E283" s="25"/>
      <c r="F283" s="25"/>
      <c r="G283" s="33"/>
      <c r="H283" s="33"/>
      <c r="I283" s="35"/>
      <c r="J283" s="35"/>
      <c r="K283" s="35"/>
      <c r="L283" s="33"/>
      <c r="M283" s="33"/>
      <c r="N283" s="33"/>
      <c r="O283" s="33"/>
      <c r="P283" s="33"/>
      <c r="Q283" s="33"/>
      <c r="R283" s="33"/>
      <c r="S283" s="33"/>
      <c r="T283" s="33"/>
      <c r="U283" s="33"/>
      <c r="V283" s="33"/>
      <c r="W283" s="33"/>
      <c r="X283" s="33"/>
      <c r="Y283" s="33"/>
    </row>
    <row r="284" spans="1:25" ht="15">
      <c r="A284" s="25"/>
      <c r="B284" s="25"/>
      <c r="C284" s="25"/>
      <c r="D284" s="25"/>
      <c r="E284" s="25"/>
      <c r="F284" s="25"/>
      <c r="G284" s="33"/>
      <c r="H284" s="33"/>
      <c r="I284" s="35"/>
      <c r="J284" s="35"/>
      <c r="K284" s="35"/>
      <c r="L284" s="33"/>
      <c r="M284" s="33"/>
      <c r="N284" s="33"/>
      <c r="O284" s="33"/>
      <c r="P284" s="33"/>
      <c r="Q284" s="33"/>
      <c r="R284" s="33"/>
      <c r="S284" s="33"/>
      <c r="T284" s="33"/>
      <c r="U284" s="33"/>
      <c r="V284" s="33"/>
      <c r="W284" s="33"/>
      <c r="X284" s="33"/>
      <c r="Y284" s="33"/>
    </row>
    <row r="285" spans="1:25" ht="15">
      <c r="A285" s="25"/>
      <c r="B285" s="25"/>
      <c r="C285" s="25"/>
      <c r="D285" s="25"/>
      <c r="E285" s="25"/>
      <c r="F285" s="25"/>
      <c r="G285" s="33"/>
      <c r="H285" s="33"/>
      <c r="I285" s="35"/>
      <c r="J285" s="35"/>
      <c r="K285" s="35"/>
      <c r="L285" s="33"/>
      <c r="M285" s="33"/>
      <c r="N285" s="33"/>
      <c r="O285" s="33"/>
      <c r="P285" s="33"/>
      <c r="Q285" s="33"/>
      <c r="R285" s="33"/>
      <c r="S285" s="33"/>
      <c r="T285" s="33"/>
      <c r="U285" s="33"/>
      <c r="V285" s="33"/>
      <c r="W285" s="33"/>
      <c r="X285" s="33"/>
      <c r="Y285" s="33"/>
    </row>
    <row r="286" spans="1:25" ht="15">
      <c r="A286" s="25"/>
      <c r="B286" s="25"/>
      <c r="C286" s="25"/>
      <c r="D286" s="25"/>
      <c r="E286" s="25"/>
      <c r="F286" s="25"/>
      <c r="G286" s="33"/>
      <c r="H286" s="33"/>
      <c r="I286" s="35"/>
      <c r="J286" s="35"/>
      <c r="K286" s="35"/>
      <c r="L286" s="33"/>
      <c r="M286" s="33"/>
      <c r="N286" s="33"/>
      <c r="O286" s="33"/>
      <c r="P286" s="33"/>
      <c r="Q286" s="33"/>
      <c r="R286" s="33"/>
      <c r="S286" s="33"/>
      <c r="T286" s="33"/>
      <c r="U286" s="33"/>
      <c r="V286" s="33"/>
      <c r="W286" s="33"/>
      <c r="X286" s="33"/>
      <c r="Y286" s="33"/>
    </row>
    <row r="287" spans="1:25" ht="15">
      <c r="A287" s="25"/>
      <c r="B287" s="25"/>
      <c r="C287" s="25"/>
      <c r="D287" s="25"/>
      <c r="E287" s="25"/>
      <c r="F287" s="25"/>
      <c r="G287" s="33"/>
      <c r="H287" s="33"/>
      <c r="I287" s="35"/>
      <c r="J287" s="35"/>
      <c r="K287" s="35"/>
      <c r="L287" s="33"/>
      <c r="M287" s="33"/>
      <c r="N287" s="33"/>
      <c r="O287" s="33"/>
      <c r="P287" s="33"/>
      <c r="Q287" s="33"/>
      <c r="R287" s="33"/>
      <c r="S287" s="33"/>
      <c r="T287" s="33"/>
      <c r="U287" s="33"/>
      <c r="V287" s="33"/>
      <c r="W287" s="33"/>
      <c r="X287" s="33"/>
      <c r="Y287" s="33"/>
    </row>
    <row r="288" spans="1:25" ht="15">
      <c r="A288" s="25"/>
      <c r="B288" s="25"/>
      <c r="C288" s="25"/>
      <c r="D288" s="25"/>
      <c r="E288" s="25"/>
      <c r="F288" s="25"/>
      <c r="G288" s="33"/>
      <c r="H288" s="33"/>
      <c r="I288" s="35"/>
      <c r="J288" s="35"/>
      <c r="K288" s="35"/>
      <c r="L288" s="33"/>
      <c r="M288" s="33"/>
      <c r="N288" s="33"/>
      <c r="O288" s="33"/>
      <c r="P288" s="33"/>
      <c r="Q288" s="33"/>
      <c r="R288" s="33"/>
      <c r="S288" s="33"/>
      <c r="T288" s="33"/>
      <c r="U288" s="33"/>
      <c r="V288" s="33"/>
      <c r="W288" s="33"/>
      <c r="X288" s="33"/>
      <c r="Y288" s="33"/>
    </row>
    <row r="289" spans="1:25" ht="15">
      <c r="A289" s="25"/>
      <c r="B289" s="25"/>
      <c r="C289" s="25"/>
      <c r="D289" s="25"/>
      <c r="E289" s="25"/>
      <c r="F289" s="25"/>
      <c r="G289" s="33"/>
      <c r="H289" s="33"/>
      <c r="I289" s="35"/>
      <c r="J289" s="35"/>
      <c r="K289" s="35"/>
      <c r="L289" s="33"/>
      <c r="M289" s="33"/>
      <c r="N289" s="33"/>
      <c r="O289" s="33"/>
      <c r="P289" s="33"/>
      <c r="Q289" s="33"/>
      <c r="R289" s="33"/>
      <c r="S289" s="33"/>
      <c r="T289" s="33"/>
      <c r="U289" s="33"/>
      <c r="V289" s="33"/>
      <c r="W289" s="33"/>
      <c r="X289" s="33"/>
      <c r="Y289" s="33"/>
    </row>
    <row r="290" spans="1:25" ht="15">
      <c r="A290" s="25"/>
      <c r="B290" s="25"/>
      <c r="C290" s="25"/>
      <c r="D290" s="25"/>
      <c r="E290" s="25"/>
      <c r="F290" s="25"/>
      <c r="G290" s="33"/>
      <c r="H290" s="33"/>
      <c r="I290" s="35"/>
      <c r="J290" s="35"/>
      <c r="K290" s="35"/>
      <c r="L290" s="33"/>
      <c r="M290" s="33"/>
      <c r="N290" s="33"/>
      <c r="O290" s="33"/>
      <c r="P290" s="33"/>
      <c r="Q290" s="33"/>
      <c r="R290" s="33"/>
      <c r="S290" s="33"/>
      <c r="T290" s="33"/>
      <c r="U290" s="33"/>
      <c r="V290" s="33"/>
      <c r="W290" s="33"/>
      <c r="X290" s="33"/>
      <c r="Y290" s="33"/>
    </row>
    <row r="291" spans="1:25" ht="15">
      <c r="A291" s="25"/>
      <c r="B291" s="25"/>
      <c r="C291" s="25"/>
      <c r="D291" s="25"/>
      <c r="E291" s="25"/>
      <c r="F291" s="25"/>
      <c r="G291" s="33"/>
      <c r="H291" s="33"/>
      <c r="I291" s="35"/>
      <c r="J291" s="35"/>
      <c r="K291" s="35"/>
      <c r="L291" s="33"/>
      <c r="M291" s="33"/>
      <c r="N291" s="33"/>
      <c r="O291" s="33"/>
      <c r="P291" s="33"/>
      <c r="Q291" s="33"/>
      <c r="R291" s="33"/>
      <c r="S291" s="33"/>
      <c r="T291" s="33"/>
      <c r="U291" s="33"/>
      <c r="V291" s="33"/>
      <c r="W291" s="33"/>
      <c r="X291" s="33"/>
      <c r="Y291" s="33"/>
    </row>
    <row r="292" spans="1:25" ht="15">
      <c r="A292" s="25"/>
      <c r="B292" s="25"/>
      <c r="C292" s="25"/>
      <c r="D292" s="25"/>
      <c r="E292" s="25"/>
      <c r="F292" s="25"/>
      <c r="G292" s="33"/>
      <c r="H292" s="33"/>
      <c r="I292" s="35"/>
      <c r="J292" s="35"/>
      <c r="K292" s="35"/>
      <c r="L292" s="33"/>
      <c r="M292" s="33"/>
      <c r="N292" s="33"/>
      <c r="O292" s="33"/>
      <c r="P292" s="33"/>
      <c r="Q292" s="33"/>
      <c r="R292" s="33"/>
      <c r="S292" s="33"/>
      <c r="T292" s="33"/>
      <c r="U292" s="33"/>
      <c r="V292" s="33"/>
      <c r="W292" s="33"/>
      <c r="X292" s="33"/>
      <c r="Y292" s="33"/>
    </row>
    <row r="293" spans="1:25" ht="15">
      <c r="A293" s="25"/>
      <c r="B293" s="25"/>
      <c r="C293" s="25"/>
      <c r="D293" s="25"/>
      <c r="E293" s="25"/>
      <c r="F293" s="25"/>
      <c r="G293" s="33"/>
      <c r="H293" s="33"/>
      <c r="I293" s="35"/>
      <c r="J293" s="35"/>
      <c r="K293" s="35"/>
      <c r="L293" s="33"/>
      <c r="M293" s="33"/>
      <c r="N293" s="33"/>
      <c r="O293" s="33"/>
      <c r="P293" s="33"/>
      <c r="Q293" s="33"/>
      <c r="R293" s="33"/>
      <c r="S293" s="33"/>
      <c r="T293" s="33"/>
      <c r="U293" s="33"/>
      <c r="V293" s="33"/>
      <c r="W293" s="33"/>
      <c r="X293" s="33"/>
      <c r="Y293" s="33"/>
    </row>
    <row r="294" spans="1:25" ht="15">
      <c r="A294" s="25"/>
      <c r="B294" s="25"/>
      <c r="C294" s="25"/>
      <c r="D294" s="25"/>
      <c r="E294" s="25"/>
      <c r="F294" s="25"/>
      <c r="G294" s="33"/>
      <c r="H294" s="33"/>
      <c r="I294" s="35"/>
      <c r="J294" s="35"/>
      <c r="K294" s="35"/>
      <c r="L294" s="33"/>
      <c r="M294" s="33"/>
      <c r="N294" s="33"/>
      <c r="O294" s="33"/>
      <c r="P294" s="33"/>
      <c r="Q294" s="33"/>
      <c r="R294" s="33"/>
      <c r="S294" s="33"/>
      <c r="T294" s="33"/>
      <c r="U294" s="33"/>
      <c r="V294" s="33"/>
      <c r="W294" s="33"/>
      <c r="X294" s="33"/>
      <c r="Y294" s="33"/>
    </row>
    <row r="295" spans="1:25" ht="15">
      <c r="A295" s="25"/>
      <c r="B295" s="25"/>
      <c r="C295" s="25"/>
      <c r="D295" s="25"/>
      <c r="E295" s="25"/>
      <c r="F295" s="25"/>
      <c r="G295" s="33"/>
      <c r="H295" s="33"/>
      <c r="I295" s="35"/>
      <c r="J295" s="35"/>
      <c r="K295" s="35"/>
      <c r="L295" s="33"/>
      <c r="M295" s="33"/>
      <c r="N295" s="33"/>
      <c r="O295" s="33"/>
      <c r="P295" s="33"/>
      <c r="Q295" s="33"/>
      <c r="R295" s="33"/>
      <c r="S295" s="33"/>
      <c r="T295" s="33"/>
      <c r="U295" s="33"/>
      <c r="V295" s="33"/>
      <c r="W295" s="33"/>
      <c r="X295" s="33"/>
      <c r="Y295" s="33"/>
    </row>
    <row r="296" spans="1:25" ht="15">
      <c r="A296" s="25"/>
      <c r="B296" s="25"/>
      <c r="C296" s="25"/>
      <c r="D296" s="25"/>
      <c r="E296" s="25"/>
      <c r="F296" s="25"/>
      <c r="G296" s="33"/>
      <c r="H296" s="33"/>
      <c r="I296" s="35"/>
      <c r="J296" s="35"/>
      <c r="K296" s="35"/>
      <c r="L296" s="33"/>
      <c r="M296" s="33"/>
      <c r="N296" s="33"/>
      <c r="O296" s="33"/>
      <c r="P296" s="33"/>
      <c r="Q296" s="33"/>
      <c r="R296" s="33"/>
      <c r="S296" s="33"/>
      <c r="T296" s="33"/>
      <c r="U296" s="33"/>
      <c r="V296" s="33"/>
      <c r="W296" s="33"/>
      <c r="X296" s="33"/>
      <c r="Y296" s="33"/>
    </row>
    <row r="297" spans="1:25" ht="15">
      <c r="A297" s="25"/>
      <c r="B297" s="25"/>
      <c r="C297" s="25"/>
      <c r="D297" s="25"/>
      <c r="E297" s="25"/>
      <c r="F297" s="25"/>
      <c r="G297" s="33"/>
      <c r="H297" s="33"/>
      <c r="I297" s="35"/>
      <c r="J297" s="35"/>
      <c r="K297" s="35"/>
      <c r="L297" s="33"/>
      <c r="M297" s="33"/>
      <c r="N297" s="33"/>
      <c r="O297" s="33"/>
      <c r="P297" s="33"/>
      <c r="Q297" s="33"/>
      <c r="R297" s="33"/>
      <c r="S297" s="33"/>
      <c r="T297" s="33"/>
      <c r="U297" s="33"/>
      <c r="V297" s="33"/>
      <c r="W297" s="33"/>
      <c r="X297" s="33"/>
      <c r="Y297" s="33"/>
    </row>
    <row r="298" spans="1:25" ht="15">
      <c r="A298" s="25"/>
      <c r="B298" s="25"/>
      <c r="C298" s="25"/>
      <c r="D298" s="25"/>
      <c r="E298" s="25"/>
      <c r="F298" s="25"/>
      <c r="G298" s="33"/>
      <c r="H298" s="33"/>
      <c r="I298" s="35"/>
      <c r="J298" s="35"/>
      <c r="K298" s="35"/>
      <c r="L298" s="33"/>
      <c r="M298" s="33"/>
      <c r="N298" s="33"/>
      <c r="O298" s="33"/>
      <c r="P298" s="33"/>
      <c r="Q298" s="33"/>
      <c r="R298" s="33"/>
      <c r="S298" s="33"/>
      <c r="T298" s="33"/>
      <c r="U298" s="33"/>
      <c r="V298" s="33"/>
      <c r="W298" s="33"/>
      <c r="X298" s="33"/>
      <c r="Y298" s="33"/>
    </row>
    <row r="299" spans="1:25" ht="15">
      <c r="A299" s="25"/>
      <c r="B299" s="25"/>
      <c r="C299" s="25"/>
      <c r="D299" s="25"/>
      <c r="E299" s="25"/>
      <c r="F299" s="25"/>
      <c r="G299" s="33"/>
      <c r="H299" s="33"/>
      <c r="I299" s="35"/>
      <c r="J299" s="35"/>
      <c r="K299" s="35"/>
      <c r="L299" s="33"/>
      <c r="M299" s="33"/>
      <c r="N299" s="33"/>
      <c r="O299" s="33"/>
      <c r="P299" s="33"/>
      <c r="Q299" s="33"/>
      <c r="R299" s="33"/>
      <c r="S299" s="33"/>
      <c r="T299" s="33"/>
      <c r="U299" s="33"/>
      <c r="V299" s="33"/>
      <c r="W299" s="33"/>
      <c r="X299" s="33"/>
      <c r="Y299" s="33"/>
    </row>
    <row r="300" spans="1:25" ht="15">
      <c r="A300" s="25"/>
      <c r="B300" s="25"/>
      <c r="C300" s="25"/>
      <c r="D300" s="25"/>
      <c r="E300" s="25"/>
      <c r="F300" s="25"/>
      <c r="G300" s="33"/>
      <c r="H300" s="33"/>
      <c r="I300" s="35"/>
      <c r="J300" s="35"/>
      <c r="K300" s="35"/>
      <c r="L300" s="33"/>
      <c r="M300" s="33"/>
      <c r="N300" s="33"/>
      <c r="O300" s="33"/>
      <c r="P300" s="33"/>
      <c r="Q300" s="33"/>
      <c r="R300" s="33"/>
      <c r="S300" s="33"/>
      <c r="T300" s="33"/>
      <c r="U300" s="33"/>
      <c r="V300" s="33"/>
      <c r="W300" s="33"/>
      <c r="X300" s="33"/>
      <c r="Y300" s="33"/>
    </row>
    <row r="301" spans="1:25" ht="15">
      <c r="A301" s="25"/>
      <c r="B301" s="25"/>
      <c r="C301" s="25"/>
      <c r="D301" s="25"/>
      <c r="E301" s="25"/>
      <c r="F301" s="25"/>
      <c r="G301" s="33"/>
      <c r="H301" s="33"/>
      <c r="I301" s="35"/>
      <c r="J301" s="35"/>
      <c r="K301" s="35"/>
      <c r="L301" s="33"/>
      <c r="M301" s="33"/>
      <c r="N301" s="33"/>
      <c r="O301" s="33"/>
      <c r="P301" s="33"/>
      <c r="Q301" s="33"/>
      <c r="R301" s="33"/>
      <c r="S301" s="33"/>
      <c r="T301" s="33"/>
      <c r="U301" s="33"/>
      <c r="V301" s="33"/>
      <c r="W301" s="33"/>
      <c r="X301" s="33"/>
      <c r="Y301" s="33"/>
    </row>
    <row r="302" spans="1:25" ht="15">
      <c r="A302" s="25"/>
      <c r="B302" s="25"/>
      <c r="C302" s="25"/>
      <c r="D302" s="25"/>
      <c r="E302" s="25"/>
      <c r="F302" s="25"/>
      <c r="G302" s="33"/>
      <c r="H302" s="33"/>
      <c r="I302" s="35"/>
      <c r="J302" s="35"/>
      <c r="K302" s="35"/>
      <c r="L302" s="33"/>
      <c r="M302" s="33"/>
      <c r="N302" s="33"/>
      <c r="O302" s="33"/>
      <c r="P302" s="33"/>
      <c r="Q302" s="33"/>
      <c r="R302" s="33"/>
      <c r="S302" s="33"/>
      <c r="T302" s="33"/>
      <c r="U302" s="33"/>
      <c r="V302" s="33"/>
      <c r="W302" s="33"/>
      <c r="X302" s="33"/>
      <c r="Y302" s="33"/>
    </row>
    <row r="303" spans="1:25" ht="15">
      <c r="A303" s="25"/>
      <c r="B303" s="25"/>
      <c r="C303" s="25"/>
      <c r="D303" s="25"/>
      <c r="E303" s="25"/>
      <c r="F303" s="25"/>
      <c r="G303" s="33"/>
      <c r="H303" s="33"/>
      <c r="I303" s="35"/>
      <c r="J303" s="35"/>
      <c r="K303" s="35"/>
      <c r="L303" s="33"/>
      <c r="M303" s="33"/>
      <c r="N303" s="33"/>
      <c r="O303" s="33"/>
      <c r="P303" s="33"/>
      <c r="Q303" s="33"/>
      <c r="R303" s="33"/>
      <c r="S303" s="33"/>
      <c r="T303" s="33"/>
      <c r="U303" s="33"/>
      <c r="V303" s="33"/>
      <c r="W303" s="33"/>
      <c r="X303" s="33"/>
      <c r="Y303" s="33"/>
    </row>
    <row r="304" spans="1:25" ht="15">
      <c r="A304" s="25"/>
      <c r="B304" s="25"/>
      <c r="C304" s="25"/>
      <c r="D304" s="25"/>
      <c r="E304" s="25"/>
      <c r="F304" s="25"/>
      <c r="G304" s="33"/>
      <c r="H304" s="33"/>
      <c r="I304" s="35"/>
      <c r="J304" s="35"/>
      <c r="K304" s="35"/>
      <c r="L304" s="33"/>
      <c r="M304" s="33"/>
      <c r="N304" s="33"/>
      <c r="O304" s="33"/>
      <c r="P304" s="33"/>
      <c r="Q304" s="33"/>
      <c r="R304" s="33"/>
      <c r="S304" s="33"/>
      <c r="T304" s="33"/>
      <c r="U304" s="33"/>
      <c r="V304" s="33"/>
      <c r="W304" s="33"/>
      <c r="X304" s="33"/>
      <c r="Y304" s="33"/>
    </row>
    <row r="305" spans="1:25" ht="15">
      <c r="A305" s="25"/>
      <c r="B305" s="25"/>
      <c r="C305" s="25"/>
      <c r="D305" s="25"/>
      <c r="E305" s="25"/>
      <c r="F305" s="25"/>
      <c r="G305" s="33"/>
      <c r="H305" s="33"/>
      <c r="I305" s="35"/>
      <c r="J305" s="35"/>
      <c r="K305" s="35"/>
      <c r="L305" s="33"/>
      <c r="M305" s="33"/>
      <c r="N305" s="33"/>
      <c r="O305" s="33"/>
      <c r="P305" s="33"/>
      <c r="Q305" s="33"/>
      <c r="R305" s="33"/>
      <c r="S305" s="33"/>
      <c r="T305" s="33"/>
      <c r="U305" s="33"/>
      <c r="V305" s="33"/>
      <c r="W305" s="33"/>
      <c r="X305" s="33"/>
      <c r="Y305" s="33"/>
    </row>
    <row r="306" spans="1:25" ht="15">
      <c r="A306" s="25"/>
      <c r="B306" s="25"/>
      <c r="C306" s="25"/>
      <c r="D306" s="25"/>
      <c r="E306" s="25"/>
      <c r="F306" s="25"/>
      <c r="G306" s="33"/>
      <c r="H306" s="33"/>
      <c r="I306" s="35"/>
      <c r="J306" s="35"/>
      <c r="K306" s="35"/>
      <c r="L306" s="33"/>
      <c r="M306" s="33"/>
      <c r="N306" s="33"/>
      <c r="O306" s="33"/>
      <c r="P306" s="33"/>
      <c r="Q306" s="33"/>
      <c r="R306" s="33"/>
      <c r="S306" s="33"/>
      <c r="T306" s="33"/>
      <c r="U306" s="33"/>
      <c r="V306" s="33"/>
      <c r="W306" s="33"/>
      <c r="X306" s="33"/>
      <c r="Y306" s="33"/>
    </row>
    <row r="307" spans="1:25" ht="15">
      <c r="A307" s="25"/>
      <c r="B307" s="25"/>
      <c r="C307" s="25"/>
      <c r="D307" s="25"/>
      <c r="E307" s="25"/>
      <c r="F307" s="25"/>
      <c r="G307" s="33"/>
      <c r="H307" s="33"/>
      <c r="I307" s="35"/>
      <c r="J307" s="35"/>
      <c r="K307" s="35"/>
      <c r="L307" s="33"/>
      <c r="M307" s="33"/>
      <c r="N307" s="33"/>
      <c r="O307" s="33"/>
      <c r="P307" s="33"/>
      <c r="Q307" s="33"/>
      <c r="R307" s="33"/>
      <c r="S307" s="33"/>
      <c r="T307" s="33"/>
      <c r="U307" s="33"/>
      <c r="V307" s="33"/>
      <c r="W307" s="33"/>
      <c r="X307" s="33"/>
      <c r="Y307" s="33"/>
    </row>
    <row r="308" spans="1:25" ht="15">
      <c r="A308" s="25"/>
      <c r="B308" s="25"/>
      <c r="C308" s="25"/>
      <c r="D308" s="25"/>
      <c r="E308" s="25"/>
      <c r="F308" s="25"/>
      <c r="G308" s="33"/>
      <c r="H308" s="33"/>
      <c r="I308" s="35"/>
      <c r="J308" s="35"/>
      <c r="K308" s="35"/>
      <c r="L308" s="33"/>
      <c r="M308" s="33"/>
      <c r="N308" s="33"/>
      <c r="O308" s="33"/>
      <c r="P308" s="33"/>
      <c r="Q308" s="33"/>
      <c r="R308" s="33"/>
      <c r="S308" s="33"/>
      <c r="T308" s="33"/>
      <c r="U308" s="33"/>
      <c r="V308" s="33"/>
      <c r="W308" s="33"/>
      <c r="X308" s="33"/>
      <c r="Y308" s="33"/>
    </row>
    <row r="309" spans="1:25" ht="15">
      <c r="A309" s="25"/>
      <c r="B309" s="25"/>
      <c r="C309" s="25"/>
      <c r="D309" s="25"/>
      <c r="E309" s="25"/>
      <c r="F309" s="25"/>
      <c r="G309" s="33"/>
      <c r="H309" s="33"/>
      <c r="I309" s="35"/>
      <c r="J309" s="35"/>
      <c r="K309" s="35"/>
      <c r="L309" s="33"/>
      <c r="M309" s="33"/>
      <c r="N309" s="33"/>
      <c r="O309" s="33"/>
      <c r="P309" s="33"/>
      <c r="Q309" s="33"/>
      <c r="R309" s="33"/>
      <c r="S309" s="33"/>
      <c r="T309" s="33"/>
      <c r="U309" s="33"/>
      <c r="V309" s="33"/>
      <c r="W309" s="33"/>
      <c r="X309" s="33"/>
      <c r="Y309" s="33"/>
    </row>
    <row r="310" spans="1:25" ht="15">
      <c r="A310" s="25"/>
      <c r="B310" s="25"/>
      <c r="C310" s="25"/>
      <c r="D310" s="25"/>
      <c r="E310" s="25"/>
      <c r="F310" s="25"/>
      <c r="G310" s="33"/>
      <c r="H310" s="33"/>
      <c r="I310" s="35"/>
      <c r="J310" s="35"/>
      <c r="K310" s="35"/>
      <c r="L310" s="33"/>
      <c r="M310" s="33"/>
      <c r="N310" s="33"/>
      <c r="O310" s="33"/>
      <c r="P310" s="33"/>
      <c r="Q310" s="33"/>
      <c r="R310" s="33"/>
      <c r="S310" s="33"/>
      <c r="T310" s="33"/>
      <c r="U310" s="33"/>
      <c r="V310" s="33"/>
      <c r="W310" s="33"/>
      <c r="X310" s="33"/>
      <c r="Y310" s="33"/>
    </row>
    <row r="311" spans="1:25" ht="15">
      <c r="A311" s="25"/>
      <c r="B311" s="25"/>
      <c r="C311" s="25"/>
      <c r="D311" s="25"/>
      <c r="E311" s="25"/>
      <c r="F311" s="25"/>
      <c r="G311" s="33"/>
      <c r="H311" s="33"/>
      <c r="I311" s="35"/>
      <c r="J311" s="35"/>
      <c r="K311" s="35"/>
      <c r="L311" s="33"/>
      <c r="M311" s="33"/>
      <c r="N311" s="33"/>
      <c r="O311" s="33"/>
      <c r="P311" s="33"/>
      <c r="Q311" s="33"/>
      <c r="R311" s="33"/>
      <c r="S311" s="33"/>
      <c r="T311" s="33"/>
      <c r="U311" s="33"/>
      <c r="V311" s="33"/>
      <c r="W311" s="33"/>
      <c r="X311" s="33"/>
      <c r="Y311" s="33"/>
    </row>
    <row r="312" spans="1:25" ht="15">
      <c r="A312" s="25"/>
      <c r="B312" s="25"/>
      <c r="C312" s="25"/>
      <c r="D312" s="25"/>
      <c r="E312" s="25"/>
      <c r="F312" s="25"/>
      <c r="G312" s="33"/>
      <c r="H312" s="33"/>
      <c r="I312" s="35"/>
      <c r="J312" s="35"/>
      <c r="K312" s="35"/>
      <c r="L312" s="33"/>
      <c r="M312" s="33"/>
      <c r="N312" s="33"/>
      <c r="O312" s="33"/>
      <c r="P312" s="33"/>
      <c r="Q312" s="33"/>
      <c r="R312" s="33"/>
      <c r="S312" s="33"/>
      <c r="T312" s="33"/>
      <c r="U312" s="33"/>
      <c r="V312" s="33"/>
      <c r="W312" s="33"/>
      <c r="X312" s="33"/>
      <c r="Y312" s="33"/>
    </row>
    <row r="313" spans="1:25" ht="15">
      <c r="A313" s="25"/>
      <c r="B313" s="25"/>
      <c r="C313" s="25"/>
      <c r="D313" s="25"/>
      <c r="E313" s="25"/>
      <c r="F313" s="25"/>
      <c r="G313" s="33"/>
      <c r="H313" s="33"/>
      <c r="I313" s="35"/>
      <c r="J313" s="35"/>
      <c r="K313" s="35"/>
      <c r="L313" s="33"/>
      <c r="M313" s="33"/>
      <c r="N313" s="33"/>
      <c r="O313" s="33"/>
      <c r="P313" s="33"/>
      <c r="Q313" s="33"/>
      <c r="R313" s="33"/>
      <c r="S313" s="33"/>
      <c r="T313" s="33"/>
      <c r="U313" s="33"/>
      <c r="V313" s="33"/>
      <c r="W313" s="33"/>
      <c r="X313" s="33"/>
      <c r="Y313" s="33"/>
    </row>
    <row r="314" spans="1:25" ht="15">
      <c r="A314" s="25"/>
      <c r="B314" s="25"/>
      <c r="C314" s="25"/>
      <c r="D314" s="25"/>
      <c r="E314" s="25"/>
      <c r="F314" s="25"/>
      <c r="G314" s="33"/>
      <c r="H314" s="33"/>
      <c r="I314" s="35"/>
      <c r="J314" s="35"/>
      <c r="K314" s="35"/>
      <c r="L314" s="33"/>
      <c r="M314" s="33"/>
      <c r="N314" s="33"/>
      <c r="O314" s="33"/>
      <c r="P314" s="33"/>
      <c r="Q314" s="33"/>
      <c r="R314" s="33"/>
      <c r="S314" s="33"/>
      <c r="T314" s="33"/>
      <c r="U314" s="33"/>
      <c r="V314" s="33"/>
      <c r="W314" s="33"/>
      <c r="X314" s="33"/>
      <c r="Y314" s="33"/>
    </row>
    <row r="315" spans="1:25" ht="15">
      <c r="A315" s="25"/>
      <c r="B315" s="25"/>
      <c r="C315" s="25"/>
      <c r="D315" s="25"/>
      <c r="E315" s="25"/>
      <c r="F315" s="25"/>
      <c r="G315" s="33"/>
      <c r="H315" s="33"/>
      <c r="I315" s="35"/>
      <c r="J315" s="35"/>
      <c r="K315" s="35"/>
      <c r="L315" s="33"/>
      <c r="M315" s="33"/>
      <c r="N315" s="33"/>
      <c r="O315" s="33"/>
      <c r="P315" s="33"/>
      <c r="Q315" s="33"/>
      <c r="R315" s="33"/>
      <c r="S315" s="33"/>
      <c r="T315" s="33"/>
      <c r="U315" s="33"/>
      <c r="V315" s="33"/>
      <c r="W315" s="33"/>
      <c r="X315" s="33"/>
      <c r="Y315" s="33"/>
    </row>
    <row r="316" spans="1:25" ht="15">
      <c r="A316" s="25"/>
      <c r="B316" s="25"/>
      <c r="C316" s="25"/>
      <c r="D316" s="25"/>
      <c r="E316" s="25"/>
      <c r="F316" s="25"/>
      <c r="G316" s="33"/>
      <c r="H316" s="33"/>
      <c r="I316" s="35"/>
      <c r="J316" s="35"/>
      <c r="K316" s="35"/>
      <c r="L316" s="33"/>
      <c r="M316" s="33"/>
      <c r="N316" s="33"/>
      <c r="O316" s="33"/>
      <c r="P316" s="33"/>
      <c r="Q316" s="33"/>
      <c r="R316" s="33"/>
      <c r="S316" s="33"/>
      <c r="T316" s="33"/>
      <c r="U316" s="33"/>
      <c r="V316" s="33"/>
      <c r="W316" s="33"/>
      <c r="X316" s="33"/>
      <c r="Y316" s="33"/>
    </row>
    <row r="317" spans="1:25" ht="15">
      <c r="A317" s="25"/>
      <c r="B317" s="25"/>
      <c r="C317" s="25"/>
      <c r="D317" s="25"/>
      <c r="E317" s="25"/>
      <c r="F317" s="25"/>
      <c r="G317" s="33"/>
      <c r="H317" s="33"/>
      <c r="I317" s="35"/>
      <c r="J317" s="35"/>
      <c r="K317" s="35"/>
      <c r="L317" s="33"/>
      <c r="M317" s="33"/>
      <c r="N317" s="33"/>
      <c r="O317" s="33"/>
      <c r="P317" s="33"/>
      <c r="Q317" s="33"/>
      <c r="R317" s="33"/>
      <c r="S317" s="33"/>
      <c r="T317" s="33"/>
      <c r="U317" s="33"/>
      <c r="V317" s="33"/>
      <c r="W317" s="33"/>
      <c r="X317" s="33"/>
      <c r="Y317" s="33"/>
    </row>
    <row r="318" spans="1:25" ht="15">
      <c r="A318" s="25"/>
      <c r="B318" s="25"/>
      <c r="C318" s="25"/>
      <c r="D318" s="25"/>
      <c r="E318" s="25"/>
      <c r="F318" s="25"/>
      <c r="G318" s="33"/>
      <c r="H318" s="33"/>
      <c r="I318" s="35"/>
      <c r="J318" s="35"/>
      <c r="K318" s="35"/>
      <c r="L318" s="33"/>
      <c r="M318" s="33"/>
      <c r="N318" s="33"/>
      <c r="O318" s="33"/>
      <c r="P318" s="33"/>
      <c r="Q318" s="33"/>
      <c r="R318" s="33"/>
      <c r="S318" s="33"/>
      <c r="T318" s="33"/>
      <c r="U318" s="33"/>
      <c r="V318" s="33"/>
      <c r="W318" s="33"/>
      <c r="X318" s="33"/>
      <c r="Y318" s="33"/>
    </row>
    <row r="319" spans="1:25" ht="15">
      <c r="A319" s="25"/>
      <c r="B319" s="25"/>
      <c r="C319" s="25"/>
      <c r="D319" s="25"/>
      <c r="E319" s="25"/>
      <c r="F319" s="25"/>
      <c r="G319" s="33"/>
      <c r="H319" s="33"/>
      <c r="I319" s="35"/>
      <c r="J319" s="35"/>
      <c r="K319" s="35"/>
      <c r="L319" s="33"/>
      <c r="M319" s="33"/>
      <c r="N319" s="33"/>
      <c r="O319" s="33"/>
      <c r="P319" s="33"/>
      <c r="Q319" s="33"/>
      <c r="R319" s="33"/>
      <c r="S319" s="33"/>
      <c r="T319" s="33"/>
      <c r="U319" s="33"/>
      <c r="V319" s="33"/>
      <c r="W319" s="33"/>
      <c r="X319" s="33"/>
      <c r="Y319" s="33"/>
    </row>
    <row r="320" spans="1:25" ht="15">
      <c r="A320" s="25"/>
      <c r="B320" s="25"/>
      <c r="C320" s="25"/>
      <c r="D320" s="25"/>
      <c r="E320" s="25"/>
      <c r="F320" s="25"/>
      <c r="G320" s="33"/>
      <c r="H320" s="33"/>
      <c r="I320" s="35"/>
      <c r="J320" s="35"/>
      <c r="K320" s="35"/>
      <c r="L320" s="33"/>
      <c r="M320" s="33"/>
      <c r="N320" s="33"/>
      <c r="O320" s="33"/>
      <c r="P320" s="33"/>
      <c r="Q320" s="33"/>
      <c r="R320" s="33"/>
      <c r="S320" s="33"/>
      <c r="T320" s="33"/>
      <c r="U320" s="33"/>
      <c r="V320" s="33"/>
      <c r="W320" s="33"/>
      <c r="X320" s="33"/>
      <c r="Y320" s="33"/>
    </row>
    <row r="321" spans="1:25" ht="15">
      <c r="A321" s="25"/>
      <c r="B321" s="25"/>
      <c r="C321" s="25"/>
      <c r="D321" s="25"/>
      <c r="E321" s="25"/>
      <c r="F321" s="25"/>
      <c r="G321" s="33"/>
      <c r="H321" s="33"/>
      <c r="I321" s="35"/>
      <c r="J321" s="35"/>
      <c r="K321" s="35"/>
      <c r="L321" s="33"/>
      <c r="M321" s="33"/>
      <c r="N321" s="33"/>
      <c r="O321" s="33"/>
      <c r="P321" s="33"/>
      <c r="Q321" s="33"/>
      <c r="R321" s="33"/>
      <c r="S321" s="33"/>
      <c r="T321" s="33"/>
      <c r="U321" s="33"/>
      <c r="V321" s="33"/>
      <c r="W321" s="33"/>
      <c r="X321" s="33"/>
      <c r="Y321" s="33"/>
    </row>
    <row r="322" spans="1:25" ht="15">
      <c r="A322" s="25"/>
      <c r="B322" s="25"/>
      <c r="C322" s="25"/>
      <c r="D322" s="25"/>
      <c r="E322" s="25"/>
      <c r="F322" s="25"/>
      <c r="G322" s="33"/>
      <c r="H322" s="33"/>
      <c r="I322" s="35"/>
      <c r="J322" s="35"/>
      <c r="K322" s="35"/>
      <c r="L322" s="33"/>
      <c r="M322" s="33"/>
      <c r="N322" s="33"/>
      <c r="O322" s="33"/>
      <c r="P322" s="33"/>
      <c r="Q322" s="33"/>
      <c r="R322" s="33"/>
      <c r="S322" s="33"/>
      <c r="T322" s="33"/>
      <c r="U322" s="33"/>
      <c r="V322" s="33"/>
      <c r="W322" s="33"/>
      <c r="X322" s="33"/>
      <c r="Y322" s="33"/>
    </row>
    <row r="323" spans="1:25" ht="15">
      <c r="A323" s="25"/>
      <c r="B323" s="25"/>
      <c r="C323" s="25"/>
      <c r="D323" s="25"/>
      <c r="E323" s="25"/>
      <c r="F323" s="25"/>
      <c r="G323" s="33"/>
      <c r="H323" s="33"/>
      <c r="I323" s="35"/>
      <c r="J323" s="35"/>
      <c r="K323" s="35"/>
      <c r="L323" s="33"/>
      <c r="M323" s="33"/>
      <c r="N323" s="33"/>
      <c r="O323" s="33"/>
      <c r="P323" s="33"/>
      <c r="Q323" s="33"/>
      <c r="R323" s="33"/>
      <c r="S323" s="33"/>
      <c r="T323" s="33"/>
      <c r="U323" s="33"/>
      <c r="V323" s="33"/>
      <c r="W323" s="33"/>
      <c r="X323" s="33"/>
      <c r="Y323" s="33"/>
    </row>
    <row r="324" spans="1:25" ht="15">
      <c r="A324" s="25"/>
      <c r="B324" s="25"/>
      <c r="C324" s="25"/>
      <c r="D324" s="25"/>
      <c r="E324" s="25"/>
      <c r="F324" s="25"/>
      <c r="G324" s="33"/>
      <c r="H324" s="33"/>
      <c r="I324" s="35"/>
      <c r="J324" s="35"/>
      <c r="K324" s="35"/>
      <c r="L324" s="33"/>
      <c r="M324" s="33"/>
      <c r="N324" s="33"/>
      <c r="O324" s="33"/>
      <c r="P324" s="33"/>
      <c r="Q324" s="33"/>
      <c r="R324" s="33"/>
      <c r="S324" s="33"/>
      <c r="T324" s="33"/>
      <c r="U324" s="33"/>
      <c r="V324" s="33"/>
      <c r="W324" s="33"/>
      <c r="X324" s="33"/>
      <c r="Y324" s="33"/>
    </row>
    <row r="325" spans="1:25" ht="15">
      <c r="A325" s="25"/>
      <c r="B325" s="25"/>
      <c r="C325" s="25"/>
      <c r="D325" s="25"/>
      <c r="E325" s="25"/>
      <c r="F325" s="25"/>
      <c r="G325" s="33"/>
      <c r="H325" s="33"/>
      <c r="I325" s="35"/>
      <c r="J325" s="35"/>
      <c r="K325" s="35"/>
      <c r="L325" s="33"/>
      <c r="M325" s="33"/>
      <c r="N325" s="33"/>
      <c r="O325" s="33"/>
      <c r="P325" s="33"/>
      <c r="Q325" s="33"/>
      <c r="R325" s="33"/>
      <c r="S325" s="33"/>
      <c r="T325" s="33"/>
      <c r="U325" s="33"/>
      <c r="V325" s="33"/>
      <c r="W325" s="33"/>
      <c r="X325" s="33"/>
      <c r="Y325" s="33"/>
    </row>
    <row r="326" spans="1:25" ht="15">
      <c r="A326" s="25"/>
      <c r="B326" s="25"/>
      <c r="C326" s="25"/>
      <c r="D326" s="25"/>
      <c r="E326" s="25"/>
      <c r="F326" s="25"/>
      <c r="G326" s="33"/>
      <c r="H326" s="33"/>
      <c r="I326" s="35"/>
      <c r="J326" s="35"/>
      <c r="K326" s="35"/>
      <c r="L326" s="33"/>
      <c r="M326" s="33"/>
      <c r="N326" s="33"/>
      <c r="O326" s="33"/>
      <c r="P326" s="33"/>
      <c r="Q326" s="33"/>
      <c r="R326" s="33"/>
      <c r="S326" s="33"/>
      <c r="T326" s="33"/>
      <c r="U326" s="33"/>
      <c r="V326" s="33"/>
      <c r="W326" s="33"/>
      <c r="X326" s="33"/>
      <c r="Y326" s="33"/>
    </row>
    <row r="327" spans="1:25" ht="15">
      <c r="A327" s="25"/>
      <c r="B327" s="25"/>
      <c r="C327" s="25"/>
      <c r="D327" s="25"/>
      <c r="E327" s="25"/>
      <c r="F327" s="25"/>
      <c r="G327" s="33"/>
      <c r="H327" s="33"/>
      <c r="I327" s="35"/>
      <c r="J327" s="35"/>
      <c r="K327" s="35"/>
      <c r="L327" s="33"/>
      <c r="M327" s="33"/>
      <c r="N327" s="33"/>
      <c r="O327" s="33"/>
      <c r="P327" s="33"/>
      <c r="Q327" s="33"/>
      <c r="R327" s="33"/>
      <c r="S327" s="33"/>
      <c r="T327" s="33"/>
      <c r="U327" s="33"/>
      <c r="V327" s="33"/>
      <c r="W327" s="33"/>
      <c r="X327" s="33"/>
      <c r="Y327" s="33"/>
    </row>
    <row r="328" spans="1:25" ht="15">
      <c r="A328" s="25"/>
      <c r="B328" s="25"/>
      <c r="C328" s="25"/>
      <c r="D328" s="25"/>
      <c r="E328" s="25"/>
      <c r="F328" s="25"/>
      <c r="G328" s="33"/>
      <c r="H328" s="33"/>
      <c r="I328" s="35"/>
      <c r="J328" s="35"/>
      <c r="K328" s="35"/>
      <c r="L328" s="33"/>
      <c r="M328" s="33"/>
      <c r="N328" s="33"/>
      <c r="O328" s="33"/>
      <c r="P328" s="33"/>
      <c r="Q328" s="33"/>
      <c r="R328" s="33"/>
      <c r="S328" s="33"/>
      <c r="T328" s="33"/>
      <c r="U328" s="33"/>
      <c r="V328" s="33"/>
      <c r="W328" s="33"/>
      <c r="X328" s="33"/>
      <c r="Y328" s="33"/>
    </row>
    <row r="329" spans="1:25" ht="15">
      <c r="A329" s="25"/>
      <c r="B329" s="25"/>
      <c r="C329" s="25"/>
      <c r="D329" s="25"/>
      <c r="E329" s="25"/>
      <c r="F329" s="25"/>
      <c r="G329" s="33"/>
      <c r="H329" s="33"/>
      <c r="I329" s="35"/>
      <c r="J329" s="35"/>
      <c r="K329" s="35"/>
      <c r="L329" s="33"/>
      <c r="M329" s="33"/>
      <c r="N329" s="33"/>
      <c r="O329" s="33"/>
      <c r="P329" s="33"/>
      <c r="Q329" s="33"/>
      <c r="R329" s="33"/>
      <c r="S329" s="33"/>
      <c r="T329" s="33"/>
      <c r="U329" s="33"/>
      <c r="V329" s="33"/>
      <c r="W329" s="33"/>
      <c r="X329" s="33"/>
      <c r="Y329" s="33"/>
    </row>
    <row r="330" spans="1:25" ht="15">
      <c r="A330" s="25"/>
      <c r="B330" s="25"/>
      <c r="C330" s="25"/>
      <c r="D330" s="25"/>
      <c r="E330" s="25"/>
      <c r="F330" s="25"/>
      <c r="G330" s="33"/>
      <c r="H330" s="33"/>
      <c r="I330" s="35"/>
      <c r="J330" s="35"/>
      <c r="K330" s="35"/>
      <c r="L330" s="33"/>
      <c r="M330" s="33"/>
      <c r="N330" s="33"/>
      <c r="O330" s="33"/>
      <c r="P330" s="33"/>
      <c r="Q330" s="33"/>
      <c r="R330" s="33"/>
      <c r="S330" s="33"/>
      <c r="T330" s="33"/>
      <c r="U330" s="33"/>
      <c r="V330" s="33"/>
      <c r="W330" s="33"/>
      <c r="X330" s="33"/>
      <c r="Y330" s="33"/>
    </row>
    <row r="331" spans="1:25" ht="15">
      <c r="A331" s="25"/>
      <c r="B331" s="25"/>
      <c r="C331" s="25"/>
      <c r="D331" s="25"/>
      <c r="E331" s="25"/>
      <c r="F331" s="25"/>
      <c r="G331" s="33"/>
      <c r="H331" s="33"/>
      <c r="I331" s="35"/>
      <c r="J331" s="35"/>
      <c r="K331" s="35"/>
      <c r="L331" s="33"/>
      <c r="M331" s="33"/>
      <c r="N331" s="33"/>
      <c r="O331" s="33"/>
      <c r="P331" s="33"/>
      <c r="Q331" s="33"/>
      <c r="R331" s="33"/>
      <c r="S331" s="33"/>
      <c r="T331" s="33"/>
      <c r="U331" s="33"/>
      <c r="V331" s="33"/>
      <c r="W331" s="33"/>
      <c r="X331" s="33"/>
      <c r="Y331" s="33"/>
    </row>
    <row r="332" spans="1:25" ht="15">
      <c r="A332" s="25"/>
      <c r="B332" s="25"/>
      <c r="C332" s="25"/>
      <c r="D332" s="25"/>
      <c r="E332" s="25"/>
      <c r="F332" s="25"/>
      <c r="G332" s="33"/>
      <c r="H332" s="33"/>
      <c r="I332" s="35"/>
      <c r="J332" s="35"/>
      <c r="K332" s="35"/>
      <c r="L332" s="33"/>
      <c r="M332" s="33"/>
      <c r="N332" s="33"/>
      <c r="O332" s="33"/>
      <c r="P332" s="33"/>
      <c r="Q332" s="33"/>
      <c r="R332" s="33"/>
      <c r="S332" s="33"/>
      <c r="T332" s="33"/>
      <c r="U332" s="33"/>
      <c r="V332" s="33"/>
      <c r="W332" s="33"/>
      <c r="X332" s="33"/>
      <c r="Y332" s="33"/>
    </row>
    <row r="333" spans="1:25" ht="15">
      <c r="A333" s="25"/>
      <c r="B333" s="25"/>
      <c r="C333" s="25"/>
      <c r="D333" s="25"/>
      <c r="E333" s="25"/>
      <c r="F333" s="25"/>
      <c r="G333" s="33"/>
      <c r="H333" s="33"/>
      <c r="I333" s="35"/>
      <c r="J333" s="35"/>
      <c r="K333" s="35"/>
      <c r="L333" s="33"/>
      <c r="M333" s="33"/>
      <c r="N333" s="33"/>
      <c r="O333" s="33"/>
      <c r="P333" s="33"/>
      <c r="Q333" s="33"/>
      <c r="R333" s="33"/>
      <c r="S333" s="33"/>
      <c r="T333" s="33"/>
      <c r="U333" s="33"/>
      <c r="V333" s="33"/>
      <c r="W333" s="33"/>
      <c r="X333" s="33"/>
      <c r="Y333" s="33"/>
    </row>
    <row r="334" spans="1:25" ht="15">
      <c r="A334" s="25"/>
      <c r="B334" s="25"/>
      <c r="C334" s="25"/>
      <c r="D334" s="25"/>
      <c r="E334" s="25"/>
      <c r="F334" s="25"/>
      <c r="G334" s="33"/>
      <c r="H334" s="33"/>
      <c r="I334" s="35"/>
      <c r="J334" s="35"/>
      <c r="K334" s="35"/>
      <c r="L334" s="33"/>
      <c r="M334" s="33"/>
      <c r="N334" s="33"/>
      <c r="O334" s="33"/>
      <c r="P334" s="33"/>
      <c r="Q334" s="33"/>
      <c r="R334" s="33"/>
      <c r="S334" s="33"/>
      <c r="T334" s="33"/>
      <c r="U334" s="33"/>
      <c r="V334" s="33"/>
      <c r="W334" s="33"/>
      <c r="X334" s="33"/>
      <c r="Y334" s="33"/>
    </row>
    <row r="335" spans="1:25" ht="15">
      <c r="A335" s="25"/>
      <c r="B335" s="25"/>
      <c r="C335" s="25"/>
      <c r="D335" s="25"/>
      <c r="E335" s="25"/>
      <c r="F335" s="25"/>
      <c r="G335" s="33"/>
      <c r="H335" s="33"/>
      <c r="I335" s="35"/>
      <c r="J335" s="35"/>
      <c r="K335" s="35"/>
      <c r="L335" s="33"/>
      <c r="M335" s="33"/>
      <c r="N335" s="33"/>
      <c r="O335" s="33"/>
      <c r="P335" s="33"/>
      <c r="Q335" s="33"/>
      <c r="R335" s="33"/>
      <c r="S335" s="33"/>
      <c r="T335" s="33"/>
      <c r="U335" s="33"/>
      <c r="V335" s="33"/>
      <c r="W335" s="33"/>
      <c r="X335" s="33"/>
      <c r="Y335" s="33"/>
    </row>
  </sheetData>
  <mergeCells count="673">
    <mergeCell ref="C53:D53"/>
    <mergeCell ref="C54:D54"/>
    <mergeCell ref="B46:B48"/>
    <mergeCell ref="B49:B50"/>
    <mergeCell ref="C50:D50"/>
    <mergeCell ref="B51:B52"/>
    <mergeCell ref="C51:D51"/>
    <mergeCell ref="C52:D52"/>
    <mergeCell ref="B53:B54"/>
    <mergeCell ref="H37:I37"/>
    <mergeCell ref="C63:D65"/>
    <mergeCell ref="E63:E65"/>
    <mergeCell ref="F63:F65"/>
    <mergeCell ref="G63:G65"/>
    <mergeCell ref="B66:B67"/>
    <mergeCell ref="C66:D66"/>
    <mergeCell ref="F66:F67"/>
    <mergeCell ref="G66:G67"/>
    <mergeCell ref="C67:D67"/>
    <mergeCell ref="H32:I32"/>
    <mergeCell ref="H33:I33"/>
    <mergeCell ref="K33:K34"/>
    <mergeCell ref="H34:I34"/>
    <mergeCell ref="H35:I35"/>
    <mergeCell ref="H36:I36"/>
    <mergeCell ref="B63:B65"/>
    <mergeCell ref="C27:F27"/>
    <mergeCell ref="H27:K27"/>
    <mergeCell ref="H28:I30"/>
    <mergeCell ref="J28:J30"/>
    <mergeCell ref="K28:K30"/>
    <mergeCell ref="H31:I31"/>
    <mergeCell ref="K31:K32"/>
    <mergeCell ref="K35:K36"/>
    <mergeCell ref="K37:K38"/>
    <mergeCell ref="B55:B56"/>
    <mergeCell ref="C55:D55"/>
    <mergeCell ref="C56:D56"/>
    <mergeCell ref="B57:B58"/>
    <mergeCell ref="C57:D57"/>
    <mergeCell ref="C58:D58"/>
    <mergeCell ref="B44:K44"/>
    <mergeCell ref="K46:K48"/>
    <mergeCell ref="K49:K50"/>
    <mergeCell ref="B42:F42"/>
    <mergeCell ref="C45:F45"/>
    <mergeCell ref="H45:K45"/>
    <mergeCell ref="C46:D48"/>
    <mergeCell ref="E46:E48"/>
    <mergeCell ref="C49:D49"/>
    <mergeCell ref="H38:I38"/>
    <mergeCell ref="H39:I39"/>
    <mergeCell ref="H40:I40"/>
    <mergeCell ref="G41:J41"/>
    <mergeCell ref="G42:K42"/>
    <mergeCell ref="B43:K43"/>
    <mergeCell ref="K39:K40"/>
    <mergeCell ref="H54:I54"/>
    <mergeCell ref="H55:I55"/>
    <mergeCell ref="H56:I56"/>
    <mergeCell ref="H57:I57"/>
    <mergeCell ref="H58:I58"/>
    <mergeCell ref="F51:F52"/>
    <mergeCell ref="F53:F54"/>
    <mergeCell ref="G53:G54"/>
    <mergeCell ref="H52:I52"/>
    <mergeCell ref="H46:I48"/>
    <mergeCell ref="J46:J48"/>
    <mergeCell ref="G46:G48"/>
    <mergeCell ref="H49:I49"/>
    <mergeCell ref="H53:I53"/>
    <mergeCell ref="K51:K52"/>
    <mergeCell ref="K53:K54"/>
    <mergeCell ref="K55:K56"/>
    <mergeCell ref="K57:K58"/>
    <mergeCell ref="F46:F48"/>
    <mergeCell ref="F49:F50"/>
    <mergeCell ref="G49:G50"/>
    <mergeCell ref="H50:I50"/>
    <mergeCell ref="G51:G52"/>
    <mergeCell ref="H51:I51"/>
    <mergeCell ref="H67:I67"/>
    <mergeCell ref="F72:F73"/>
    <mergeCell ref="G72:G73"/>
    <mergeCell ref="C73:D73"/>
    <mergeCell ref="C74:D74"/>
    <mergeCell ref="F74:F75"/>
    <mergeCell ref="G74:G75"/>
    <mergeCell ref="C75:D75"/>
    <mergeCell ref="H68:I68"/>
    <mergeCell ref="B76:E76"/>
    <mergeCell ref="B77:F77"/>
    <mergeCell ref="B68:B69"/>
    <mergeCell ref="B70:B71"/>
    <mergeCell ref="C70:D70"/>
    <mergeCell ref="F70:F71"/>
    <mergeCell ref="B72:B73"/>
    <mergeCell ref="B74:B75"/>
    <mergeCell ref="C68:D68"/>
    <mergeCell ref="F68:F69"/>
    <mergeCell ref="B59:E59"/>
    <mergeCell ref="B60:F60"/>
    <mergeCell ref="G60:K60"/>
    <mergeCell ref="B61:K61"/>
    <mergeCell ref="C62:F62"/>
    <mergeCell ref="H62:K62"/>
    <mergeCell ref="G59:J59"/>
    <mergeCell ref="C72:D72"/>
    <mergeCell ref="K70:K71"/>
    <mergeCell ref="K72:K73"/>
    <mergeCell ref="J63:J65"/>
    <mergeCell ref="K63:K65"/>
    <mergeCell ref="K66:K67"/>
    <mergeCell ref="H63:I65"/>
    <mergeCell ref="G70:G71"/>
    <mergeCell ref="G68:G69"/>
    <mergeCell ref="H66:I66"/>
    <mergeCell ref="K68:K69"/>
    <mergeCell ref="C69:D69"/>
    <mergeCell ref="H69:I69"/>
    <mergeCell ref="H70:I70"/>
    <mergeCell ref="H71:I71"/>
    <mergeCell ref="C71:D71"/>
    <mergeCell ref="E81:E83"/>
    <mergeCell ref="F81:F83"/>
    <mergeCell ref="H88:I88"/>
    <mergeCell ref="H89:I89"/>
    <mergeCell ref="H90:I90"/>
    <mergeCell ref="K90:K91"/>
    <mergeCell ref="H91:I91"/>
    <mergeCell ref="F84:F85"/>
    <mergeCell ref="G77:K77"/>
    <mergeCell ref="B78:K78"/>
    <mergeCell ref="C90:D90"/>
    <mergeCell ref="G81:G83"/>
    <mergeCell ref="H81:I83"/>
    <mergeCell ref="J81:J83"/>
    <mergeCell ref="K81:K83"/>
    <mergeCell ref="B79:K79"/>
    <mergeCell ref="C80:F80"/>
    <mergeCell ref="H80:K80"/>
    <mergeCell ref="K74:K75"/>
    <mergeCell ref="H72:I72"/>
    <mergeCell ref="H73:I73"/>
    <mergeCell ref="H74:I74"/>
    <mergeCell ref="H75:I75"/>
    <mergeCell ref="G76:J76"/>
    <mergeCell ref="C81:D83"/>
    <mergeCell ref="C84:D84"/>
    <mergeCell ref="B86:B87"/>
    <mergeCell ref="C86:D86"/>
    <mergeCell ref="C87:D87"/>
    <mergeCell ref="C88:D88"/>
    <mergeCell ref="B81:B83"/>
    <mergeCell ref="B84:B85"/>
    <mergeCell ref="C85:D85"/>
    <mergeCell ref="B88:B89"/>
    <mergeCell ref="K88:K89"/>
    <mergeCell ref="G84:G85"/>
    <mergeCell ref="C91:D91"/>
    <mergeCell ref="B92:B93"/>
    <mergeCell ref="C92:D92"/>
    <mergeCell ref="C93:D93"/>
    <mergeCell ref="C89:D89"/>
    <mergeCell ref="B90:B91"/>
    <mergeCell ref="G92:G93"/>
    <mergeCell ref="H92:I92"/>
    <mergeCell ref="K92:K93"/>
    <mergeCell ref="H93:I93"/>
    <mergeCell ref="H84:I84"/>
    <mergeCell ref="K84:K85"/>
    <mergeCell ref="H85:I85"/>
    <mergeCell ref="H86:I86"/>
    <mergeCell ref="K86:K87"/>
    <mergeCell ref="H87:I87"/>
    <mergeCell ref="B105:B106"/>
    <mergeCell ref="B107:B108"/>
    <mergeCell ref="B109:B110"/>
    <mergeCell ref="C107:D107"/>
    <mergeCell ref="C108:D108"/>
    <mergeCell ref="C109:D109"/>
    <mergeCell ref="C110:D110"/>
    <mergeCell ref="G103:G104"/>
    <mergeCell ref="C106:D106"/>
    <mergeCell ref="G111:J111"/>
    <mergeCell ref="G112:K112"/>
    <mergeCell ref="F105:F106"/>
    <mergeCell ref="G105:G106"/>
    <mergeCell ref="F107:F108"/>
    <mergeCell ref="G107:G108"/>
    <mergeCell ref="F109:F110"/>
    <mergeCell ref="G109:G110"/>
    <mergeCell ref="F92:F93"/>
    <mergeCell ref="B94:E94"/>
    <mergeCell ref="G94:J94"/>
    <mergeCell ref="B111:E111"/>
    <mergeCell ref="B112:F112"/>
    <mergeCell ref="B101:B102"/>
    <mergeCell ref="C102:D102"/>
    <mergeCell ref="B103:B104"/>
    <mergeCell ref="C103:D103"/>
    <mergeCell ref="F103:F104"/>
    <mergeCell ref="K101:K102"/>
    <mergeCell ref="K103:K104"/>
    <mergeCell ref="K105:K106"/>
    <mergeCell ref="K107:K108"/>
    <mergeCell ref="F86:F87"/>
    <mergeCell ref="G86:G87"/>
    <mergeCell ref="F88:F89"/>
    <mergeCell ref="G88:G89"/>
    <mergeCell ref="G90:G91"/>
    <mergeCell ref="F90:F91"/>
    <mergeCell ref="H106:I106"/>
    <mergeCell ref="H107:I107"/>
    <mergeCell ref="H108:I108"/>
    <mergeCell ref="H109:I109"/>
    <mergeCell ref="H110:I110"/>
    <mergeCell ref="B95:F95"/>
    <mergeCell ref="G95:K95"/>
    <mergeCell ref="H97:K97"/>
    <mergeCell ref="J98:J100"/>
    <mergeCell ref="K98:K100"/>
    <mergeCell ref="H98:I100"/>
    <mergeCell ref="H101:I101"/>
    <mergeCell ref="C104:D104"/>
    <mergeCell ref="C105:D105"/>
    <mergeCell ref="F101:F102"/>
    <mergeCell ref="G101:G102"/>
    <mergeCell ref="H102:I102"/>
    <mergeCell ref="H103:I103"/>
    <mergeCell ref="H104:I104"/>
    <mergeCell ref="H105:I105"/>
    <mergeCell ref="C101:D101"/>
    <mergeCell ref="C97:F97"/>
    <mergeCell ref="B98:B100"/>
    <mergeCell ref="E98:E100"/>
    <mergeCell ref="F98:F100"/>
    <mergeCell ref="G98:G100"/>
    <mergeCell ref="C124:D124"/>
    <mergeCell ref="C125:D125"/>
    <mergeCell ref="C121:D121"/>
    <mergeCell ref="H121:I121"/>
    <mergeCell ref="C122:D122"/>
    <mergeCell ref="H122:I122"/>
    <mergeCell ref="C123:D123"/>
    <mergeCell ref="H123:I123"/>
    <mergeCell ref="H124:I124"/>
    <mergeCell ref="H125:I125"/>
    <mergeCell ref="K127:K128"/>
    <mergeCell ref="H119:I119"/>
    <mergeCell ref="H120:I120"/>
    <mergeCell ref="H128:I128"/>
    <mergeCell ref="C115:F115"/>
    <mergeCell ref="H115:K115"/>
    <mergeCell ref="C116:D118"/>
    <mergeCell ref="E116:E118"/>
    <mergeCell ref="G116:G118"/>
    <mergeCell ref="C119:D119"/>
    <mergeCell ref="B119:B120"/>
    <mergeCell ref="B121:B122"/>
    <mergeCell ref="B123:B124"/>
    <mergeCell ref="B125:B126"/>
    <mergeCell ref="B127:B128"/>
    <mergeCell ref="K116:K118"/>
    <mergeCell ref="K119:K120"/>
    <mergeCell ref="K121:K122"/>
    <mergeCell ref="K123:K124"/>
    <mergeCell ref="K125:K126"/>
    <mergeCell ref="G33:G34"/>
    <mergeCell ref="F35:F36"/>
    <mergeCell ref="G35:G36"/>
    <mergeCell ref="B41:E41"/>
    <mergeCell ref="B114:K114"/>
    <mergeCell ref="H116:I118"/>
    <mergeCell ref="J116:J118"/>
    <mergeCell ref="B116:B118"/>
    <mergeCell ref="K109:K110"/>
    <mergeCell ref="C98:D100"/>
    <mergeCell ref="F121:F122"/>
    <mergeCell ref="G121:G122"/>
    <mergeCell ref="F123:F124"/>
    <mergeCell ref="G123:G124"/>
    <mergeCell ref="C16:D16"/>
    <mergeCell ref="C17:D17"/>
    <mergeCell ref="C21:D21"/>
    <mergeCell ref="G28:G30"/>
    <mergeCell ref="F37:F38"/>
    <mergeCell ref="G37:G38"/>
    <mergeCell ref="H17:I17"/>
    <mergeCell ref="C20:D20"/>
    <mergeCell ref="C120:D120"/>
    <mergeCell ref="F116:F118"/>
    <mergeCell ref="F119:F120"/>
    <mergeCell ref="G119:G120"/>
    <mergeCell ref="F39:F40"/>
    <mergeCell ref="G39:G40"/>
    <mergeCell ref="F28:F30"/>
    <mergeCell ref="F31:F32"/>
    <mergeCell ref="B20:B21"/>
    <mergeCell ref="B28:B30"/>
    <mergeCell ref="B31:B32"/>
    <mergeCell ref="C14:D14"/>
    <mergeCell ref="H14:I14"/>
    <mergeCell ref="K14:K15"/>
    <mergeCell ref="C15:D15"/>
    <mergeCell ref="H15:I15"/>
    <mergeCell ref="H16:I16"/>
    <mergeCell ref="K16:K17"/>
    <mergeCell ref="B11:B13"/>
    <mergeCell ref="B14:B15"/>
    <mergeCell ref="B16:B17"/>
    <mergeCell ref="B18:B19"/>
    <mergeCell ref="C18:D18"/>
    <mergeCell ref="C19:D19"/>
    <mergeCell ref="E28:E30"/>
    <mergeCell ref="C31:D31"/>
    <mergeCell ref="C39:D39"/>
    <mergeCell ref="C40:D40"/>
    <mergeCell ref="C32:D32"/>
    <mergeCell ref="C33:D33"/>
    <mergeCell ref="C34:D34"/>
    <mergeCell ref="C35:D35"/>
    <mergeCell ref="C36:D36"/>
    <mergeCell ref="C37:D37"/>
    <mergeCell ref="B37:B38"/>
    <mergeCell ref="B39:B40"/>
    <mergeCell ref="B22:B23"/>
    <mergeCell ref="C22:D22"/>
    <mergeCell ref="C23:D23"/>
    <mergeCell ref="C28:D30"/>
    <mergeCell ref="C38:D38"/>
    <mergeCell ref="B26:K26"/>
    <mergeCell ref="G31:G32"/>
    <mergeCell ref="F33:F34"/>
    <mergeCell ref="K18:K19"/>
    <mergeCell ref="H19:I19"/>
    <mergeCell ref="H20:I20"/>
    <mergeCell ref="K20:K21"/>
    <mergeCell ref="K22:K23"/>
    <mergeCell ref="H23:I23"/>
    <mergeCell ref="J4:K4"/>
    <mergeCell ref="J7:K7"/>
    <mergeCell ref="B2:K2"/>
    <mergeCell ref="B3:C3"/>
    <mergeCell ref="J3:K3"/>
    <mergeCell ref="B4:C4"/>
    <mergeCell ref="B5:C5"/>
    <mergeCell ref="B6:C6"/>
    <mergeCell ref="B7:C7"/>
    <mergeCell ref="E11:E13"/>
    <mergeCell ref="K11:K13"/>
    <mergeCell ref="F18:F19"/>
    <mergeCell ref="F20:F21"/>
    <mergeCell ref="J5:K5"/>
    <mergeCell ref="J6:K6"/>
    <mergeCell ref="H21:I21"/>
    <mergeCell ref="H11:I13"/>
    <mergeCell ref="J11:J13"/>
    <mergeCell ref="H18:I18"/>
    <mergeCell ref="G18:G19"/>
    <mergeCell ref="G20:G21"/>
    <mergeCell ref="G22:G23"/>
    <mergeCell ref="G24:J24"/>
    <mergeCell ref="G25:K25"/>
    <mergeCell ref="B8:K8"/>
    <mergeCell ref="B9:K9"/>
    <mergeCell ref="C10:F10"/>
    <mergeCell ref="H10:K10"/>
    <mergeCell ref="C11:D13"/>
    <mergeCell ref="F11:F13"/>
    <mergeCell ref="G11:G13"/>
    <mergeCell ref="F14:F15"/>
    <mergeCell ref="G14:G15"/>
    <mergeCell ref="F16:F17"/>
    <mergeCell ref="G16:G17"/>
    <mergeCell ref="H127:I127"/>
    <mergeCell ref="F133:F135"/>
    <mergeCell ref="G133:G135"/>
    <mergeCell ref="H133:I135"/>
    <mergeCell ref="F22:F23"/>
    <mergeCell ref="B24:E24"/>
    <mergeCell ref="B25:F25"/>
    <mergeCell ref="H22:I22"/>
    <mergeCell ref="B33:B34"/>
    <mergeCell ref="B35:B36"/>
    <mergeCell ref="G130:K130"/>
    <mergeCell ref="B131:K131"/>
    <mergeCell ref="C132:F132"/>
    <mergeCell ref="H132:K132"/>
    <mergeCell ref="F125:F126"/>
    <mergeCell ref="G125:G126"/>
    <mergeCell ref="C126:D126"/>
    <mergeCell ref="H126:I126"/>
    <mergeCell ref="F127:F128"/>
    <mergeCell ref="G127:G128"/>
    <mergeCell ref="F55:F56"/>
    <mergeCell ref="G55:G56"/>
    <mergeCell ref="F57:F58"/>
    <mergeCell ref="G57:G58"/>
    <mergeCell ref="H138:I138"/>
    <mergeCell ref="H139:I139"/>
    <mergeCell ref="F136:F137"/>
    <mergeCell ref="G136:G137"/>
    <mergeCell ref="H136:I136"/>
    <mergeCell ref="G129:J129"/>
    <mergeCell ref="K168:K170"/>
    <mergeCell ref="B166:K166"/>
    <mergeCell ref="C167:F167"/>
    <mergeCell ref="H167:K167"/>
    <mergeCell ref="B168:B170"/>
    <mergeCell ref="E168:E170"/>
    <mergeCell ref="F168:F170"/>
    <mergeCell ref="C168:D170"/>
    <mergeCell ref="B179:B180"/>
    <mergeCell ref="C179:D179"/>
    <mergeCell ref="C180:D180"/>
    <mergeCell ref="K136:K137"/>
    <mergeCell ref="H137:I137"/>
    <mergeCell ref="G138:G139"/>
    <mergeCell ref="K138:K139"/>
    <mergeCell ref="G168:G170"/>
    <mergeCell ref="H168:I170"/>
    <mergeCell ref="J168:J170"/>
    <mergeCell ref="K173:K174"/>
    <mergeCell ref="H174:I174"/>
    <mergeCell ref="K175:K176"/>
    <mergeCell ref="C171:D171"/>
    <mergeCell ref="B173:B174"/>
    <mergeCell ref="C173:D173"/>
    <mergeCell ref="C174:D174"/>
    <mergeCell ref="C175:D175"/>
    <mergeCell ref="C176:D176"/>
    <mergeCell ref="C195:D195"/>
    <mergeCell ref="B206:B207"/>
    <mergeCell ref="B171:B172"/>
    <mergeCell ref="C172:D172"/>
    <mergeCell ref="B175:B176"/>
    <mergeCell ref="B177:B178"/>
    <mergeCell ref="B181:E181"/>
    <mergeCell ref="B182:F182"/>
    <mergeCell ref="C177:D177"/>
    <mergeCell ref="C178:D178"/>
    <mergeCell ref="C189:D189"/>
    <mergeCell ref="C190:D190"/>
    <mergeCell ref="C191:D191"/>
    <mergeCell ref="C192:D192"/>
    <mergeCell ref="C193:D193"/>
    <mergeCell ref="C194:D194"/>
    <mergeCell ref="C202:F202"/>
    <mergeCell ref="H202:K202"/>
    <mergeCell ref="H211:I211"/>
    <mergeCell ref="C186:D188"/>
    <mergeCell ref="E186:E188"/>
    <mergeCell ref="C196:D196"/>
    <mergeCell ref="C197:D197"/>
    <mergeCell ref="C198:D198"/>
    <mergeCell ref="B199:E199"/>
    <mergeCell ref="B200:F200"/>
    <mergeCell ref="B208:B209"/>
    <mergeCell ref="B210:B211"/>
    <mergeCell ref="B186:B188"/>
    <mergeCell ref="B189:B190"/>
    <mergeCell ref="B191:B192"/>
    <mergeCell ref="B193:B194"/>
    <mergeCell ref="B195:B196"/>
    <mergeCell ref="B197:B198"/>
    <mergeCell ref="B203:B205"/>
    <mergeCell ref="B201:K201"/>
    <mergeCell ref="B164:E164"/>
    <mergeCell ref="B165:F165"/>
    <mergeCell ref="C155:D155"/>
    <mergeCell ref="C156:D156"/>
    <mergeCell ref="B158:B159"/>
    <mergeCell ref="C158:D158"/>
    <mergeCell ref="C159:D159"/>
    <mergeCell ref="B160:B161"/>
    <mergeCell ref="B162:B163"/>
    <mergeCell ref="C160:D160"/>
    <mergeCell ref="H142:I142"/>
    <mergeCell ref="H143:I143"/>
    <mergeCell ref="C144:D144"/>
    <mergeCell ref="C145:D145"/>
    <mergeCell ref="F162:F163"/>
    <mergeCell ref="G162:G163"/>
    <mergeCell ref="C163:D163"/>
    <mergeCell ref="C161:D161"/>
    <mergeCell ref="C162:D162"/>
    <mergeCell ref="F144:F145"/>
    <mergeCell ref="F210:F211"/>
    <mergeCell ref="C211:D211"/>
    <mergeCell ref="K140:K141"/>
    <mergeCell ref="K142:K143"/>
    <mergeCell ref="F140:F141"/>
    <mergeCell ref="G140:G141"/>
    <mergeCell ref="H140:I140"/>
    <mergeCell ref="H141:I141"/>
    <mergeCell ref="F142:F143"/>
    <mergeCell ref="G142:G143"/>
    <mergeCell ref="B136:B137"/>
    <mergeCell ref="B138:B139"/>
    <mergeCell ref="B140:B141"/>
    <mergeCell ref="B142:B143"/>
    <mergeCell ref="C140:D140"/>
    <mergeCell ref="C141:D141"/>
    <mergeCell ref="C142:D142"/>
    <mergeCell ref="C143:D143"/>
    <mergeCell ref="F138:F139"/>
    <mergeCell ref="C137:D137"/>
    <mergeCell ref="C139:D139"/>
    <mergeCell ref="J133:J135"/>
    <mergeCell ref="K133:K135"/>
    <mergeCell ref="C133:D135"/>
    <mergeCell ref="C136:D136"/>
    <mergeCell ref="C138:D138"/>
    <mergeCell ref="C127:D127"/>
    <mergeCell ref="C128:D128"/>
    <mergeCell ref="B129:E129"/>
    <mergeCell ref="B130:F130"/>
    <mergeCell ref="B133:B135"/>
    <mergeCell ref="E133:E135"/>
    <mergeCell ref="K154:K155"/>
    <mergeCell ref="K156:K157"/>
    <mergeCell ref="K158:K159"/>
    <mergeCell ref="H151:I153"/>
    <mergeCell ref="H154:I154"/>
    <mergeCell ref="H155:I155"/>
    <mergeCell ref="H156:I156"/>
    <mergeCell ref="H157:I157"/>
    <mergeCell ref="H158:I158"/>
    <mergeCell ref="H159:I159"/>
    <mergeCell ref="K144:K145"/>
    <mergeCell ref="H145:I145"/>
    <mergeCell ref="B146:E146"/>
    <mergeCell ref="G146:J146"/>
    <mergeCell ref="J151:J153"/>
    <mergeCell ref="K151:K153"/>
    <mergeCell ref="B144:B145"/>
    <mergeCell ref="G144:G145"/>
    <mergeCell ref="H144:I144"/>
    <mergeCell ref="B154:B155"/>
    <mergeCell ref="C154:D154"/>
    <mergeCell ref="F154:F155"/>
    <mergeCell ref="G154:G155"/>
    <mergeCell ref="B156:B157"/>
    <mergeCell ref="C157:D157"/>
    <mergeCell ref="F156:F157"/>
    <mergeCell ref="G156:G157"/>
    <mergeCell ref="F158:F159"/>
    <mergeCell ref="G158:G159"/>
    <mergeCell ref="F160:F161"/>
    <mergeCell ref="G160:G161"/>
    <mergeCell ref="B147:F147"/>
    <mergeCell ref="G147:K147"/>
    <mergeCell ref="B149:K149"/>
    <mergeCell ref="C150:F150"/>
    <mergeCell ref="H150:K150"/>
    <mergeCell ref="B151:B153"/>
    <mergeCell ref="C151:D153"/>
    <mergeCell ref="E151:E153"/>
    <mergeCell ref="F151:F153"/>
    <mergeCell ref="G151:G153"/>
    <mergeCell ref="F171:F172"/>
    <mergeCell ref="G171:G172"/>
    <mergeCell ref="F173:F174"/>
    <mergeCell ref="G173:G174"/>
    <mergeCell ref="K160:K161"/>
    <mergeCell ref="K162:K163"/>
    <mergeCell ref="H171:I171"/>
    <mergeCell ref="K171:K172"/>
    <mergeCell ref="H172:I172"/>
    <mergeCell ref="H173:I173"/>
    <mergeCell ref="G186:G188"/>
    <mergeCell ref="F189:F190"/>
    <mergeCell ref="G189:G190"/>
    <mergeCell ref="G191:G192"/>
    <mergeCell ref="H160:I160"/>
    <mergeCell ref="H161:I161"/>
    <mergeCell ref="H162:I162"/>
    <mergeCell ref="H163:I163"/>
    <mergeCell ref="G164:J164"/>
    <mergeCell ref="G165:K165"/>
    <mergeCell ref="F193:F194"/>
    <mergeCell ref="F195:F196"/>
    <mergeCell ref="F197:F198"/>
    <mergeCell ref="F177:F178"/>
    <mergeCell ref="F179:F180"/>
    <mergeCell ref="F186:F188"/>
    <mergeCell ref="B184:K184"/>
    <mergeCell ref="C185:F185"/>
    <mergeCell ref="H185:K185"/>
    <mergeCell ref="H189:I189"/>
    <mergeCell ref="G197:G198"/>
    <mergeCell ref="G203:G205"/>
    <mergeCell ref="G206:G207"/>
    <mergeCell ref="G208:G209"/>
    <mergeCell ref="G210:G211"/>
    <mergeCell ref="F175:F176"/>
    <mergeCell ref="G175:G176"/>
    <mergeCell ref="G177:G178"/>
    <mergeCell ref="G179:G180"/>
    <mergeCell ref="F191:F192"/>
    <mergeCell ref="C203:D205"/>
    <mergeCell ref="E203:E205"/>
    <mergeCell ref="F203:F205"/>
    <mergeCell ref="C206:D206"/>
    <mergeCell ref="F206:F207"/>
    <mergeCell ref="C207:D207"/>
    <mergeCell ref="B217:F217"/>
    <mergeCell ref="C208:D208"/>
    <mergeCell ref="C209:D209"/>
    <mergeCell ref="C210:D210"/>
    <mergeCell ref="B212:B213"/>
    <mergeCell ref="C212:D212"/>
    <mergeCell ref="F212:F213"/>
    <mergeCell ref="F214:F215"/>
    <mergeCell ref="F208:F209"/>
    <mergeCell ref="C213:D213"/>
    <mergeCell ref="H212:I212"/>
    <mergeCell ref="K212:K213"/>
    <mergeCell ref="H213:I213"/>
    <mergeCell ref="B214:B215"/>
    <mergeCell ref="C215:D215"/>
    <mergeCell ref="B216:E216"/>
    <mergeCell ref="C214:D214"/>
    <mergeCell ref="G212:G213"/>
    <mergeCell ref="G214:G215"/>
    <mergeCell ref="H209:I209"/>
    <mergeCell ref="H210:I210"/>
    <mergeCell ref="H203:I205"/>
    <mergeCell ref="J203:J205"/>
    <mergeCell ref="K203:K205"/>
    <mergeCell ref="H206:I206"/>
    <mergeCell ref="K206:K207"/>
    <mergeCell ref="H207:I207"/>
    <mergeCell ref="K208:K209"/>
    <mergeCell ref="K210:K211"/>
    <mergeCell ref="K189:K190"/>
    <mergeCell ref="K191:K192"/>
    <mergeCell ref="K193:K194"/>
    <mergeCell ref="K195:K196"/>
    <mergeCell ref="K197:K198"/>
    <mergeCell ref="H208:I208"/>
    <mergeCell ref="H190:I190"/>
    <mergeCell ref="H214:I214"/>
    <mergeCell ref="K214:K215"/>
    <mergeCell ref="H215:I215"/>
    <mergeCell ref="K177:K178"/>
    <mergeCell ref="H178:I178"/>
    <mergeCell ref="H179:I179"/>
    <mergeCell ref="K179:K180"/>
    <mergeCell ref="H180:I180"/>
    <mergeCell ref="G181:J181"/>
    <mergeCell ref="G182:K182"/>
    <mergeCell ref="G200:K200"/>
    <mergeCell ref="H192:I192"/>
    <mergeCell ref="H193:I193"/>
    <mergeCell ref="H194:I194"/>
    <mergeCell ref="H195:I195"/>
    <mergeCell ref="H196:I196"/>
    <mergeCell ref="H197:I197"/>
    <mergeCell ref="H198:I198"/>
    <mergeCell ref="G193:G194"/>
    <mergeCell ref="G195:G196"/>
    <mergeCell ref="G216:J216"/>
    <mergeCell ref="G217:K217"/>
    <mergeCell ref="H175:I175"/>
    <mergeCell ref="H176:I176"/>
    <mergeCell ref="H177:I177"/>
    <mergeCell ref="H186:I188"/>
    <mergeCell ref="J186:J188"/>
    <mergeCell ref="K186:K188"/>
    <mergeCell ref="H191:I191"/>
    <mergeCell ref="G199:J199"/>
  </mergeCells>
  <dataValidations count="2">
    <dataValidation type="list" allowBlank="1" showErrorMessage="1" sqref="C10 H10 C27 H27 C45 H45 C62 H62 C80 H80 C97 H97 C115 H115 C132 H132 C150 H150 C167 H167 C185 H185 C202 H202" xr:uid="{00000000-0002-0000-0000-000001000000}">
      <formula1>$B$4:$C$7</formula1>
    </dataValidation>
    <dataValidation type="list" allowBlank="1" showErrorMessage="1" sqref="F14 K14 F16 K16 F18 K18 F20 K20 F22 K22 F31 K31 F33 K33 F35 K35 F37 K37 F39 K39 F49 K49 F51 K51 F53 K53 F55 K55 F57 K57 F66 K66 F68 K68 F70 K70 F72 K72 F74 K74 F84 K84 F86 K86 F88 K88 F90 K90 F92 K92 F101 K101 F103 K103 F105 K105 F107 K107 F109 K109 F119 K119 F121 K121 F123 K123 F125 K125 F127 K127 F136 K136 F138 K138 F140 K140 F142 K142 F144 K144 F154 K154 F156 K156 F158 K158 F160 K160 F162 K162 F171 K171 F173 K173 F175 K175 F177 K177 F179 K179 F189 K189 F191 K191 F193 K193 F195 K195 F197 K197 F206 K206 F208 K208 F210 K210 F212 K212 F214 K214" xr:uid="{00000000-0002-0000-0000-000000000000}">
      <formula1>$C$239:$C$260</formula1>
    </dataValidation>
  </dataValidations>
  <printOptions horizontalCentered="1" gridLines="1"/>
  <pageMargins left="0.7" right="0.7" top="0.75" bottom="0.75" header="0" footer="0"/>
  <pageSetup fitToHeight="0" pageOrder="overThenDown" orientation="portrait" cellComments="atEnd"/>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BFB01-4547-40F1-B28D-C90D2369A18F}">
  <sheetPr>
    <outlinePr summaryBelow="0" summaryRight="0"/>
    <pageSetUpPr fitToPage="1"/>
  </sheetPr>
  <dimension ref="A1:Y336"/>
  <sheetViews>
    <sheetView showGridLines="0" tabSelected="1" workbookViewId="0"/>
  </sheetViews>
  <sheetFormatPr defaultColWidth="12.5703125" defaultRowHeight="12.75" customHeight="1"/>
  <cols>
    <col min="1" max="1" width="2.42578125" customWidth="1"/>
    <col min="2" max="2" width="7.5703125" customWidth="1"/>
    <col min="3" max="3" width="13.85546875" customWidth="1"/>
    <col min="4" max="4" width="8.85546875" customWidth="1"/>
    <col min="5" max="5" width="5.140625" customWidth="1"/>
    <col min="6" max="6" width="8.85546875" customWidth="1"/>
    <col min="7" max="7" width="7.5703125" customWidth="1"/>
    <col min="8" max="9" width="11.42578125" customWidth="1"/>
    <col min="10" max="10" width="5.140625" customWidth="1"/>
    <col min="11" max="11" width="8.85546875" customWidth="1"/>
    <col min="12" max="12" width="8.42578125" customWidth="1"/>
    <col min="13" max="14" width="18.7109375" hidden="1" customWidth="1"/>
    <col min="15" max="15" width="13.7109375" hidden="1" customWidth="1"/>
    <col min="16" max="16" width="16.5703125" hidden="1" customWidth="1"/>
    <col min="17" max="17" width="10.7109375" hidden="1" customWidth="1"/>
    <col min="18" max="18" width="17.140625" hidden="1" customWidth="1"/>
    <col min="19" max="19" width="19.85546875" hidden="1" customWidth="1"/>
    <col min="20" max="20" width="23" hidden="1" customWidth="1"/>
    <col min="21" max="21" width="12.5703125" hidden="1" customWidth="1"/>
    <col min="22" max="25" width="8.42578125" hidden="1" customWidth="1"/>
  </cols>
  <sheetData>
    <row r="1" spans="1:25" ht="23.25">
      <c r="A1" s="1"/>
      <c r="B1" s="1"/>
      <c r="C1" s="1"/>
      <c r="D1" s="1"/>
      <c r="E1" s="1"/>
      <c r="F1" s="1"/>
      <c r="G1" s="1"/>
      <c r="H1" s="1"/>
      <c r="I1" s="1"/>
      <c r="J1" s="1"/>
      <c r="K1" s="1"/>
      <c r="L1" s="1"/>
      <c r="M1" s="1"/>
      <c r="N1" s="1"/>
      <c r="O1" s="1"/>
      <c r="P1" s="1"/>
      <c r="Q1" s="1"/>
      <c r="R1" s="1"/>
      <c r="S1" s="1"/>
      <c r="T1" s="1"/>
      <c r="U1" s="1"/>
      <c r="V1" s="1"/>
      <c r="W1" s="1"/>
      <c r="X1" s="1"/>
      <c r="Y1" s="1"/>
    </row>
    <row r="2" spans="1:25" ht="23.25">
      <c r="A2" s="1"/>
      <c r="B2" s="86" t="s">
        <v>1847</v>
      </c>
      <c r="C2" s="45"/>
      <c r="D2" s="45"/>
      <c r="E2" s="45"/>
      <c r="F2" s="45"/>
      <c r="G2" s="45"/>
      <c r="H2" s="45"/>
      <c r="I2" s="45"/>
      <c r="J2" s="45"/>
      <c r="K2" s="43"/>
      <c r="L2" s="1"/>
      <c r="M2" s="1"/>
      <c r="N2" s="1"/>
      <c r="O2" s="1"/>
      <c r="P2" s="1"/>
      <c r="Q2" s="1"/>
      <c r="R2" s="1"/>
      <c r="S2" s="1"/>
      <c r="T2" s="1"/>
      <c r="U2" s="1"/>
      <c r="V2" s="1"/>
      <c r="W2" s="1"/>
      <c r="X2" s="1"/>
      <c r="Y2" s="1"/>
    </row>
    <row r="3" spans="1:25" ht="15">
      <c r="A3" s="2"/>
      <c r="B3" s="62" t="s">
        <v>1</v>
      </c>
      <c r="C3" s="43"/>
      <c r="D3" s="3" t="s">
        <v>2</v>
      </c>
      <c r="E3" s="3" t="s">
        <v>3</v>
      </c>
      <c r="F3" s="3" t="s">
        <v>4</v>
      </c>
      <c r="G3" s="3" t="s">
        <v>5</v>
      </c>
      <c r="H3" s="3" t="s">
        <v>6</v>
      </c>
      <c r="I3" s="3" t="s">
        <v>7</v>
      </c>
      <c r="J3" s="62" t="s">
        <v>8</v>
      </c>
      <c r="K3" s="43"/>
      <c r="L3" s="4"/>
      <c r="M3" s="4"/>
      <c r="N3" s="4"/>
      <c r="O3" s="5" t="s">
        <v>9</v>
      </c>
      <c r="P3" s="4" t="s">
        <v>10</v>
      </c>
      <c r="Q3" s="4" t="s">
        <v>11</v>
      </c>
      <c r="R3" s="4" t="s">
        <v>12</v>
      </c>
      <c r="S3" s="4" t="s">
        <v>13</v>
      </c>
      <c r="T3" s="4" t="s">
        <v>14</v>
      </c>
      <c r="U3" s="4" t="s">
        <v>15</v>
      </c>
      <c r="V3" s="4"/>
      <c r="W3" s="4"/>
      <c r="X3" s="4"/>
      <c r="Y3" s="4"/>
    </row>
    <row r="4" spans="1:25" ht="15">
      <c r="A4" s="6">
        <v>1</v>
      </c>
      <c r="B4" s="63" t="str">
        <f>VLOOKUP(A4,$M$4:$X$7,2,FALSE)</f>
        <v>ROYAL PERTH</v>
      </c>
      <c r="C4" s="43"/>
      <c r="D4" s="7">
        <f>VLOOKUP(A4,$M$4:$X$7,3,FALSE)</f>
        <v>6</v>
      </c>
      <c r="E4" s="7">
        <f>VLOOKUP(A4,$M$4:$X$7,4,FALSE)</f>
        <v>5</v>
      </c>
      <c r="F4" s="7">
        <f>VLOOKUP(A4,$M$4:$X$7,5,FALSE)</f>
        <v>0</v>
      </c>
      <c r="G4" s="7">
        <f>VLOOKUP(A4,$M$4:$X$7,6,FALSE)</f>
        <v>1</v>
      </c>
      <c r="H4" s="7">
        <f>VLOOKUP(A4,$M$4:$X$7,7,FALSE)</f>
        <v>19</v>
      </c>
      <c r="I4" s="7">
        <f>VLOOKUP(A4,$M$4:$X$7,8,FALSE)</f>
        <v>11</v>
      </c>
      <c r="J4" s="60">
        <f>VLOOKUP(A4,$M$4:$X$7,9,FALSE)</f>
        <v>10</v>
      </c>
      <c r="K4" s="43"/>
      <c r="L4" s="8"/>
      <c r="M4" s="8">
        <f>RANK(X4,$X$4:$X$7,1)</f>
        <v>3</v>
      </c>
      <c r="N4" s="9" t="s">
        <v>1236</v>
      </c>
      <c r="O4" s="10">
        <f>COUNTIF($N$9:$P$326,N4)</f>
        <v>6</v>
      </c>
      <c r="P4" s="8">
        <f>COUNTIF($R$9:$R$326,N4)</f>
        <v>3</v>
      </c>
      <c r="Q4" s="8">
        <f>COUNTIF($S$9:$T$326,N4)</f>
        <v>0</v>
      </c>
      <c r="R4" s="8">
        <f>O4-P4-Q4</f>
        <v>3</v>
      </c>
      <c r="S4" s="8">
        <f>SUMIF($N$8:$N$218,N4,$O$8:$O$218)+SUMIF($P$8:$P$218,N4,$Q$8:$Q$218)</f>
        <v>14</v>
      </c>
      <c r="T4" s="8">
        <f>O4*5-S4</f>
        <v>16</v>
      </c>
      <c r="U4" s="8">
        <f>P4*2+Q4</f>
        <v>6</v>
      </c>
      <c r="V4" s="8">
        <f>U4+(S4/100)</f>
        <v>6.14</v>
      </c>
      <c r="W4" s="8">
        <f>RANK(V4,$V$4:$V$7)</f>
        <v>3</v>
      </c>
      <c r="X4" s="8">
        <f>W4+0.01</f>
        <v>3.01</v>
      </c>
    </row>
    <row r="5" spans="1:25" ht="15">
      <c r="A5" s="6">
        <v>2</v>
      </c>
      <c r="B5" s="63" t="str">
        <f>VLOOKUP(A5,$M$4:$X$7,2,FALSE)</f>
        <v>HARTFIELD</v>
      </c>
      <c r="C5" s="43"/>
      <c r="D5" s="7">
        <f>VLOOKUP(A5,$M$4:$X$7,3,FALSE)</f>
        <v>6</v>
      </c>
      <c r="E5" s="7">
        <f>VLOOKUP(A5,$M$4:$X$7,4,FALSE)</f>
        <v>4</v>
      </c>
      <c r="F5" s="7">
        <f>VLOOKUP(A5,$M$4:$X$7,5,FALSE)</f>
        <v>0</v>
      </c>
      <c r="G5" s="7">
        <f>VLOOKUP(A5,$M$4:$X$7,6,FALSE)</f>
        <v>2</v>
      </c>
      <c r="H5" s="7">
        <f>VLOOKUP(A5,$M$4:$X$7,7,FALSE)</f>
        <v>19.5</v>
      </c>
      <c r="I5" s="7">
        <f>VLOOKUP(A5,$M$4:$X$7,8,FALSE)</f>
        <v>10.5</v>
      </c>
      <c r="J5" s="60">
        <f>VLOOKUP(A5,$M$4:$X$7,9,FALSE)</f>
        <v>8</v>
      </c>
      <c r="K5" s="43"/>
      <c r="L5" s="8"/>
      <c r="M5" s="8">
        <f>RANK(X5,$X$4:$X$7,1)</f>
        <v>2</v>
      </c>
      <c r="N5" s="9" t="s">
        <v>1257</v>
      </c>
      <c r="O5" s="10">
        <f>COUNTIF($N$9:$P$326,N5)</f>
        <v>6</v>
      </c>
      <c r="P5" s="8">
        <f>COUNTIF($R$9:$R$326,N5)</f>
        <v>4</v>
      </c>
      <c r="Q5" s="8">
        <f>COUNTIF($S$9:$T$326,N5)</f>
        <v>0</v>
      </c>
      <c r="R5" s="8">
        <f>O5-P5-Q5</f>
        <v>2</v>
      </c>
      <c r="S5" s="8">
        <f>SUMIF($N$8:$N$218,N5,$O$8:$O$218)+SUMIF($P$8:$P$218,N5,$Q$8:$Q$218)</f>
        <v>19.5</v>
      </c>
      <c r="T5" s="8">
        <f>O5*5-S5</f>
        <v>10.5</v>
      </c>
      <c r="U5" s="8">
        <f>P5*2+Q5</f>
        <v>8</v>
      </c>
      <c r="V5" s="8">
        <f>U5+(S5/100)</f>
        <v>8.1950000000000003</v>
      </c>
      <c r="W5" s="8">
        <f>RANK(V5,$V$4:$V$7)</f>
        <v>2</v>
      </c>
      <c r="X5" s="8">
        <f>W5+0.02</f>
        <v>2.02</v>
      </c>
    </row>
    <row r="6" spans="1:25" ht="15">
      <c r="A6" s="6">
        <v>3</v>
      </c>
      <c r="B6" s="63" t="str">
        <f>VLOOKUP(A6,$M$4:$X$7,2,FALSE)</f>
        <v>MELVILLE GLADES</v>
      </c>
      <c r="C6" s="43"/>
      <c r="D6" s="7">
        <f>VLOOKUP(A6,$M$4:$X$7,3,FALSE)</f>
        <v>6</v>
      </c>
      <c r="E6" s="7">
        <f>VLOOKUP(A6,$M$4:$X$7,4,FALSE)</f>
        <v>3</v>
      </c>
      <c r="F6" s="7">
        <f>VLOOKUP(A6,$M$4:$X$7,5,FALSE)</f>
        <v>0</v>
      </c>
      <c r="G6" s="7">
        <f>VLOOKUP(A6,$M$4:$X$7,6,FALSE)</f>
        <v>3</v>
      </c>
      <c r="H6" s="7">
        <f>VLOOKUP(A6,$M$4:$X$7,7,FALSE)</f>
        <v>14</v>
      </c>
      <c r="I6" s="7">
        <f>VLOOKUP(A6,$M$4:$X$7,8,FALSE)</f>
        <v>16</v>
      </c>
      <c r="J6" s="60">
        <f>VLOOKUP(A6,$M$4:$X$7,9,FALSE)</f>
        <v>6</v>
      </c>
      <c r="K6" s="43"/>
      <c r="L6" s="8"/>
      <c r="M6" s="8">
        <f>RANK(X6,$X$4:$X$7,1)</f>
        <v>4</v>
      </c>
      <c r="N6" s="9" t="s">
        <v>1659</v>
      </c>
      <c r="O6" s="10">
        <f>COUNTIF($N$9:$P$326,N6)</f>
        <v>6</v>
      </c>
      <c r="P6" s="8">
        <f>COUNTIF($R$9:$R$326,N6)</f>
        <v>0</v>
      </c>
      <c r="Q6" s="8">
        <f>COUNTIF($S$9:$T$326,N6)</f>
        <v>0</v>
      </c>
      <c r="R6" s="8">
        <f>O6-P6-Q6</f>
        <v>6</v>
      </c>
      <c r="S6" s="8">
        <f>SUMIF($N$8:$N$218,N6,$O$8:$O$218)+SUMIF($P$8:$P$218,N6,$Q$8:$Q$218)</f>
        <v>7</v>
      </c>
      <c r="T6" s="8">
        <f>O6*5-S6</f>
        <v>23</v>
      </c>
      <c r="U6" s="8">
        <f>P6*2+Q6</f>
        <v>0</v>
      </c>
      <c r="V6" s="8">
        <f>U6+(S6/100)</f>
        <v>7.0000000000000007E-2</v>
      </c>
      <c r="W6" s="8">
        <f>RANK(V6,$V$4:$V$7)</f>
        <v>4</v>
      </c>
      <c r="X6" s="8">
        <f>W6+0.03</f>
        <v>4.03</v>
      </c>
    </row>
    <row r="7" spans="1:25" ht="15">
      <c r="A7" s="6">
        <v>4</v>
      </c>
      <c r="B7" s="63" t="str">
        <f>VLOOKUP(A7,$M$4:$X$7,2,FALSE)</f>
        <v>SECRET HARBOUR</v>
      </c>
      <c r="C7" s="43"/>
      <c r="D7" s="7">
        <f>VLOOKUP(A7,$M$4:$X$7,3,FALSE)</f>
        <v>6</v>
      </c>
      <c r="E7" s="7">
        <f>VLOOKUP(A7,$M$4:$X$7,4,FALSE)</f>
        <v>0</v>
      </c>
      <c r="F7" s="7">
        <f>VLOOKUP(A7,$M$4:$X$7,5,FALSE)</f>
        <v>0</v>
      </c>
      <c r="G7" s="7">
        <f>VLOOKUP(A7,$M$4:$X$7,6,FALSE)</f>
        <v>6</v>
      </c>
      <c r="H7" s="7">
        <f>VLOOKUP(A7,$M$4:$X$7,7,FALSE)</f>
        <v>7</v>
      </c>
      <c r="I7" s="7">
        <f>VLOOKUP(A7,$M$4:$X$7,8,FALSE)</f>
        <v>23</v>
      </c>
      <c r="J7" s="60">
        <f>VLOOKUP(A7,$M$4:$X$7,9,FALSE)</f>
        <v>0</v>
      </c>
      <c r="K7" s="43"/>
      <c r="L7" s="8"/>
      <c r="M7" s="8">
        <f>RANK(X7,$X$4:$X$7,1)</f>
        <v>1</v>
      </c>
      <c r="N7" s="9" t="s">
        <v>1010</v>
      </c>
      <c r="O7" s="10">
        <f>COUNTIF($N$9:$P$326,N7)</f>
        <v>6</v>
      </c>
      <c r="P7" s="8">
        <f>COUNTIF($R$9:$R$326,N7)</f>
        <v>5</v>
      </c>
      <c r="Q7" s="8">
        <f>COUNTIF($S$9:$T$326,N7)</f>
        <v>0</v>
      </c>
      <c r="R7" s="8">
        <f>O7-P7-Q7</f>
        <v>1</v>
      </c>
      <c r="S7" s="8">
        <f>SUMIF($N$8:$N$218,N7,$O$8:$O$218)+SUMIF($P$8:$P$218,N7,$Q$8:$Q$218)</f>
        <v>19</v>
      </c>
      <c r="T7" s="8">
        <f>O7*5-S7</f>
        <v>11</v>
      </c>
      <c r="U7" s="8">
        <f>P7*2+Q7</f>
        <v>10</v>
      </c>
      <c r="V7" s="8">
        <f>U7+(S7/100)</f>
        <v>10.19</v>
      </c>
      <c r="W7" s="8">
        <f>RANK(V7,$V$4:$V$7)</f>
        <v>1</v>
      </c>
      <c r="X7" s="8">
        <f>W7+0.04</f>
        <v>1.04</v>
      </c>
    </row>
    <row r="8" spans="1:25" ht="15">
      <c r="A8" s="11"/>
      <c r="B8" s="64"/>
      <c r="C8" s="45"/>
      <c r="D8" s="45"/>
      <c r="E8" s="45"/>
      <c r="F8" s="45"/>
      <c r="G8" s="45"/>
      <c r="H8" s="45"/>
      <c r="I8" s="45"/>
      <c r="J8" s="45"/>
      <c r="K8" s="43"/>
      <c r="L8" s="11"/>
      <c r="M8" s="11"/>
      <c r="N8" s="11"/>
      <c r="O8" s="11"/>
      <c r="P8" s="11"/>
      <c r="Q8" s="11"/>
      <c r="R8" s="11"/>
      <c r="S8" s="11"/>
      <c r="T8" s="11"/>
      <c r="U8" s="11"/>
      <c r="V8" s="11"/>
      <c r="W8" s="11"/>
      <c r="X8" s="11"/>
      <c r="Y8" s="11"/>
    </row>
    <row r="9" spans="1:25" ht="23.25">
      <c r="A9" s="12"/>
      <c r="B9" s="65" t="s">
        <v>20</v>
      </c>
      <c r="C9" s="45"/>
      <c r="D9" s="45"/>
      <c r="E9" s="45"/>
      <c r="F9" s="45"/>
      <c r="G9" s="45"/>
      <c r="H9" s="45"/>
      <c r="I9" s="45"/>
      <c r="J9" s="45"/>
      <c r="K9" s="43"/>
      <c r="L9" s="12"/>
      <c r="M9" s="12"/>
      <c r="N9" s="12"/>
      <c r="O9" s="12"/>
      <c r="P9" s="12"/>
      <c r="Q9" s="12"/>
      <c r="R9" s="12"/>
      <c r="S9" s="12"/>
      <c r="T9" s="12"/>
      <c r="U9" s="12"/>
      <c r="V9" s="12"/>
      <c r="W9" s="12"/>
      <c r="X9" s="12"/>
      <c r="Y9" s="12"/>
    </row>
    <row r="10" spans="1:25" ht="20.25" customHeight="1">
      <c r="A10" s="13"/>
      <c r="B10" s="57" t="s">
        <v>21</v>
      </c>
      <c r="C10" s="45"/>
      <c r="D10" s="45"/>
      <c r="E10" s="45"/>
      <c r="F10" s="45"/>
      <c r="G10" s="45"/>
      <c r="H10" s="45"/>
      <c r="I10" s="45"/>
      <c r="J10" s="45"/>
      <c r="K10" s="43"/>
      <c r="L10" s="69"/>
      <c r="M10" s="69"/>
      <c r="N10" s="69"/>
      <c r="O10" s="69"/>
      <c r="P10" s="69"/>
      <c r="Q10" s="69"/>
      <c r="R10" s="69"/>
      <c r="S10" s="69"/>
      <c r="T10" s="69"/>
      <c r="U10" s="69"/>
      <c r="V10" s="69"/>
      <c r="W10" s="69"/>
      <c r="X10" s="69"/>
      <c r="Y10" s="69"/>
    </row>
    <row r="11" spans="1:25" ht="15">
      <c r="A11" s="15"/>
      <c r="B11" s="16" t="s">
        <v>22</v>
      </c>
      <c r="C11" s="58" t="s">
        <v>1010</v>
      </c>
      <c r="D11" s="45"/>
      <c r="E11" s="45"/>
      <c r="F11" s="43"/>
      <c r="G11" s="17" t="s">
        <v>22</v>
      </c>
      <c r="H11" s="48" t="s">
        <v>1659</v>
      </c>
      <c r="I11" s="45"/>
      <c r="J11" s="45"/>
      <c r="K11" s="43"/>
      <c r="L11" s="69"/>
      <c r="M11" s="69"/>
      <c r="N11" s="69"/>
      <c r="O11" s="69"/>
      <c r="P11" s="69"/>
      <c r="Q11" s="69"/>
      <c r="R11" s="69"/>
      <c r="S11" s="69"/>
      <c r="T11" s="69"/>
      <c r="U11" s="69"/>
      <c r="V11" s="69"/>
      <c r="W11" s="69"/>
      <c r="X11" s="69"/>
      <c r="Y11" s="69"/>
    </row>
    <row r="12" spans="1:25" ht="15">
      <c r="A12" s="15"/>
      <c r="B12" s="41" t="s">
        <v>23</v>
      </c>
      <c r="C12" s="59" t="s">
        <v>24</v>
      </c>
      <c r="D12" s="50"/>
      <c r="E12" s="41" t="s">
        <v>25</v>
      </c>
      <c r="F12" s="41" t="s">
        <v>26</v>
      </c>
      <c r="G12" s="40" t="s">
        <v>23</v>
      </c>
      <c r="H12" s="49" t="s">
        <v>24</v>
      </c>
      <c r="I12" s="50"/>
      <c r="J12" s="40" t="s">
        <v>25</v>
      </c>
      <c r="K12" s="40" t="s">
        <v>26</v>
      </c>
      <c r="L12" s="69"/>
      <c r="M12" s="69"/>
      <c r="N12" s="69"/>
      <c r="O12" s="69"/>
      <c r="P12" s="69"/>
      <c r="Q12" s="69"/>
      <c r="R12" s="69"/>
      <c r="S12" s="69"/>
      <c r="T12" s="69"/>
      <c r="U12" s="69"/>
      <c r="V12" s="69"/>
      <c r="W12" s="69"/>
      <c r="X12" s="69"/>
      <c r="Y12" s="69"/>
    </row>
    <row r="13" spans="1:25" ht="15">
      <c r="A13" s="15"/>
      <c r="B13" s="47"/>
      <c r="C13" s="51"/>
      <c r="D13" s="52"/>
      <c r="E13" s="47"/>
      <c r="F13" s="47"/>
      <c r="G13" s="47"/>
      <c r="H13" s="51"/>
      <c r="I13" s="52"/>
      <c r="J13" s="47"/>
      <c r="K13" s="47"/>
      <c r="L13" s="69"/>
      <c r="M13" s="69"/>
      <c r="N13" s="69"/>
      <c r="O13" s="69"/>
      <c r="P13" s="69"/>
      <c r="Q13" s="69"/>
      <c r="R13" s="69"/>
      <c r="S13" s="69"/>
      <c r="T13" s="69"/>
      <c r="U13" s="69"/>
      <c r="V13" s="69"/>
      <c r="W13" s="69"/>
      <c r="X13" s="69"/>
      <c r="Y13" s="69"/>
    </row>
    <row r="14" spans="1:25" ht="15">
      <c r="A14" s="15"/>
      <c r="B14" s="39"/>
      <c r="C14" s="53"/>
      <c r="D14" s="54"/>
      <c r="E14" s="39"/>
      <c r="F14" s="39"/>
      <c r="G14" s="39"/>
      <c r="H14" s="53"/>
      <c r="I14" s="54"/>
      <c r="J14" s="39"/>
      <c r="K14" s="39"/>
      <c r="L14" s="69"/>
      <c r="M14" s="69"/>
      <c r="N14" s="69"/>
      <c r="O14" s="69"/>
      <c r="P14" s="69"/>
      <c r="Q14" s="69"/>
      <c r="R14" s="69"/>
      <c r="S14" s="69"/>
      <c r="T14" s="69"/>
      <c r="U14" s="69"/>
      <c r="V14" s="69"/>
      <c r="W14" s="69"/>
      <c r="X14" s="69"/>
      <c r="Y14" s="69"/>
    </row>
    <row r="15" spans="1:25" ht="15">
      <c r="A15" s="15"/>
      <c r="B15" s="41">
        <v>1</v>
      </c>
      <c r="C15" s="42" t="s">
        <v>1824</v>
      </c>
      <c r="D15" s="43"/>
      <c r="E15" s="19">
        <v>18</v>
      </c>
      <c r="F15" s="38"/>
      <c r="G15" s="40">
        <v>1</v>
      </c>
      <c r="H15" s="42" t="s">
        <v>1740</v>
      </c>
      <c r="I15" s="43"/>
      <c r="J15" s="19">
        <v>9</v>
      </c>
      <c r="K15" s="38" t="s">
        <v>33</v>
      </c>
      <c r="L15" s="71"/>
      <c r="M15" s="71"/>
      <c r="N15" s="71"/>
      <c r="O15" s="71"/>
      <c r="P15" s="71"/>
      <c r="Q15" s="71"/>
      <c r="R15" s="71"/>
      <c r="S15" s="71"/>
      <c r="T15" s="71"/>
      <c r="U15" s="71"/>
      <c r="V15" s="71"/>
      <c r="W15" s="71"/>
      <c r="X15" s="71"/>
      <c r="Y15" s="71"/>
    </row>
    <row r="16" spans="1:25" ht="15">
      <c r="A16" s="15"/>
      <c r="B16" s="39"/>
      <c r="C16" s="42" t="s">
        <v>1846</v>
      </c>
      <c r="D16" s="43"/>
      <c r="E16" s="19">
        <v>21</v>
      </c>
      <c r="F16" s="39"/>
      <c r="G16" s="39"/>
      <c r="H16" s="42" t="s">
        <v>1738</v>
      </c>
      <c r="I16" s="43"/>
      <c r="J16" s="19">
        <v>14</v>
      </c>
      <c r="K16" s="39"/>
      <c r="L16" s="71"/>
      <c r="M16" s="71"/>
      <c r="N16" s="71"/>
      <c r="O16" s="71"/>
      <c r="P16" s="71"/>
      <c r="Q16" s="71"/>
      <c r="R16" s="71"/>
      <c r="S16" s="71"/>
      <c r="T16" s="71"/>
      <c r="U16" s="71"/>
      <c r="V16" s="71"/>
      <c r="W16" s="71"/>
      <c r="X16" s="71"/>
      <c r="Y16" s="71"/>
    </row>
    <row r="17" spans="1:25" ht="15">
      <c r="A17" s="15"/>
      <c r="B17" s="41">
        <v>2</v>
      </c>
      <c r="C17" s="42" t="s">
        <v>1845</v>
      </c>
      <c r="D17" s="43"/>
      <c r="E17" s="19">
        <v>10</v>
      </c>
      <c r="F17" s="38" t="s">
        <v>119</v>
      </c>
      <c r="G17" s="40">
        <v>2</v>
      </c>
      <c r="H17" s="42" t="s">
        <v>1844</v>
      </c>
      <c r="I17" s="43"/>
      <c r="J17" s="19">
        <v>11</v>
      </c>
      <c r="K17" s="38" t="s">
        <v>119</v>
      </c>
      <c r="L17" s="71"/>
      <c r="M17" s="71"/>
      <c r="N17" s="71"/>
      <c r="O17" s="71"/>
      <c r="P17" s="71"/>
      <c r="Q17" s="71"/>
      <c r="R17" s="71"/>
      <c r="S17" s="71"/>
      <c r="T17" s="71"/>
      <c r="U17" s="71"/>
      <c r="V17" s="71"/>
      <c r="W17" s="71"/>
      <c r="X17" s="71"/>
      <c r="Y17" s="71"/>
    </row>
    <row r="18" spans="1:25" ht="15">
      <c r="A18" s="15"/>
      <c r="B18" s="39"/>
      <c r="C18" s="42" t="s">
        <v>1784</v>
      </c>
      <c r="D18" s="43"/>
      <c r="E18" s="19">
        <v>20</v>
      </c>
      <c r="F18" s="39"/>
      <c r="G18" s="39"/>
      <c r="H18" s="42" t="s">
        <v>1734</v>
      </c>
      <c r="I18" s="43"/>
      <c r="J18" s="19">
        <v>19</v>
      </c>
      <c r="K18" s="39"/>
      <c r="L18" s="71"/>
      <c r="M18" s="71"/>
      <c r="N18" s="71"/>
      <c r="O18" s="71"/>
      <c r="P18" s="71"/>
      <c r="Q18" s="71"/>
      <c r="R18" s="71"/>
      <c r="S18" s="71"/>
      <c r="T18" s="71"/>
      <c r="U18" s="71"/>
      <c r="V18" s="71"/>
      <c r="W18" s="71"/>
      <c r="X18" s="71"/>
      <c r="Y18" s="71"/>
    </row>
    <row r="19" spans="1:25" ht="15">
      <c r="A19" s="15"/>
      <c r="B19" s="41">
        <v>3</v>
      </c>
      <c r="C19" s="42" t="s">
        <v>1772</v>
      </c>
      <c r="D19" s="43"/>
      <c r="E19" s="19">
        <v>11</v>
      </c>
      <c r="F19" s="38" t="s">
        <v>38</v>
      </c>
      <c r="G19" s="40">
        <v>3</v>
      </c>
      <c r="H19" s="42" t="s">
        <v>1843</v>
      </c>
      <c r="I19" s="43"/>
      <c r="J19" s="19">
        <v>5</v>
      </c>
      <c r="K19" s="38"/>
      <c r="L19" s="71"/>
      <c r="M19" s="71"/>
      <c r="N19" s="71"/>
      <c r="O19" s="71"/>
      <c r="P19" s="71"/>
      <c r="Q19" s="71"/>
      <c r="R19" s="71"/>
      <c r="S19" s="71"/>
      <c r="T19" s="71"/>
      <c r="U19" s="71"/>
      <c r="V19" s="71"/>
      <c r="W19" s="71"/>
      <c r="X19" s="71"/>
      <c r="Y19" s="71"/>
    </row>
    <row r="20" spans="1:25" ht="15">
      <c r="A20" s="15"/>
      <c r="B20" s="39"/>
      <c r="C20" s="42" t="s">
        <v>1770</v>
      </c>
      <c r="D20" s="43"/>
      <c r="E20" s="19">
        <v>9</v>
      </c>
      <c r="F20" s="39"/>
      <c r="G20" s="39"/>
      <c r="H20" s="42" t="s">
        <v>1736</v>
      </c>
      <c r="I20" s="43"/>
      <c r="J20" s="19">
        <v>11</v>
      </c>
      <c r="K20" s="39"/>
      <c r="L20" s="71"/>
      <c r="M20" s="71"/>
      <c r="N20" s="71"/>
      <c r="O20" s="71"/>
      <c r="P20" s="71"/>
      <c r="Q20" s="71"/>
      <c r="R20" s="71"/>
      <c r="S20" s="71"/>
      <c r="T20" s="71"/>
      <c r="U20" s="71"/>
      <c r="V20" s="71"/>
      <c r="W20" s="71"/>
      <c r="X20" s="71"/>
      <c r="Y20" s="71"/>
    </row>
    <row r="21" spans="1:25" ht="15">
      <c r="A21" s="15"/>
      <c r="B21" s="41">
        <v>4</v>
      </c>
      <c r="C21" s="42" t="s">
        <v>1825</v>
      </c>
      <c r="D21" s="43"/>
      <c r="E21" s="19">
        <v>20</v>
      </c>
      <c r="F21" s="38" t="s">
        <v>43</v>
      </c>
      <c r="G21" s="40">
        <v>4</v>
      </c>
      <c r="H21" s="42" t="s">
        <v>1732</v>
      </c>
      <c r="I21" s="43"/>
      <c r="J21" s="19">
        <v>6</v>
      </c>
      <c r="K21" s="38"/>
      <c r="L21" s="71"/>
      <c r="M21" s="71"/>
      <c r="N21" s="71"/>
      <c r="O21" s="71"/>
      <c r="P21" s="71"/>
      <c r="Q21" s="71"/>
      <c r="R21" s="71"/>
      <c r="S21" s="71"/>
      <c r="T21" s="71"/>
      <c r="U21" s="71"/>
      <c r="V21" s="71"/>
      <c r="W21" s="71"/>
      <c r="X21" s="71"/>
      <c r="Y21" s="71"/>
    </row>
    <row r="22" spans="1:25" ht="15">
      <c r="A22" s="15"/>
      <c r="B22" s="39"/>
      <c r="C22" s="42" t="s">
        <v>1842</v>
      </c>
      <c r="D22" s="43"/>
      <c r="E22" s="19">
        <v>18</v>
      </c>
      <c r="F22" s="39"/>
      <c r="G22" s="39"/>
      <c r="H22" s="42" t="s">
        <v>1792</v>
      </c>
      <c r="I22" s="43"/>
      <c r="J22" s="19">
        <v>12</v>
      </c>
      <c r="K22" s="39"/>
      <c r="L22" s="71"/>
      <c r="M22" s="71"/>
      <c r="N22" s="71"/>
      <c r="O22" s="71"/>
      <c r="P22" s="71"/>
      <c r="Q22" s="71"/>
      <c r="R22" s="71"/>
      <c r="S22" s="71"/>
      <c r="T22" s="71"/>
      <c r="U22" s="71"/>
      <c r="V22" s="71"/>
      <c r="W22" s="71"/>
      <c r="X22" s="71"/>
      <c r="Y22" s="71"/>
    </row>
    <row r="23" spans="1:25" ht="15">
      <c r="A23" s="15"/>
      <c r="B23" s="41">
        <v>5</v>
      </c>
      <c r="C23" s="42" t="s">
        <v>1768</v>
      </c>
      <c r="D23" s="43"/>
      <c r="E23" s="19">
        <v>30</v>
      </c>
      <c r="F23" s="38" t="s">
        <v>38</v>
      </c>
      <c r="G23" s="40">
        <v>5</v>
      </c>
      <c r="H23" s="42" t="s">
        <v>1786</v>
      </c>
      <c r="I23" s="43"/>
      <c r="J23" s="19">
        <v>7</v>
      </c>
      <c r="K23" s="38"/>
      <c r="L23" s="71"/>
      <c r="M23" s="71"/>
      <c r="N23" s="71"/>
      <c r="O23" s="71"/>
      <c r="P23" s="71"/>
      <c r="Q23" s="71"/>
      <c r="R23" s="71"/>
      <c r="S23" s="71"/>
      <c r="T23" s="71"/>
      <c r="U23" s="71"/>
      <c r="V23" s="71"/>
      <c r="W23" s="71"/>
      <c r="X23" s="71"/>
      <c r="Y23" s="71"/>
    </row>
    <row r="24" spans="1:25" ht="15">
      <c r="A24" s="15"/>
      <c r="B24" s="39"/>
      <c r="C24" s="42" t="s">
        <v>1798</v>
      </c>
      <c r="D24" s="43"/>
      <c r="E24" s="19">
        <v>17</v>
      </c>
      <c r="F24" s="39"/>
      <c r="G24" s="39"/>
      <c r="H24" s="42" t="s">
        <v>1841</v>
      </c>
      <c r="I24" s="43"/>
      <c r="J24" s="19">
        <v>14</v>
      </c>
      <c r="K24" s="39"/>
      <c r="L24" s="71"/>
      <c r="M24" s="71"/>
      <c r="N24" s="71"/>
      <c r="O24" s="71"/>
      <c r="P24" s="71"/>
      <c r="Q24" s="71"/>
      <c r="R24" s="71"/>
      <c r="S24" s="71"/>
      <c r="T24" s="71"/>
      <c r="U24" s="71"/>
      <c r="V24" s="71"/>
      <c r="W24" s="71"/>
      <c r="X24" s="71"/>
      <c r="Y24" s="71"/>
    </row>
    <row r="25" spans="1:25" ht="27.75">
      <c r="A25" s="22"/>
      <c r="B25" s="44" t="str">
        <f>"TOTAL MATCHES WON BY : "&amp;C11</f>
        <v>TOTAL MATCHES WON BY : ROYAL PERTH</v>
      </c>
      <c r="C25" s="45"/>
      <c r="D25" s="45"/>
      <c r="E25" s="43"/>
      <c r="F25" s="19">
        <f>COUNTA(F15:F24)-0.5*COUNTIF(F15:F24,"Sq*")-COUNTIF(F15:F24,"TBA")</f>
        <v>3.5</v>
      </c>
      <c r="G25" s="55" t="str">
        <f>"TOTAL MATCHES WON BY : "&amp;H11</f>
        <v>TOTAL MATCHES WON BY : SECRET HARBOUR</v>
      </c>
      <c r="H25" s="45"/>
      <c r="I25" s="45"/>
      <c r="J25" s="43"/>
      <c r="K25" s="19">
        <f>COUNTA(K15:K24)-0.5*COUNTIF(K15:K24,"Sq*")-COUNTIF(K15:K24,"TBA")</f>
        <v>1.5</v>
      </c>
      <c r="L25" s="70"/>
      <c r="M25" s="70"/>
      <c r="N25" s="70" t="str">
        <f>IF(F25+K25=0,"",C11)</f>
        <v>ROYAL PERTH</v>
      </c>
      <c r="O25" s="24">
        <f>F25</f>
        <v>3.5</v>
      </c>
      <c r="P25" s="70" t="str">
        <f>IF(F25+K25=0,"",H11)</f>
        <v>SECRET HARBOUR</v>
      </c>
      <c r="Q25" s="24">
        <f>K25</f>
        <v>1.5</v>
      </c>
      <c r="R25" s="70" t="str">
        <f>G26</f>
        <v>ROYAL PERTH</v>
      </c>
      <c r="S25" s="70" t="str">
        <f>IF(R25="HALVED",C11,"")</f>
        <v/>
      </c>
      <c r="T25" s="70" t="str">
        <f>IF(R25="HALVED",H11,"")</f>
        <v/>
      </c>
      <c r="U25" s="70"/>
      <c r="V25" s="70"/>
      <c r="W25" s="70"/>
      <c r="X25" s="70"/>
      <c r="Y25" s="70"/>
    </row>
    <row r="26" spans="1:25" ht="15">
      <c r="A26" s="25"/>
      <c r="B26" s="46" t="s">
        <v>52</v>
      </c>
      <c r="C26" s="45"/>
      <c r="D26" s="45"/>
      <c r="E26" s="45"/>
      <c r="F26" s="43"/>
      <c r="G26" s="56" t="str">
        <f>IF(F25+K25&lt;4,"",IF(F25=K25,"HALVED",IF(F25&gt;K25,C11,H11)))</f>
        <v>ROYAL PERTH</v>
      </c>
      <c r="H26" s="45"/>
      <c r="I26" s="45"/>
      <c r="J26" s="45"/>
      <c r="K26" s="43"/>
      <c r="L26" s="69"/>
      <c r="M26" s="69"/>
      <c r="N26" s="69"/>
      <c r="O26" s="69"/>
      <c r="P26" s="69"/>
      <c r="Q26" s="69"/>
      <c r="R26" s="69"/>
      <c r="S26" s="69"/>
      <c r="T26" s="69"/>
      <c r="U26" s="69"/>
      <c r="V26" s="69"/>
      <c r="W26" s="69"/>
      <c r="X26" s="69"/>
      <c r="Y26" s="69"/>
    </row>
    <row r="27" spans="1:25" ht="15">
      <c r="A27" s="25"/>
      <c r="B27" s="26"/>
      <c r="C27" s="26"/>
      <c r="D27" s="26"/>
      <c r="E27" s="26"/>
      <c r="F27" s="26"/>
      <c r="G27" s="27"/>
      <c r="H27" s="27"/>
      <c r="I27" s="27"/>
      <c r="J27" s="27"/>
      <c r="K27" s="27"/>
      <c r="L27" s="69"/>
      <c r="M27" s="69"/>
      <c r="N27" s="69"/>
      <c r="O27" s="69"/>
      <c r="P27" s="69"/>
      <c r="Q27" s="69"/>
      <c r="R27" s="69"/>
      <c r="S27" s="69"/>
      <c r="T27" s="69"/>
      <c r="U27" s="69"/>
      <c r="V27" s="69"/>
      <c r="W27" s="69"/>
      <c r="X27" s="69"/>
      <c r="Y27" s="69"/>
    </row>
    <row r="28" spans="1:25" ht="15">
      <c r="A28" s="15"/>
      <c r="B28" s="16" t="s">
        <v>22</v>
      </c>
      <c r="C28" s="58" t="s">
        <v>1257</v>
      </c>
      <c r="D28" s="45"/>
      <c r="E28" s="45"/>
      <c r="F28" s="43"/>
      <c r="G28" s="17" t="s">
        <v>22</v>
      </c>
      <c r="H28" s="48" t="s">
        <v>1236</v>
      </c>
      <c r="I28" s="45"/>
      <c r="J28" s="45"/>
      <c r="K28" s="43"/>
      <c r="L28" s="69"/>
      <c r="M28" s="69"/>
      <c r="N28" s="69"/>
      <c r="O28" s="69"/>
      <c r="P28" s="69"/>
      <c r="Q28" s="69"/>
      <c r="R28" s="69"/>
      <c r="S28" s="69"/>
      <c r="T28" s="69"/>
      <c r="U28" s="69"/>
      <c r="V28" s="69"/>
      <c r="W28" s="69"/>
      <c r="X28" s="69"/>
      <c r="Y28" s="69"/>
    </row>
    <row r="29" spans="1:25" ht="15">
      <c r="A29" s="15"/>
      <c r="B29" s="41" t="s">
        <v>23</v>
      </c>
      <c r="C29" s="59" t="s">
        <v>24</v>
      </c>
      <c r="D29" s="50"/>
      <c r="E29" s="41" t="s">
        <v>25</v>
      </c>
      <c r="F29" s="41" t="s">
        <v>26</v>
      </c>
      <c r="G29" s="40" t="s">
        <v>23</v>
      </c>
      <c r="H29" s="49" t="s">
        <v>24</v>
      </c>
      <c r="I29" s="50"/>
      <c r="J29" s="40" t="s">
        <v>25</v>
      </c>
      <c r="K29" s="40" t="s">
        <v>26</v>
      </c>
      <c r="L29" s="69"/>
      <c r="M29" s="69"/>
      <c r="N29" s="69"/>
      <c r="O29" s="69"/>
      <c r="P29" s="69"/>
      <c r="Q29" s="69"/>
      <c r="R29" s="69"/>
      <c r="S29" s="69"/>
      <c r="T29" s="69"/>
      <c r="U29" s="69"/>
      <c r="V29" s="69"/>
      <c r="W29" s="69"/>
      <c r="X29" s="69"/>
      <c r="Y29" s="69"/>
    </row>
    <row r="30" spans="1:25" ht="15">
      <c r="A30" s="15"/>
      <c r="B30" s="47"/>
      <c r="C30" s="51"/>
      <c r="D30" s="52"/>
      <c r="E30" s="47"/>
      <c r="F30" s="47"/>
      <c r="G30" s="47"/>
      <c r="H30" s="51"/>
      <c r="I30" s="52"/>
      <c r="J30" s="47"/>
      <c r="K30" s="47"/>
      <c r="L30" s="69"/>
      <c r="M30" s="69"/>
      <c r="N30" s="69"/>
      <c r="O30" s="69"/>
      <c r="P30" s="69"/>
      <c r="Q30" s="69"/>
      <c r="R30" s="69"/>
      <c r="S30" s="69"/>
      <c r="T30" s="69"/>
      <c r="U30" s="69"/>
      <c r="V30" s="69"/>
      <c r="W30" s="69"/>
      <c r="X30" s="69"/>
      <c r="Y30" s="69"/>
    </row>
    <row r="31" spans="1:25" ht="15">
      <c r="A31" s="15"/>
      <c r="B31" s="39"/>
      <c r="C31" s="53"/>
      <c r="D31" s="54"/>
      <c r="E31" s="39"/>
      <c r="F31" s="39"/>
      <c r="G31" s="39"/>
      <c r="H31" s="53"/>
      <c r="I31" s="54"/>
      <c r="J31" s="39"/>
      <c r="K31" s="39"/>
      <c r="L31" s="69"/>
      <c r="M31" s="69"/>
      <c r="N31" s="69"/>
      <c r="O31" s="69"/>
      <c r="P31" s="69"/>
      <c r="Q31" s="69"/>
      <c r="R31" s="69"/>
      <c r="S31" s="69"/>
      <c r="T31" s="69"/>
      <c r="U31" s="69"/>
      <c r="V31" s="69"/>
      <c r="W31" s="69"/>
      <c r="X31" s="69"/>
      <c r="Y31" s="69"/>
    </row>
    <row r="32" spans="1:25" ht="15">
      <c r="A32" s="15"/>
      <c r="B32" s="41">
        <v>1</v>
      </c>
      <c r="C32" s="42" t="s">
        <v>1751</v>
      </c>
      <c r="D32" s="43"/>
      <c r="E32" s="19">
        <v>18</v>
      </c>
      <c r="F32" s="38" t="s">
        <v>87</v>
      </c>
      <c r="G32" s="40">
        <v>1</v>
      </c>
      <c r="H32" s="42" t="s">
        <v>1840</v>
      </c>
      <c r="I32" s="43"/>
      <c r="J32" s="19">
        <v>19</v>
      </c>
      <c r="K32" s="38"/>
      <c r="L32" s="71"/>
      <c r="M32" s="71"/>
      <c r="N32" s="71"/>
      <c r="O32" s="71"/>
      <c r="P32" s="71"/>
      <c r="Q32" s="71"/>
      <c r="R32" s="71"/>
      <c r="S32" s="71"/>
      <c r="T32" s="71"/>
      <c r="U32" s="71"/>
      <c r="V32" s="71"/>
      <c r="W32" s="71"/>
      <c r="X32" s="71"/>
      <c r="Y32" s="71"/>
    </row>
    <row r="33" spans="1:25" ht="15">
      <c r="A33" s="15"/>
      <c r="B33" s="39"/>
      <c r="C33" s="42" t="s">
        <v>1762</v>
      </c>
      <c r="D33" s="43"/>
      <c r="E33" s="19">
        <v>18</v>
      </c>
      <c r="F33" s="39"/>
      <c r="G33" s="39"/>
      <c r="H33" s="42" t="s">
        <v>1839</v>
      </c>
      <c r="I33" s="43"/>
      <c r="J33" s="19">
        <v>26</v>
      </c>
      <c r="K33" s="39"/>
      <c r="L33" s="71"/>
      <c r="M33" s="71"/>
      <c r="N33" s="71"/>
      <c r="O33" s="71"/>
      <c r="P33" s="71"/>
      <c r="Q33" s="71"/>
      <c r="R33" s="71"/>
      <c r="S33" s="71"/>
      <c r="T33" s="71"/>
      <c r="U33" s="71"/>
      <c r="V33" s="71"/>
      <c r="W33" s="71"/>
      <c r="X33" s="71"/>
      <c r="Y33" s="71"/>
    </row>
    <row r="34" spans="1:25" ht="15">
      <c r="A34" s="15"/>
      <c r="B34" s="41">
        <v>2</v>
      </c>
      <c r="C34" s="42" t="s">
        <v>1757</v>
      </c>
      <c r="D34" s="43"/>
      <c r="E34" s="19">
        <v>10</v>
      </c>
      <c r="F34" s="38" t="s">
        <v>43</v>
      </c>
      <c r="G34" s="40">
        <v>2</v>
      </c>
      <c r="H34" s="42" t="s">
        <v>1838</v>
      </c>
      <c r="I34" s="43"/>
      <c r="J34" s="19">
        <v>27</v>
      </c>
      <c r="K34" s="38"/>
      <c r="L34" s="71"/>
      <c r="M34" s="71"/>
      <c r="N34" s="71"/>
      <c r="O34" s="71"/>
      <c r="P34" s="71"/>
      <c r="Q34" s="71"/>
      <c r="R34" s="71"/>
      <c r="S34" s="71"/>
      <c r="T34" s="71"/>
      <c r="U34" s="71"/>
      <c r="V34" s="71"/>
      <c r="W34" s="71"/>
      <c r="X34" s="71"/>
      <c r="Y34" s="71"/>
    </row>
    <row r="35" spans="1:25" ht="15">
      <c r="A35" s="15"/>
      <c r="B35" s="39"/>
      <c r="C35" s="42" t="s">
        <v>1761</v>
      </c>
      <c r="D35" s="43"/>
      <c r="E35" s="19">
        <v>7</v>
      </c>
      <c r="F35" s="39"/>
      <c r="G35" s="39"/>
      <c r="H35" s="42" t="s">
        <v>1837</v>
      </c>
      <c r="I35" s="43"/>
      <c r="J35" s="19">
        <v>21</v>
      </c>
      <c r="K35" s="39"/>
      <c r="L35" s="71"/>
      <c r="M35" s="71"/>
      <c r="N35" s="71"/>
      <c r="O35" s="71"/>
      <c r="P35" s="71"/>
      <c r="Q35" s="71"/>
      <c r="R35" s="71"/>
      <c r="S35" s="71"/>
      <c r="T35" s="71"/>
      <c r="U35" s="71"/>
      <c r="V35" s="71"/>
      <c r="W35" s="71"/>
      <c r="X35" s="71"/>
      <c r="Y35" s="71"/>
    </row>
    <row r="36" spans="1:25" ht="15">
      <c r="A36" s="15"/>
      <c r="B36" s="41">
        <v>3</v>
      </c>
      <c r="C36" s="42" t="s">
        <v>1753</v>
      </c>
      <c r="D36" s="43"/>
      <c r="E36" s="19">
        <v>9</v>
      </c>
      <c r="F36" s="38" t="s">
        <v>55</v>
      </c>
      <c r="G36" s="40">
        <v>3</v>
      </c>
      <c r="H36" s="42" t="s">
        <v>1836</v>
      </c>
      <c r="I36" s="43"/>
      <c r="J36" s="19">
        <v>15</v>
      </c>
      <c r="K36" s="38"/>
      <c r="L36" s="71"/>
      <c r="M36" s="71"/>
      <c r="N36" s="71"/>
      <c r="O36" s="71"/>
      <c r="P36" s="71"/>
      <c r="Q36" s="71"/>
      <c r="R36" s="71"/>
      <c r="S36" s="71"/>
      <c r="T36" s="71"/>
      <c r="U36" s="71"/>
      <c r="V36" s="71"/>
      <c r="W36" s="71"/>
      <c r="X36" s="71"/>
      <c r="Y36" s="71"/>
    </row>
    <row r="37" spans="1:25" ht="15">
      <c r="A37" s="15"/>
      <c r="B37" s="39"/>
      <c r="C37" s="42" t="s">
        <v>1759</v>
      </c>
      <c r="D37" s="43"/>
      <c r="E37" s="19">
        <v>20</v>
      </c>
      <c r="F37" s="39"/>
      <c r="G37" s="39"/>
      <c r="H37" s="42" t="s">
        <v>1835</v>
      </c>
      <c r="I37" s="43"/>
      <c r="J37" s="19">
        <v>18</v>
      </c>
      <c r="K37" s="39"/>
      <c r="L37" s="71"/>
      <c r="M37" s="71"/>
      <c r="N37" s="71"/>
      <c r="O37" s="71"/>
      <c r="P37" s="71"/>
      <c r="Q37" s="71"/>
      <c r="R37" s="71"/>
      <c r="S37" s="71"/>
      <c r="T37" s="71"/>
      <c r="U37" s="71"/>
      <c r="V37" s="71"/>
      <c r="W37" s="71"/>
      <c r="X37" s="71"/>
      <c r="Y37" s="71"/>
    </row>
    <row r="38" spans="1:25" ht="15">
      <c r="A38" s="15"/>
      <c r="B38" s="41">
        <v>4</v>
      </c>
      <c r="C38" s="42" t="s">
        <v>1815</v>
      </c>
      <c r="D38" s="43"/>
      <c r="E38" s="19">
        <v>17</v>
      </c>
      <c r="F38" s="38" t="s">
        <v>33</v>
      </c>
      <c r="G38" s="40">
        <v>4</v>
      </c>
      <c r="H38" s="42" t="s">
        <v>1834</v>
      </c>
      <c r="I38" s="43"/>
      <c r="J38" s="19">
        <v>21</v>
      </c>
      <c r="K38" s="38"/>
      <c r="L38" s="71"/>
      <c r="M38" s="71"/>
      <c r="N38" s="71"/>
      <c r="O38" s="71"/>
      <c r="P38" s="71"/>
      <c r="Q38" s="71"/>
      <c r="R38" s="71"/>
      <c r="S38" s="71"/>
      <c r="T38" s="71"/>
      <c r="U38" s="71"/>
      <c r="V38" s="71"/>
      <c r="W38" s="71"/>
      <c r="X38" s="71"/>
      <c r="Y38" s="71"/>
    </row>
    <row r="39" spans="1:25" ht="15">
      <c r="A39" s="15"/>
      <c r="B39" s="39"/>
      <c r="C39" s="42" t="s">
        <v>1813</v>
      </c>
      <c r="D39" s="43"/>
      <c r="E39" s="19">
        <v>15</v>
      </c>
      <c r="F39" s="39"/>
      <c r="G39" s="39"/>
      <c r="H39" s="42" t="s">
        <v>1833</v>
      </c>
      <c r="I39" s="43"/>
      <c r="J39" s="19">
        <v>19</v>
      </c>
      <c r="K39" s="39"/>
      <c r="L39" s="71"/>
      <c r="M39" s="71"/>
      <c r="N39" s="71"/>
      <c r="O39" s="71"/>
      <c r="P39" s="71"/>
      <c r="Q39" s="71"/>
      <c r="R39" s="71"/>
      <c r="S39" s="71"/>
      <c r="T39" s="71"/>
      <c r="U39" s="71"/>
      <c r="V39" s="71"/>
      <c r="W39" s="71"/>
      <c r="X39" s="71"/>
      <c r="Y39" s="71"/>
    </row>
    <row r="40" spans="1:25" ht="15">
      <c r="A40" s="15"/>
      <c r="B40" s="41">
        <v>5</v>
      </c>
      <c r="C40" s="42" t="s">
        <v>1832</v>
      </c>
      <c r="D40" s="43"/>
      <c r="E40" s="19">
        <v>15</v>
      </c>
      <c r="F40" s="38" t="s">
        <v>84</v>
      </c>
      <c r="G40" s="40">
        <v>5</v>
      </c>
      <c r="H40" s="42" t="s">
        <v>1831</v>
      </c>
      <c r="I40" s="43"/>
      <c r="J40" s="19">
        <v>21</v>
      </c>
      <c r="K40" s="38"/>
      <c r="L40" s="71"/>
      <c r="M40" s="71"/>
      <c r="N40" s="71"/>
      <c r="O40" s="71"/>
      <c r="P40" s="71"/>
      <c r="Q40" s="71"/>
      <c r="R40" s="71"/>
      <c r="S40" s="71"/>
      <c r="T40" s="71"/>
      <c r="U40" s="71"/>
      <c r="V40" s="71"/>
      <c r="W40" s="71"/>
      <c r="X40" s="71"/>
      <c r="Y40" s="71"/>
    </row>
    <row r="41" spans="1:25" ht="15">
      <c r="A41" s="15"/>
      <c r="B41" s="39"/>
      <c r="C41" s="42" t="s">
        <v>1830</v>
      </c>
      <c r="D41" s="43"/>
      <c r="E41" s="19">
        <v>10</v>
      </c>
      <c r="F41" s="39"/>
      <c r="G41" s="39"/>
      <c r="H41" s="42" t="s">
        <v>1829</v>
      </c>
      <c r="I41" s="43"/>
      <c r="J41" s="19">
        <v>23</v>
      </c>
      <c r="K41" s="39"/>
      <c r="L41" s="71"/>
      <c r="M41" s="71"/>
      <c r="N41" s="71"/>
      <c r="O41" s="71"/>
      <c r="P41" s="71"/>
      <c r="Q41" s="71"/>
      <c r="R41" s="71"/>
      <c r="S41" s="71"/>
      <c r="T41" s="71"/>
      <c r="U41" s="71"/>
      <c r="V41" s="71"/>
      <c r="W41" s="71"/>
      <c r="X41" s="71"/>
      <c r="Y41" s="71"/>
    </row>
    <row r="42" spans="1:25" ht="27.75">
      <c r="A42" s="22"/>
      <c r="B42" s="44" t="str">
        <f>"TOTAL MATCHES WON BY : "&amp;C28</f>
        <v>TOTAL MATCHES WON BY : HARTFIELD</v>
      </c>
      <c r="C42" s="45"/>
      <c r="D42" s="45"/>
      <c r="E42" s="43"/>
      <c r="F42" s="19">
        <f>COUNTA(F32:F41)-0.5*COUNTIF(F32:F41,"Sq*")-COUNTIF(F32:F41,"TBA")</f>
        <v>5</v>
      </c>
      <c r="G42" s="55" t="str">
        <f>"TOTAL MATCHES WON BY : "&amp;H28</f>
        <v>TOTAL MATCHES WON BY : MELVILLE GLADES</v>
      </c>
      <c r="H42" s="45"/>
      <c r="I42" s="45"/>
      <c r="J42" s="43"/>
      <c r="K42" s="19">
        <f>COUNTA(K32:K41)-0.5*COUNTIF(K32:K41,"Sq*")-COUNTIF(K32:K41,"TBA")</f>
        <v>0</v>
      </c>
      <c r="L42" s="70"/>
      <c r="M42" s="70"/>
      <c r="N42" s="70" t="str">
        <f>IF(F42+K42=0,"",C28)</f>
        <v>HARTFIELD</v>
      </c>
      <c r="O42" s="24">
        <f>F42</f>
        <v>5</v>
      </c>
      <c r="P42" s="70" t="str">
        <f>IF(F42+K42=0,"",H28)</f>
        <v>MELVILLE GLADES</v>
      </c>
      <c r="Q42" s="24">
        <f>K42</f>
        <v>0</v>
      </c>
      <c r="R42" s="70" t="str">
        <f>G43</f>
        <v>HARTFIELD</v>
      </c>
      <c r="S42" s="70" t="str">
        <f>IF(R42="HALVED",C28,"")</f>
        <v/>
      </c>
      <c r="T42" s="70" t="str">
        <f>IF(R42="HALVED",H28,"")</f>
        <v/>
      </c>
      <c r="U42" s="70"/>
      <c r="V42" s="70"/>
      <c r="W42" s="70"/>
      <c r="X42" s="70"/>
      <c r="Y42" s="70"/>
    </row>
    <row r="43" spans="1:25" ht="15">
      <c r="A43" s="25"/>
      <c r="B43" s="46" t="s">
        <v>52</v>
      </c>
      <c r="C43" s="45"/>
      <c r="D43" s="45"/>
      <c r="E43" s="45"/>
      <c r="F43" s="43"/>
      <c r="G43" s="56" t="str">
        <f>IF(F42+K42&lt;4,"",IF(F42=K42,"HALVED",IF(F42&gt;K42,C28,H28)))</f>
        <v>HARTFIELD</v>
      </c>
      <c r="H43" s="45"/>
      <c r="I43" s="45"/>
      <c r="J43" s="45"/>
      <c r="K43" s="43"/>
      <c r="L43" s="69"/>
      <c r="M43" s="69"/>
      <c r="N43" s="69"/>
      <c r="O43" s="69"/>
      <c r="P43" s="69"/>
      <c r="Q43" s="69"/>
      <c r="R43" s="69"/>
      <c r="S43" s="69"/>
      <c r="T43" s="69"/>
      <c r="U43" s="69"/>
      <c r="V43" s="69"/>
      <c r="W43" s="69"/>
      <c r="X43" s="69"/>
      <c r="Y43" s="69"/>
    </row>
    <row r="44" spans="1:25" ht="15">
      <c r="A44" s="25"/>
      <c r="B44" s="28"/>
      <c r="C44" s="28"/>
      <c r="D44" s="28"/>
      <c r="E44" s="28"/>
      <c r="F44" s="28"/>
      <c r="G44" s="29"/>
      <c r="H44" s="29"/>
      <c r="I44" s="29"/>
      <c r="J44" s="29"/>
      <c r="K44" s="29"/>
      <c r="L44" s="69"/>
      <c r="M44" s="69"/>
      <c r="N44" s="69"/>
      <c r="O44" s="69"/>
      <c r="P44" s="69"/>
      <c r="Q44" s="69"/>
      <c r="R44" s="69"/>
      <c r="S44" s="69"/>
      <c r="T44" s="69"/>
      <c r="U44" s="69"/>
      <c r="V44" s="69"/>
      <c r="W44" s="69"/>
      <c r="X44" s="69"/>
      <c r="Y44" s="69"/>
    </row>
    <row r="45" spans="1:25" ht="22.5" customHeight="1">
      <c r="A45" s="25"/>
      <c r="B45" s="57" t="s">
        <v>76</v>
      </c>
      <c r="C45" s="45"/>
      <c r="D45" s="45"/>
      <c r="E45" s="45"/>
      <c r="F45" s="45"/>
      <c r="G45" s="45"/>
      <c r="H45" s="45"/>
      <c r="I45" s="45"/>
      <c r="J45" s="45"/>
      <c r="K45" s="43"/>
      <c r="L45" s="69"/>
      <c r="M45" s="69"/>
      <c r="N45" s="69"/>
      <c r="O45" s="69"/>
      <c r="P45" s="69"/>
      <c r="Q45" s="69"/>
      <c r="R45" s="69"/>
      <c r="S45" s="69"/>
      <c r="T45" s="69"/>
      <c r="U45" s="69"/>
      <c r="V45" s="69"/>
      <c r="W45" s="69"/>
      <c r="X45" s="69"/>
      <c r="Y45" s="69"/>
    </row>
    <row r="46" spans="1:25" ht="15">
      <c r="A46" s="25"/>
      <c r="B46" s="16" t="s">
        <v>22</v>
      </c>
      <c r="C46" s="58" t="s">
        <v>1010</v>
      </c>
      <c r="D46" s="45"/>
      <c r="E46" s="45"/>
      <c r="F46" s="43"/>
      <c r="G46" s="17" t="s">
        <v>22</v>
      </c>
      <c r="H46" s="48" t="s">
        <v>1236</v>
      </c>
      <c r="I46" s="45"/>
      <c r="J46" s="45"/>
      <c r="K46" s="43"/>
      <c r="L46" s="69"/>
      <c r="M46" s="69"/>
      <c r="N46" s="69"/>
      <c r="O46" s="69"/>
      <c r="P46" s="69"/>
      <c r="Q46" s="69"/>
      <c r="R46" s="69"/>
      <c r="S46" s="69"/>
      <c r="T46" s="69"/>
      <c r="U46" s="69"/>
      <c r="V46" s="69"/>
      <c r="W46" s="69"/>
      <c r="X46" s="69"/>
      <c r="Y46" s="69"/>
    </row>
    <row r="47" spans="1:25" ht="15">
      <c r="A47" s="15"/>
      <c r="B47" s="41" t="s">
        <v>23</v>
      </c>
      <c r="C47" s="59" t="s">
        <v>24</v>
      </c>
      <c r="D47" s="50"/>
      <c r="E47" s="41" t="s">
        <v>25</v>
      </c>
      <c r="F47" s="41" t="s">
        <v>26</v>
      </c>
      <c r="G47" s="40" t="s">
        <v>23</v>
      </c>
      <c r="H47" s="49" t="s">
        <v>24</v>
      </c>
      <c r="I47" s="50"/>
      <c r="J47" s="40" t="s">
        <v>25</v>
      </c>
      <c r="K47" s="40" t="s">
        <v>26</v>
      </c>
      <c r="L47" s="69"/>
      <c r="M47" s="69"/>
      <c r="N47" s="69"/>
      <c r="O47" s="69"/>
      <c r="P47" s="69"/>
      <c r="Q47" s="69"/>
      <c r="R47" s="69"/>
      <c r="S47" s="69"/>
      <c r="T47" s="69"/>
      <c r="U47" s="69"/>
      <c r="V47" s="69"/>
      <c r="W47" s="69"/>
      <c r="X47" s="69"/>
      <c r="Y47" s="69"/>
    </row>
    <row r="48" spans="1:25" ht="15">
      <c r="A48" s="15"/>
      <c r="B48" s="47"/>
      <c r="C48" s="51"/>
      <c r="D48" s="52"/>
      <c r="E48" s="47"/>
      <c r="F48" s="47"/>
      <c r="G48" s="47"/>
      <c r="H48" s="51"/>
      <c r="I48" s="52"/>
      <c r="J48" s="47"/>
      <c r="K48" s="47"/>
      <c r="L48" s="69"/>
      <c r="M48" s="69"/>
      <c r="N48" s="69"/>
      <c r="O48" s="69"/>
      <c r="P48" s="69"/>
      <c r="Q48" s="69"/>
      <c r="R48" s="69"/>
      <c r="S48" s="69"/>
      <c r="T48" s="69"/>
      <c r="U48" s="69"/>
      <c r="V48" s="69"/>
      <c r="W48" s="69"/>
      <c r="X48" s="69"/>
      <c r="Y48" s="69"/>
    </row>
    <row r="49" spans="1:25" ht="15">
      <c r="A49" s="15"/>
      <c r="B49" s="39"/>
      <c r="C49" s="53"/>
      <c r="D49" s="54"/>
      <c r="E49" s="39"/>
      <c r="F49" s="39"/>
      <c r="G49" s="39"/>
      <c r="H49" s="53"/>
      <c r="I49" s="54"/>
      <c r="J49" s="39"/>
      <c r="K49" s="39"/>
      <c r="L49" s="69"/>
      <c r="M49" s="69"/>
      <c r="N49" s="69"/>
      <c r="O49" s="69"/>
      <c r="P49" s="69"/>
      <c r="Q49" s="69"/>
      <c r="R49" s="69"/>
      <c r="S49" s="69"/>
      <c r="T49" s="69"/>
      <c r="U49" s="69"/>
      <c r="V49" s="69"/>
      <c r="W49" s="69"/>
      <c r="X49" s="69"/>
      <c r="Y49" s="69"/>
    </row>
    <row r="50" spans="1:25" ht="15">
      <c r="A50" s="15"/>
      <c r="B50" s="41">
        <v>1</v>
      </c>
      <c r="C50" s="42" t="s">
        <v>1778</v>
      </c>
      <c r="D50" s="43"/>
      <c r="E50" s="19"/>
      <c r="F50" s="38" t="s">
        <v>119</v>
      </c>
      <c r="G50" s="40">
        <v>1</v>
      </c>
      <c r="H50" s="42" t="s">
        <v>1731</v>
      </c>
      <c r="I50" s="43"/>
      <c r="J50" s="19"/>
      <c r="K50" s="38" t="s">
        <v>119</v>
      </c>
      <c r="L50" s="71"/>
      <c r="M50" s="71"/>
      <c r="N50" s="71"/>
      <c r="O50" s="71"/>
      <c r="P50" s="71"/>
      <c r="Q50" s="71"/>
      <c r="R50" s="71"/>
      <c r="S50" s="71"/>
      <c r="T50" s="71"/>
      <c r="U50" s="71"/>
      <c r="V50" s="71"/>
      <c r="W50" s="71"/>
      <c r="X50" s="71"/>
      <c r="Y50" s="71"/>
    </row>
    <row r="51" spans="1:25" ht="15">
      <c r="A51" s="15"/>
      <c r="B51" s="39"/>
      <c r="C51" s="42" t="s">
        <v>1776</v>
      </c>
      <c r="D51" s="43"/>
      <c r="E51" s="19"/>
      <c r="F51" s="39"/>
      <c r="G51" s="39"/>
      <c r="H51" s="42" t="s">
        <v>1733</v>
      </c>
      <c r="I51" s="43"/>
      <c r="J51" s="19"/>
      <c r="K51" s="39"/>
      <c r="L51" s="71"/>
      <c r="M51" s="71"/>
      <c r="N51" s="71"/>
      <c r="O51" s="71"/>
      <c r="P51" s="71"/>
      <c r="Q51" s="71"/>
      <c r="R51" s="71"/>
      <c r="S51" s="71"/>
      <c r="T51" s="71"/>
      <c r="U51" s="71"/>
      <c r="V51" s="71"/>
      <c r="W51" s="71"/>
      <c r="X51" s="71"/>
      <c r="Y51" s="71"/>
    </row>
    <row r="52" spans="1:25" ht="15">
      <c r="A52" s="15"/>
      <c r="B52" s="41">
        <v>2</v>
      </c>
      <c r="C52" s="42" t="s">
        <v>1828</v>
      </c>
      <c r="D52" s="43"/>
      <c r="E52" s="19"/>
      <c r="F52" s="38" t="s">
        <v>162</v>
      </c>
      <c r="G52" s="40">
        <v>2</v>
      </c>
      <c r="H52" s="42" t="s">
        <v>1827</v>
      </c>
      <c r="I52" s="43"/>
      <c r="J52" s="19"/>
      <c r="K52" s="38"/>
      <c r="L52" s="71"/>
      <c r="M52" s="71"/>
      <c r="N52" s="71"/>
      <c r="O52" s="71"/>
      <c r="P52" s="71"/>
      <c r="Q52" s="71"/>
      <c r="R52" s="71"/>
      <c r="S52" s="71"/>
      <c r="T52" s="71"/>
      <c r="U52" s="71"/>
      <c r="V52" s="71"/>
      <c r="W52" s="71"/>
      <c r="X52" s="71"/>
      <c r="Y52" s="71"/>
    </row>
    <row r="53" spans="1:25" ht="15">
      <c r="A53" s="15"/>
      <c r="B53" s="39"/>
      <c r="C53" s="42" t="s">
        <v>1780</v>
      </c>
      <c r="D53" s="43"/>
      <c r="E53" s="19"/>
      <c r="F53" s="39"/>
      <c r="G53" s="39"/>
      <c r="H53" s="42" t="s">
        <v>1826</v>
      </c>
      <c r="I53" s="43"/>
      <c r="J53" s="19"/>
      <c r="K53" s="39"/>
      <c r="L53" s="71"/>
      <c r="M53" s="71"/>
      <c r="N53" s="71"/>
      <c r="O53" s="71"/>
      <c r="P53" s="71"/>
      <c r="Q53" s="71"/>
      <c r="R53" s="71"/>
      <c r="S53" s="71"/>
      <c r="T53" s="71"/>
      <c r="U53" s="71"/>
      <c r="V53" s="71"/>
      <c r="W53" s="71"/>
      <c r="X53" s="71"/>
      <c r="Y53" s="71"/>
    </row>
    <row r="54" spans="1:25" ht="15">
      <c r="A54" s="15"/>
      <c r="B54" s="41">
        <v>3</v>
      </c>
      <c r="C54" s="42" t="s">
        <v>1772</v>
      </c>
      <c r="D54" s="43"/>
      <c r="E54" s="19"/>
      <c r="F54" s="38" t="s">
        <v>119</v>
      </c>
      <c r="G54" s="40">
        <v>3</v>
      </c>
      <c r="H54" s="100" t="s">
        <v>1745</v>
      </c>
      <c r="I54" s="43"/>
      <c r="J54" s="19"/>
      <c r="K54" s="38" t="s">
        <v>119</v>
      </c>
      <c r="L54" s="71"/>
      <c r="M54" s="71"/>
      <c r="N54" s="71"/>
      <c r="O54" s="71"/>
      <c r="P54" s="71"/>
      <c r="Q54" s="71"/>
      <c r="R54" s="71"/>
      <c r="S54" s="71"/>
      <c r="T54" s="71"/>
      <c r="U54" s="71"/>
      <c r="V54" s="71"/>
      <c r="W54" s="71"/>
      <c r="X54" s="71"/>
      <c r="Y54" s="71"/>
    </row>
    <row r="55" spans="1:25" ht="15">
      <c r="A55" s="15"/>
      <c r="B55" s="39"/>
      <c r="C55" s="42" t="s">
        <v>1770</v>
      </c>
      <c r="D55" s="43"/>
      <c r="E55" s="19"/>
      <c r="F55" s="39"/>
      <c r="G55" s="39"/>
      <c r="H55" s="42" t="s">
        <v>1727</v>
      </c>
      <c r="I55" s="43"/>
      <c r="J55" s="19"/>
      <c r="K55" s="39"/>
      <c r="L55" s="71"/>
      <c r="M55" s="71"/>
      <c r="N55" s="71"/>
      <c r="O55" s="71"/>
      <c r="P55" s="71"/>
      <c r="Q55" s="71"/>
      <c r="R55" s="71"/>
      <c r="S55" s="71"/>
      <c r="T55" s="71"/>
      <c r="U55" s="71"/>
      <c r="V55" s="71"/>
      <c r="W55" s="71"/>
      <c r="X55" s="71"/>
      <c r="Y55" s="71"/>
    </row>
    <row r="56" spans="1:25" ht="15">
      <c r="A56" s="15"/>
      <c r="B56" s="41">
        <v>4</v>
      </c>
      <c r="C56" s="42" t="s">
        <v>1825</v>
      </c>
      <c r="D56" s="43"/>
      <c r="E56" s="19"/>
      <c r="F56" s="38" t="s">
        <v>55</v>
      </c>
      <c r="G56" s="40">
        <v>4</v>
      </c>
      <c r="H56" s="42" t="s">
        <v>1729</v>
      </c>
      <c r="I56" s="43"/>
      <c r="J56" s="19"/>
      <c r="K56" s="38"/>
      <c r="L56" s="71"/>
      <c r="M56" s="71"/>
      <c r="N56" s="71"/>
      <c r="O56" s="71"/>
      <c r="P56" s="71"/>
      <c r="Q56" s="71"/>
      <c r="R56" s="71"/>
      <c r="S56" s="71"/>
      <c r="T56" s="71"/>
      <c r="U56" s="71"/>
      <c r="V56" s="71"/>
      <c r="W56" s="71"/>
      <c r="X56" s="71"/>
      <c r="Y56" s="71"/>
    </row>
    <row r="57" spans="1:25" ht="15">
      <c r="A57" s="15"/>
      <c r="B57" s="39"/>
      <c r="C57" s="42" t="s">
        <v>1824</v>
      </c>
      <c r="D57" s="43"/>
      <c r="E57" s="19"/>
      <c r="F57" s="39"/>
      <c r="G57" s="39"/>
      <c r="H57" s="42" t="s">
        <v>1743</v>
      </c>
      <c r="I57" s="43"/>
      <c r="J57" s="19"/>
      <c r="K57" s="39"/>
      <c r="L57" s="71"/>
      <c r="M57" s="71"/>
      <c r="N57" s="71"/>
      <c r="O57" s="71"/>
      <c r="P57" s="71"/>
      <c r="Q57" s="71"/>
      <c r="R57" s="71"/>
      <c r="S57" s="71"/>
      <c r="T57" s="71"/>
      <c r="U57" s="71"/>
      <c r="V57" s="71"/>
      <c r="W57" s="71"/>
      <c r="X57" s="71"/>
      <c r="Y57" s="71"/>
    </row>
    <row r="58" spans="1:25" ht="15">
      <c r="A58" s="15"/>
      <c r="B58" s="41">
        <v>5</v>
      </c>
      <c r="C58" s="42" t="s">
        <v>1774</v>
      </c>
      <c r="D58" s="43"/>
      <c r="E58" s="19"/>
      <c r="F58" s="38" t="s">
        <v>33</v>
      </c>
      <c r="G58" s="40">
        <v>5</v>
      </c>
      <c r="H58" s="42" t="s">
        <v>1794</v>
      </c>
      <c r="I58" s="43"/>
      <c r="J58" s="19"/>
      <c r="K58" s="38"/>
      <c r="L58" s="71"/>
      <c r="M58" s="71"/>
      <c r="N58" s="71"/>
      <c r="O58" s="71"/>
      <c r="P58" s="71"/>
      <c r="Q58" s="71"/>
      <c r="R58" s="71"/>
      <c r="S58" s="71"/>
      <c r="T58" s="71"/>
      <c r="U58" s="71"/>
      <c r="V58" s="71"/>
      <c r="W58" s="71"/>
      <c r="X58" s="71"/>
      <c r="Y58" s="71"/>
    </row>
    <row r="59" spans="1:25" ht="15">
      <c r="A59" s="15"/>
      <c r="B59" s="39"/>
      <c r="C59" s="42" t="s">
        <v>1782</v>
      </c>
      <c r="D59" s="43"/>
      <c r="E59" s="19"/>
      <c r="F59" s="39"/>
      <c r="G59" s="39"/>
      <c r="H59" s="42" t="s">
        <v>1741</v>
      </c>
      <c r="I59" s="43"/>
      <c r="J59" s="19"/>
      <c r="K59" s="39"/>
      <c r="L59" s="71"/>
      <c r="M59" s="71"/>
      <c r="N59" s="71"/>
      <c r="O59" s="71"/>
      <c r="P59" s="71"/>
      <c r="Q59" s="71"/>
      <c r="R59" s="71"/>
      <c r="S59" s="71"/>
      <c r="T59" s="71"/>
      <c r="U59" s="71"/>
      <c r="V59" s="71"/>
      <c r="W59" s="71"/>
      <c r="X59" s="71"/>
      <c r="Y59" s="71"/>
    </row>
    <row r="60" spans="1:25" ht="27.75">
      <c r="A60" s="15"/>
      <c r="B60" s="44" t="str">
        <f>"TOTAL MATCHES WON BY : "&amp;C46</f>
        <v>TOTAL MATCHES WON BY : ROYAL PERTH</v>
      </c>
      <c r="C60" s="45"/>
      <c r="D60" s="45"/>
      <c r="E60" s="43"/>
      <c r="F60" s="19">
        <f>COUNTA(F50:F59)-0.5*COUNTIF(F50:F59,"Sq*")-COUNTIF(F50:F59,"TBA")</f>
        <v>4</v>
      </c>
      <c r="G60" s="55"/>
      <c r="H60" s="45"/>
      <c r="I60" s="45"/>
      <c r="J60" s="43"/>
      <c r="K60" s="19">
        <f>COUNTA(K50:K59)-0.5*COUNTIF(K50:K59,"Sq*")-COUNTIF(K50:K59,"TBA")</f>
        <v>1</v>
      </c>
      <c r="L60" s="70"/>
      <c r="M60" s="70"/>
      <c r="N60" s="70" t="str">
        <f>IF(F60+K60=0,"",C46)</f>
        <v>ROYAL PERTH</v>
      </c>
      <c r="O60" s="24">
        <f>F60</f>
        <v>4</v>
      </c>
      <c r="P60" s="70" t="str">
        <f>IF(F60+K60=0,"",H46)</f>
        <v>MELVILLE GLADES</v>
      </c>
      <c r="Q60" s="24">
        <f>K60</f>
        <v>1</v>
      </c>
      <c r="R60" s="70" t="str">
        <f>G61</f>
        <v>ROYAL PERTH</v>
      </c>
      <c r="S60" s="70" t="str">
        <f>IF(R60="HALVED",C46,"")</f>
        <v/>
      </c>
      <c r="T60" s="70" t="str">
        <f>IF(R60="HALVED",H46,"")</f>
        <v/>
      </c>
      <c r="U60" s="70"/>
      <c r="V60" s="70"/>
      <c r="W60" s="70"/>
      <c r="X60" s="70"/>
      <c r="Y60" s="70"/>
    </row>
    <row r="61" spans="1:25" ht="15">
      <c r="A61" s="22"/>
      <c r="B61" s="46" t="s">
        <v>52</v>
      </c>
      <c r="C61" s="45"/>
      <c r="D61" s="45"/>
      <c r="E61" s="45"/>
      <c r="F61" s="43"/>
      <c r="G61" s="56" t="str">
        <f>IF(F60+K60&lt;4,"",IF(F60=K60,"HALVED",IF(F60&gt;K60,C46,H46)))</f>
        <v>ROYAL PERTH</v>
      </c>
      <c r="H61" s="45"/>
      <c r="I61" s="45"/>
      <c r="J61" s="45"/>
      <c r="K61" s="43"/>
      <c r="L61" s="69"/>
      <c r="M61" s="69"/>
      <c r="N61" s="69"/>
      <c r="O61" s="69"/>
      <c r="P61" s="69"/>
      <c r="Q61" s="69"/>
      <c r="R61" s="69"/>
      <c r="S61" s="69"/>
      <c r="T61" s="69"/>
      <c r="U61" s="69"/>
      <c r="V61" s="69"/>
      <c r="W61" s="69"/>
      <c r="X61" s="69"/>
      <c r="Y61" s="69"/>
    </row>
    <row r="62" spans="1:25" ht="15.75" customHeight="1">
      <c r="A62" s="25"/>
      <c r="B62" s="26"/>
      <c r="C62" s="26"/>
      <c r="D62" s="26"/>
      <c r="E62" s="26"/>
      <c r="F62" s="26"/>
      <c r="G62" s="27"/>
      <c r="H62" s="27"/>
      <c r="I62" s="27"/>
      <c r="J62" s="27"/>
      <c r="K62" s="27"/>
      <c r="L62" s="69"/>
      <c r="M62" s="69"/>
      <c r="N62" s="69"/>
      <c r="O62" s="69"/>
      <c r="P62" s="69"/>
      <c r="Q62" s="69"/>
      <c r="R62" s="69"/>
      <c r="S62" s="69"/>
      <c r="T62" s="69"/>
      <c r="U62" s="69"/>
      <c r="V62" s="69"/>
      <c r="W62" s="69"/>
      <c r="X62" s="69"/>
      <c r="Y62" s="69"/>
    </row>
    <row r="63" spans="1:25" ht="15">
      <c r="A63" s="25"/>
      <c r="B63" s="16" t="s">
        <v>22</v>
      </c>
      <c r="C63" s="58" t="s">
        <v>1659</v>
      </c>
      <c r="D63" s="45"/>
      <c r="E63" s="45"/>
      <c r="F63" s="43"/>
      <c r="G63" s="17" t="s">
        <v>22</v>
      </c>
      <c r="H63" s="48" t="s">
        <v>1257</v>
      </c>
      <c r="I63" s="45"/>
      <c r="J63" s="45"/>
      <c r="K63" s="43"/>
      <c r="L63" s="69"/>
      <c r="M63" s="69"/>
      <c r="N63" s="69"/>
      <c r="O63" s="69"/>
      <c r="P63" s="69"/>
      <c r="Q63" s="69"/>
      <c r="R63" s="69"/>
      <c r="S63" s="69"/>
      <c r="T63" s="69"/>
      <c r="U63" s="69"/>
      <c r="V63" s="69"/>
      <c r="W63" s="69"/>
      <c r="X63" s="69"/>
      <c r="Y63" s="69"/>
    </row>
    <row r="64" spans="1:25" ht="18">
      <c r="A64" s="13"/>
      <c r="B64" s="41" t="s">
        <v>23</v>
      </c>
      <c r="C64" s="59" t="s">
        <v>24</v>
      </c>
      <c r="D64" s="50"/>
      <c r="E64" s="41" t="s">
        <v>25</v>
      </c>
      <c r="F64" s="41" t="s">
        <v>26</v>
      </c>
      <c r="G64" s="40" t="s">
        <v>23</v>
      </c>
      <c r="H64" s="49" t="s">
        <v>24</v>
      </c>
      <c r="I64" s="50"/>
      <c r="J64" s="40" t="s">
        <v>25</v>
      </c>
      <c r="K64" s="40" t="s">
        <v>26</v>
      </c>
      <c r="L64" s="69"/>
      <c r="M64" s="69"/>
      <c r="N64" s="69"/>
      <c r="O64" s="69"/>
      <c r="P64" s="69"/>
      <c r="Q64" s="69"/>
      <c r="R64" s="69"/>
      <c r="S64" s="69"/>
      <c r="T64" s="69"/>
      <c r="U64" s="69"/>
      <c r="V64" s="69"/>
      <c r="W64" s="69"/>
      <c r="X64" s="69"/>
      <c r="Y64" s="69"/>
    </row>
    <row r="65" spans="1:25" ht="15">
      <c r="A65" s="15"/>
      <c r="B65" s="47"/>
      <c r="C65" s="51"/>
      <c r="D65" s="52"/>
      <c r="E65" s="47"/>
      <c r="F65" s="47"/>
      <c r="G65" s="47"/>
      <c r="H65" s="51"/>
      <c r="I65" s="52"/>
      <c r="J65" s="47"/>
      <c r="K65" s="47"/>
      <c r="L65" s="69"/>
      <c r="M65" s="69"/>
      <c r="N65" s="69"/>
      <c r="O65" s="69"/>
      <c r="P65" s="69"/>
      <c r="Q65" s="69"/>
      <c r="R65" s="69"/>
      <c r="S65" s="69"/>
      <c r="T65" s="69"/>
      <c r="U65" s="69"/>
      <c r="V65" s="69"/>
      <c r="W65" s="69"/>
      <c r="X65" s="69"/>
      <c r="Y65" s="69"/>
    </row>
    <row r="66" spans="1:25" ht="15">
      <c r="A66" s="15"/>
      <c r="B66" s="39"/>
      <c r="C66" s="53"/>
      <c r="D66" s="54"/>
      <c r="E66" s="39"/>
      <c r="F66" s="39"/>
      <c r="G66" s="39"/>
      <c r="H66" s="53"/>
      <c r="I66" s="54"/>
      <c r="J66" s="39"/>
      <c r="K66" s="39"/>
      <c r="L66" s="69"/>
      <c r="M66" s="69"/>
      <c r="N66" s="69"/>
      <c r="O66" s="69"/>
      <c r="P66" s="69"/>
      <c r="Q66" s="69"/>
      <c r="R66" s="69"/>
      <c r="S66" s="69"/>
      <c r="T66" s="69"/>
      <c r="U66" s="69"/>
      <c r="V66" s="69"/>
      <c r="W66" s="69"/>
      <c r="X66" s="69"/>
      <c r="Y66" s="69"/>
    </row>
    <row r="67" spans="1:25" ht="15">
      <c r="A67" s="15"/>
      <c r="B67" s="41">
        <v>1</v>
      </c>
      <c r="C67" s="42" t="s">
        <v>1740</v>
      </c>
      <c r="D67" s="43"/>
      <c r="E67" s="19"/>
      <c r="F67" s="38" t="s">
        <v>87</v>
      </c>
      <c r="G67" s="40">
        <v>1</v>
      </c>
      <c r="H67" s="42" t="s">
        <v>1823</v>
      </c>
      <c r="I67" s="43"/>
      <c r="J67" s="19"/>
      <c r="K67" s="38"/>
      <c r="L67" s="71"/>
      <c r="M67" s="71"/>
      <c r="N67" s="71"/>
      <c r="O67" s="71"/>
      <c r="P67" s="71"/>
      <c r="Q67" s="71"/>
      <c r="R67" s="71"/>
      <c r="S67" s="71"/>
      <c r="T67" s="71"/>
      <c r="U67" s="71"/>
      <c r="V67" s="71"/>
      <c r="W67" s="71"/>
      <c r="X67" s="71"/>
      <c r="Y67" s="71"/>
    </row>
    <row r="68" spans="1:25" ht="15">
      <c r="A68" s="15"/>
      <c r="B68" s="39"/>
      <c r="C68" s="42" t="s">
        <v>1738</v>
      </c>
      <c r="D68" s="43"/>
      <c r="E68" s="19"/>
      <c r="F68" s="39"/>
      <c r="G68" s="39"/>
      <c r="H68" s="42" t="s">
        <v>1793</v>
      </c>
      <c r="I68" s="43"/>
      <c r="J68" s="19"/>
      <c r="K68" s="39"/>
      <c r="L68" s="71"/>
      <c r="M68" s="71"/>
      <c r="N68" s="71"/>
      <c r="O68" s="71"/>
      <c r="P68" s="71"/>
      <c r="Q68" s="71"/>
      <c r="R68" s="71"/>
      <c r="S68" s="71"/>
      <c r="T68" s="71"/>
      <c r="U68" s="71"/>
      <c r="V68" s="71"/>
      <c r="W68" s="71"/>
      <c r="X68" s="71"/>
      <c r="Y68" s="71"/>
    </row>
    <row r="69" spans="1:25" ht="15">
      <c r="A69" s="15"/>
      <c r="B69" s="41">
        <v>2</v>
      </c>
      <c r="C69" s="42" t="s">
        <v>1789</v>
      </c>
      <c r="D69" s="43"/>
      <c r="E69" s="19"/>
      <c r="F69" s="38" t="s">
        <v>119</v>
      </c>
      <c r="G69" s="40">
        <v>2</v>
      </c>
      <c r="H69" s="42" t="s">
        <v>1769</v>
      </c>
      <c r="I69" s="43"/>
      <c r="J69" s="19"/>
      <c r="K69" s="38" t="s">
        <v>68</v>
      </c>
      <c r="L69" s="71"/>
      <c r="M69" s="71"/>
      <c r="N69" s="71"/>
      <c r="O69" s="71"/>
      <c r="P69" s="71"/>
      <c r="Q69" s="71"/>
      <c r="R69" s="71"/>
      <c r="S69" s="71"/>
      <c r="T69" s="71"/>
      <c r="U69" s="71"/>
      <c r="V69" s="71"/>
      <c r="W69" s="71"/>
      <c r="X69" s="71"/>
      <c r="Y69" s="71"/>
    </row>
    <row r="70" spans="1:25" ht="15">
      <c r="A70" s="15"/>
      <c r="B70" s="39"/>
      <c r="C70" s="42" t="s">
        <v>1734</v>
      </c>
      <c r="D70" s="43"/>
      <c r="E70" s="19"/>
      <c r="F70" s="39"/>
      <c r="G70" s="39"/>
      <c r="H70" s="42" t="s">
        <v>1767</v>
      </c>
      <c r="I70" s="43"/>
      <c r="J70" s="19"/>
      <c r="K70" s="39"/>
      <c r="L70" s="71"/>
      <c r="M70" s="71"/>
      <c r="N70" s="71"/>
      <c r="O70" s="71"/>
      <c r="P70" s="71"/>
      <c r="Q70" s="71"/>
      <c r="R70" s="71"/>
      <c r="S70" s="71"/>
      <c r="T70" s="71"/>
      <c r="U70" s="71"/>
      <c r="V70" s="71"/>
      <c r="W70" s="71"/>
      <c r="X70" s="71"/>
      <c r="Y70" s="71"/>
    </row>
    <row r="71" spans="1:25" ht="15">
      <c r="A71" s="15"/>
      <c r="B71" s="41">
        <v>3</v>
      </c>
      <c r="C71" s="42" t="s">
        <v>1728</v>
      </c>
      <c r="D71" s="43"/>
      <c r="E71" s="19"/>
      <c r="F71" s="38"/>
      <c r="G71" s="40">
        <v>3</v>
      </c>
      <c r="H71" s="42" t="s">
        <v>1822</v>
      </c>
      <c r="I71" s="43"/>
      <c r="J71" s="19"/>
      <c r="K71" s="38" t="s">
        <v>119</v>
      </c>
      <c r="L71" s="71"/>
      <c r="M71" s="71"/>
      <c r="N71" s="71"/>
      <c r="O71" s="71"/>
      <c r="P71" s="71"/>
      <c r="Q71" s="71"/>
      <c r="R71" s="71"/>
      <c r="S71" s="71"/>
      <c r="T71" s="71"/>
      <c r="U71" s="71"/>
      <c r="V71" s="71"/>
      <c r="W71" s="71"/>
      <c r="X71" s="71"/>
      <c r="Y71" s="71"/>
    </row>
    <row r="72" spans="1:25" ht="15">
      <c r="A72" s="15"/>
      <c r="B72" s="39"/>
      <c r="C72" s="42" t="s">
        <v>1821</v>
      </c>
      <c r="D72" s="43"/>
      <c r="E72" s="19"/>
      <c r="F72" s="39"/>
      <c r="G72" s="39"/>
      <c r="H72" s="42" t="s">
        <v>1773</v>
      </c>
      <c r="I72" s="43"/>
      <c r="J72" s="19"/>
      <c r="K72" s="39"/>
      <c r="L72" s="71"/>
      <c r="M72" s="71"/>
      <c r="N72" s="71"/>
      <c r="O72" s="71"/>
      <c r="P72" s="71"/>
      <c r="Q72" s="71"/>
      <c r="R72" s="71"/>
      <c r="S72" s="71"/>
      <c r="T72" s="71"/>
      <c r="U72" s="71"/>
      <c r="V72" s="71"/>
      <c r="W72" s="71"/>
      <c r="X72" s="71"/>
      <c r="Y72" s="71"/>
    </row>
    <row r="73" spans="1:25" ht="15">
      <c r="A73" s="15"/>
      <c r="B73" s="41">
        <v>4</v>
      </c>
      <c r="C73" s="42" t="s">
        <v>1732</v>
      </c>
      <c r="D73" s="43"/>
      <c r="E73" s="19"/>
      <c r="F73" s="38"/>
      <c r="G73" s="40">
        <v>4</v>
      </c>
      <c r="H73" s="42" t="s">
        <v>1783</v>
      </c>
      <c r="I73" s="43"/>
      <c r="J73" s="19"/>
      <c r="K73" s="38" t="s">
        <v>87</v>
      </c>
      <c r="L73" s="71"/>
      <c r="M73" s="71"/>
      <c r="N73" s="71"/>
      <c r="O73" s="71"/>
      <c r="P73" s="71"/>
      <c r="Q73" s="71"/>
      <c r="R73" s="71"/>
      <c r="S73" s="71"/>
      <c r="T73" s="71"/>
      <c r="U73" s="71"/>
      <c r="V73" s="71"/>
      <c r="W73" s="71"/>
      <c r="X73" s="71"/>
      <c r="Y73" s="71"/>
    </row>
    <row r="74" spans="1:25" ht="15">
      <c r="A74" s="15"/>
      <c r="B74" s="39"/>
      <c r="C74" s="42" t="s">
        <v>1820</v>
      </c>
      <c r="D74" s="43"/>
      <c r="E74" s="19"/>
      <c r="F74" s="39"/>
      <c r="G74" s="39"/>
      <c r="H74" s="42" t="s">
        <v>1779</v>
      </c>
      <c r="I74" s="43"/>
      <c r="J74" s="19"/>
      <c r="K74" s="39"/>
      <c r="L74" s="71"/>
      <c r="M74" s="71"/>
      <c r="N74" s="71"/>
      <c r="O74" s="71"/>
      <c r="P74" s="71"/>
      <c r="Q74" s="71"/>
      <c r="R74" s="71"/>
      <c r="S74" s="71"/>
      <c r="T74" s="71"/>
      <c r="U74" s="71"/>
      <c r="V74" s="71"/>
      <c r="W74" s="71"/>
      <c r="X74" s="71"/>
      <c r="Y74" s="71"/>
    </row>
    <row r="75" spans="1:25" ht="15">
      <c r="A75" s="15"/>
      <c r="B75" s="41">
        <v>5</v>
      </c>
      <c r="C75" s="42" t="s">
        <v>1786</v>
      </c>
      <c r="D75" s="43"/>
      <c r="E75" s="19"/>
      <c r="F75" s="38"/>
      <c r="G75" s="40">
        <v>5</v>
      </c>
      <c r="H75" s="42" t="s">
        <v>1819</v>
      </c>
      <c r="I75" s="43"/>
      <c r="J75" s="19"/>
      <c r="K75" s="38" t="s">
        <v>33</v>
      </c>
      <c r="L75" s="71"/>
      <c r="M75" s="71"/>
      <c r="N75" s="71"/>
      <c r="O75" s="71"/>
      <c r="P75" s="71"/>
      <c r="Q75" s="71"/>
      <c r="R75" s="71"/>
      <c r="S75" s="71"/>
      <c r="T75" s="71"/>
      <c r="U75" s="71"/>
      <c r="V75" s="71"/>
      <c r="W75" s="71"/>
      <c r="X75" s="71"/>
      <c r="Y75" s="71"/>
    </row>
    <row r="76" spans="1:25" ht="15">
      <c r="A76" s="15"/>
      <c r="B76" s="39"/>
      <c r="C76" s="42" t="s">
        <v>1787</v>
      </c>
      <c r="D76" s="43"/>
      <c r="E76" s="19"/>
      <c r="F76" s="39"/>
      <c r="G76" s="39"/>
      <c r="H76" s="42" t="s">
        <v>1818</v>
      </c>
      <c r="I76" s="43"/>
      <c r="J76" s="19"/>
      <c r="K76" s="39"/>
      <c r="L76" s="71"/>
      <c r="M76" s="71"/>
      <c r="N76" s="71"/>
      <c r="O76" s="71"/>
      <c r="P76" s="71"/>
      <c r="Q76" s="71"/>
      <c r="R76" s="71"/>
      <c r="S76" s="71"/>
      <c r="T76" s="71"/>
      <c r="U76" s="71"/>
      <c r="V76" s="71"/>
      <c r="W76" s="71"/>
      <c r="X76" s="71"/>
      <c r="Y76" s="71"/>
    </row>
    <row r="77" spans="1:25" ht="15">
      <c r="A77" s="15"/>
      <c r="B77" s="44" t="str">
        <f>"TOTAL MATCHES WON BY : "&amp;C63</f>
        <v>TOTAL MATCHES WON BY : SECRET HARBOUR</v>
      </c>
      <c r="C77" s="45"/>
      <c r="D77" s="45"/>
      <c r="E77" s="43"/>
      <c r="F77" s="19">
        <f>COUNTA(F67:F76)-0.5*COUNTIF(F67:F76,"Sq*")-COUNTIF(F67:F76,"TBA")</f>
        <v>1.5</v>
      </c>
      <c r="G77" s="55" t="str">
        <f>"TOTAL MATCHES WON BY : "&amp;H63</f>
        <v>TOTAL MATCHES WON BY : HARTFIELD</v>
      </c>
      <c r="H77" s="45"/>
      <c r="I77" s="45"/>
      <c r="J77" s="43"/>
      <c r="K77" s="19">
        <f>COUNTA(K67:K76)-0.5*COUNTIF(K67:K76,"Sq*")-COUNTIF(K67:K76,"TBA")</f>
        <v>3.5</v>
      </c>
      <c r="L77" s="70"/>
      <c r="M77" s="70"/>
      <c r="N77" s="70" t="str">
        <f>IF(F77+K77=0,"",C63)</f>
        <v>SECRET HARBOUR</v>
      </c>
      <c r="O77" s="24">
        <f>F77</f>
        <v>1.5</v>
      </c>
      <c r="P77" s="70" t="str">
        <f>IF(F77+K77=0,"",H63)</f>
        <v>HARTFIELD</v>
      </c>
      <c r="Q77" s="24">
        <f>K77</f>
        <v>3.5</v>
      </c>
      <c r="R77" s="70" t="str">
        <f>G78</f>
        <v>HARTFIELD</v>
      </c>
      <c r="S77" s="70" t="str">
        <f>IF(R77="HALVED",C63,"")</f>
        <v/>
      </c>
      <c r="T77" s="70" t="str">
        <f>IF(R77="HALVED",H63,"")</f>
        <v/>
      </c>
      <c r="U77" s="70"/>
      <c r="V77" s="70"/>
      <c r="W77" s="70"/>
      <c r="X77" s="70"/>
      <c r="Y77" s="70"/>
    </row>
    <row r="78" spans="1:25" ht="15">
      <c r="A78" s="15"/>
      <c r="B78" s="46" t="s">
        <v>52</v>
      </c>
      <c r="C78" s="45"/>
      <c r="D78" s="45"/>
      <c r="E78" s="45"/>
      <c r="F78" s="43"/>
      <c r="G78" s="56" t="str">
        <f>IF(F77+K77&lt;4,"",IF(F77=K77,"HALVED",IF(F77&gt;K77,C63,H63)))</f>
        <v>HARTFIELD</v>
      </c>
      <c r="H78" s="45"/>
      <c r="I78" s="45"/>
      <c r="J78" s="45"/>
      <c r="K78" s="43"/>
      <c r="L78" s="69"/>
      <c r="M78" s="69"/>
      <c r="N78" s="69"/>
      <c r="O78" s="69"/>
      <c r="P78" s="69"/>
      <c r="Q78" s="69"/>
      <c r="R78" s="69"/>
      <c r="S78" s="69"/>
      <c r="T78" s="69"/>
      <c r="U78" s="69"/>
      <c r="V78" s="69"/>
      <c r="W78" s="69"/>
      <c r="X78" s="69"/>
      <c r="Y78" s="69"/>
    </row>
    <row r="79" spans="1:25" ht="15">
      <c r="A79" s="22"/>
      <c r="B79" s="69"/>
      <c r="C79" s="69"/>
      <c r="D79" s="69"/>
      <c r="E79" s="69"/>
      <c r="F79" s="70"/>
      <c r="G79" s="69"/>
      <c r="H79" s="69"/>
      <c r="I79" s="69"/>
      <c r="J79" s="69"/>
      <c r="K79" s="70"/>
      <c r="L79" s="70"/>
      <c r="M79" s="70"/>
      <c r="N79" s="70"/>
      <c r="O79" s="70"/>
      <c r="P79" s="70"/>
      <c r="Q79" s="70"/>
      <c r="R79" s="70"/>
      <c r="S79" s="70"/>
      <c r="T79" s="70"/>
      <c r="U79" s="70"/>
      <c r="V79" s="70"/>
      <c r="W79" s="70"/>
      <c r="X79" s="70"/>
      <c r="Y79" s="70"/>
    </row>
    <row r="80" spans="1:25" ht="23.25" customHeight="1">
      <c r="A80" s="25"/>
      <c r="B80" s="57" t="s">
        <v>110</v>
      </c>
      <c r="C80" s="45"/>
      <c r="D80" s="45"/>
      <c r="E80" s="45"/>
      <c r="F80" s="45"/>
      <c r="G80" s="45"/>
      <c r="H80" s="45"/>
      <c r="I80" s="45"/>
      <c r="J80" s="45"/>
      <c r="K80" s="43"/>
      <c r="L80" s="69"/>
      <c r="M80" s="69"/>
      <c r="N80" s="69"/>
      <c r="O80" s="69"/>
      <c r="P80" s="69"/>
      <c r="Q80" s="69"/>
      <c r="R80" s="69"/>
      <c r="S80" s="69"/>
      <c r="T80" s="69"/>
      <c r="U80" s="69"/>
      <c r="V80" s="69"/>
      <c r="W80" s="69"/>
      <c r="X80" s="69"/>
      <c r="Y80" s="69"/>
    </row>
    <row r="81" spans="1:25" ht="18">
      <c r="A81" s="13"/>
      <c r="B81" s="16" t="s">
        <v>22</v>
      </c>
      <c r="C81" s="58" t="s">
        <v>1257</v>
      </c>
      <c r="D81" s="45"/>
      <c r="E81" s="45"/>
      <c r="F81" s="43"/>
      <c r="G81" s="17" t="s">
        <v>22</v>
      </c>
      <c r="H81" s="48" t="s">
        <v>1659</v>
      </c>
      <c r="I81" s="45"/>
      <c r="J81" s="45"/>
      <c r="K81" s="43"/>
      <c r="L81" s="69"/>
      <c r="M81" s="69"/>
      <c r="N81" s="69"/>
      <c r="O81" s="69"/>
      <c r="P81" s="69"/>
      <c r="Q81" s="69"/>
      <c r="R81" s="69"/>
      <c r="S81" s="69"/>
      <c r="T81" s="69"/>
      <c r="U81" s="69"/>
      <c r="V81" s="69"/>
      <c r="W81" s="69"/>
      <c r="X81" s="69"/>
      <c r="Y81" s="69"/>
    </row>
    <row r="82" spans="1:25" ht="15">
      <c r="A82" s="15"/>
      <c r="B82" s="41" t="s">
        <v>23</v>
      </c>
      <c r="C82" s="59" t="s">
        <v>24</v>
      </c>
      <c r="D82" s="50"/>
      <c r="E82" s="41" t="s">
        <v>25</v>
      </c>
      <c r="F82" s="41" t="s">
        <v>26</v>
      </c>
      <c r="G82" s="40" t="s">
        <v>23</v>
      </c>
      <c r="H82" s="49" t="s">
        <v>24</v>
      </c>
      <c r="I82" s="50"/>
      <c r="J82" s="40"/>
      <c r="K82" s="40" t="s">
        <v>26</v>
      </c>
      <c r="L82" s="69"/>
      <c r="M82" s="69"/>
      <c r="N82" s="69"/>
      <c r="O82" s="69"/>
      <c r="P82" s="69"/>
      <c r="Q82" s="69"/>
      <c r="R82" s="69"/>
      <c r="S82" s="69"/>
      <c r="T82" s="69"/>
      <c r="U82" s="69"/>
      <c r="V82" s="69"/>
      <c r="W82" s="69"/>
      <c r="X82" s="69"/>
      <c r="Y82" s="69"/>
    </row>
    <row r="83" spans="1:25" ht="15">
      <c r="A83" s="15"/>
      <c r="B83" s="47"/>
      <c r="C83" s="51"/>
      <c r="D83" s="52"/>
      <c r="E83" s="47"/>
      <c r="F83" s="47"/>
      <c r="G83" s="47"/>
      <c r="H83" s="51"/>
      <c r="I83" s="52"/>
      <c r="J83" s="47"/>
      <c r="K83" s="47"/>
      <c r="L83" s="69"/>
      <c r="M83" s="69"/>
      <c r="N83" s="69"/>
      <c r="O83" s="69"/>
      <c r="P83" s="69"/>
      <c r="Q83" s="69"/>
      <c r="R83" s="69"/>
      <c r="S83" s="69"/>
      <c r="T83" s="69"/>
      <c r="U83" s="69"/>
      <c r="V83" s="69"/>
      <c r="W83" s="69"/>
      <c r="X83" s="69"/>
      <c r="Y83" s="69"/>
    </row>
    <row r="84" spans="1:25" ht="15">
      <c r="A84" s="15"/>
      <c r="B84" s="39"/>
      <c r="C84" s="53"/>
      <c r="D84" s="54"/>
      <c r="E84" s="39"/>
      <c r="F84" s="39"/>
      <c r="G84" s="39"/>
      <c r="H84" s="53"/>
      <c r="I84" s="54"/>
      <c r="J84" s="39"/>
      <c r="K84" s="39"/>
      <c r="L84" s="69"/>
      <c r="M84" s="69"/>
      <c r="N84" s="69"/>
      <c r="O84" s="69"/>
      <c r="P84" s="69"/>
      <c r="Q84" s="69"/>
      <c r="R84" s="69"/>
      <c r="S84" s="69"/>
      <c r="T84" s="69"/>
      <c r="U84" s="69"/>
      <c r="V84" s="69"/>
      <c r="W84" s="69"/>
      <c r="X84" s="69"/>
      <c r="Y84" s="69"/>
    </row>
    <row r="85" spans="1:25" ht="15">
      <c r="A85" s="15"/>
      <c r="B85" s="41">
        <v>1</v>
      </c>
      <c r="C85" s="42" t="s">
        <v>1751</v>
      </c>
      <c r="D85" s="43"/>
      <c r="E85" s="19">
        <v>17</v>
      </c>
      <c r="F85" s="38" t="s">
        <v>43</v>
      </c>
      <c r="G85" s="40">
        <v>1</v>
      </c>
      <c r="H85" s="42" t="s">
        <v>1817</v>
      </c>
      <c r="I85" s="43"/>
      <c r="J85" s="102">
        <v>11</v>
      </c>
      <c r="K85" s="38"/>
      <c r="L85" s="71"/>
      <c r="M85" s="71"/>
      <c r="N85" s="71"/>
      <c r="O85" s="71"/>
      <c r="P85" s="71"/>
      <c r="Q85" s="71"/>
      <c r="R85" s="71"/>
      <c r="S85" s="71"/>
      <c r="T85" s="71"/>
      <c r="U85" s="71"/>
      <c r="V85" s="71"/>
      <c r="W85" s="71"/>
      <c r="X85" s="71"/>
      <c r="Y85" s="71"/>
    </row>
    <row r="86" spans="1:25" ht="15">
      <c r="A86" s="15"/>
      <c r="B86" s="39"/>
      <c r="C86" s="42" t="s">
        <v>1762</v>
      </c>
      <c r="D86" s="43"/>
      <c r="E86" s="19">
        <v>17</v>
      </c>
      <c r="F86" s="39"/>
      <c r="G86" s="39"/>
      <c r="H86" s="42" t="s">
        <v>1816</v>
      </c>
      <c r="I86" s="43"/>
      <c r="J86" s="19">
        <v>17</v>
      </c>
      <c r="K86" s="39"/>
      <c r="L86" s="71"/>
      <c r="M86" s="71"/>
      <c r="N86" s="71"/>
      <c r="O86" s="71"/>
      <c r="P86" s="71"/>
      <c r="Q86" s="71"/>
      <c r="R86" s="71"/>
      <c r="S86" s="71"/>
      <c r="T86" s="71"/>
      <c r="U86" s="71"/>
      <c r="V86" s="71"/>
      <c r="W86" s="71"/>
      <c r="X86" s="71"/>
      <c r="Y86" s="71"/>
    </row>
    <row r="87" spans="1:25" ht="15">
      <c r="A87" s="15"/>
      <c r="B87" s="41">
        <v>2</v>
      </c>
      <c r="C87" s="42" t="s">
        <v>1815</v>
      </c>
      <c r="D87" s="43"/>
      <c r="E87" s="19">
        <v>16</v>
      </c>
      <c r="F87" s="38" t="s">
        <v>119</v>
      </c>
      <c r="G87" s="40">
        <v>2</v>
      </c>
      <c r="H87" s="42" t="s">
        <v>1814</v>
      </c>
      <c r="I87" s="43"/>
      <c r="J87" s="19">
        <v>14</v>
      </c>
      <c r="K87" s="38"/>
      <c r="L87" s="71"/>
      <c r="M87" s="71"/>
      <c r="N87" s="71"/>
      <c r="O87" s="71"/>
      <c r="P87" s="71"/>
      <c r="Q87" s="71"/>
      <c r="R87" s="71"/>
      <c r="S87" s="71"/>
      <c r="T87" s="71"/>
      <c r="U87" s="71"/>
      <c r="V87" s="71"/>
      <c r="W87" s="71"/>
      <c r="X87" s="71"/>
      <c r="Y87" s="71"/>
    </row>
    <row r="88" spans="1:25" ht="15">
      <c r="A88" s="15"/>
      <c r="B88" s="39"/>
      <c r="C88" s="42" t="s">
        <v>1813</v>
      </c>
      <c r="D88" s="43"/>
      <c r="E88" s="19">
        <v>15</v>
      </c>
      <c r="F88" s="39"/>
      <c r="G88" s="39"/>
      <c r="H88" s="42" t="s">
        <v>1812</v>
      </c>
      <c r="I88" s="43"/>
      <c r="J88" s="19">
        <v>22</v>
      </c>
      <c r="K88" s="39"/>
      <c r="L88" s="71"/>
      <c r="M88" s="71"/>
      <c r="N88" s="71"/>
      <c r="O88" s="71"/>
      <c r="P88" s="71"/>
      <c r="Q88" s="71"/>
      <c r="R88" s="71"/>
      <c r="S88" s="71"/>
      <c r="T88" s="71"/>
      <c r="U88" s="71"/>
      <c r="V88" s="71"/>
      <c r="W88" s="71"/>
      <c r="X88" s="71"/>
      <c r="Y88" s="71"/>
    </row>
    <row r="89" spans="1:25" ht="15">
      <c r="A89" s="15"/>
      <c r="B89" s="41">
        <v>3</v>
      </c>
      <c r="C89" s="42" t="s">
        <v>1757</v>
      </c>
      <c r="D89" s="43"/>
      <c r="E89" s="19">
        <v>10</v>
      </c>
      <c r="F89" s="38" t="s">
        <v>33</v>
      </c>
      <c r="G89" s="40">
        <v>3</v>
      </c>
      <c r="H89" s="42" t="s">
        <v>1811</v>
      </c>
      <c r="I89" s="43"/>
      <c r="J89" s="19">
        <v>7</v>
      </c>
      <c r="K89" s="38"/>
      <c r="L89" s="71"/>
      <c r="M89" s="71"/>
      <c r="N89" s="71"/>
      <c r="O89" s="71"/>
      <c r="P89" s="71"/>
      <c r="Q89" s="71"/>
      <c r="R89" s="71"/>
      <c r="S89" s="71"/>
      <c r="T89" s="71"/>
      <c r="U89" s="71"/>
      <c r="V89" s="71"/>
      <c r="W89" s="71"/>
      <c r="X89" s="71"/>
      <c r="Y89" s="71"/>
    </row>
    <row r="90" spans="1:25" ht="15">
      <c r="A90" s="15"/>
      <c r="B90" s="39"/>
      <c r="C90" s="42" t="s">
        <v>1761</v>
      </c>
      <c r="D90" s="43"/>
      <c r="E90" s="19">
        <v>7</v>
      </c>
      <c r="F90" s="39"/>
      <c r="G90" s="39"/>
      <c r="H90" s="42" t="s">
        <v>1810</v>
      </c>
      <c r="I90" s="43"/>
      <c r="J90" s="19">
        <v>18</v>
      </c>
      <c r="K90" s="39"/>
      <c r="L90" s="71"/>
      <c r="M90" s="71"/>
      <c r="N90" s="71"/>
      <c r="O90" s="71"/>
      <c r="P90" s="71"/>
      <c r="Q90" s="71"/>
      <c r="R90" s="71"/>
      <c r="S90" s="71"/>
      <c r="T90" s="71"/>
      <c r="U90" s="71"/>
      <c r="V90" s="71"/>
      <c r="W90" s="71"/>
      <c r="X90" s="71"/>
      <c r="Y90" s="71"/>
    </row>
    <row r="91" spans="1:25" ht="15">
      <c r="A91" s="15"/>
      <c r="B91" s="41">
        <v>4</v>
      </c>
      <c r="C91" s="42" t="s">
        <v>1753</v>
      </c>
      <c r="D91" s="43"/>
      <c r="E91" s="19">
        <v>8</v>
      </c>
      <c r="F91" s="38" t="s">
        <v>102</v>
      </c>
      <c r="G91" s="40">
        <v>4</v>
      </c>
      <c r="H91" s="42" t="s">
        <v>1809</v>
      </c>
      <c r="I91" s="43"/>
      <c r="J91" s="19">
        <v>9</v>
      </c>
      <c r="K91" s="38"/>
      <c r="L91" s="71"/>
      <c r="M91" s="71"/>
      <c r="N91" s="71"/>
      <c r="O91" s="71"/>
      <c r="P91" s="71"/>
      <c r="Q91" s="71"/>
      <c r="R91" s="71"/>
      <c r="S91" s="71"/>
      <c r="T91" s="71"/>
      <c r="U91" s="71"/>
      <c r="V91" s="71"/>
      <c r="W91" s="71"/>
      <c r="X91" s="71"/>
      <c r="Y91" s="71"/>
    </row>
    <row r="92" spans="1:25" ht="15">
      <c r="A92" s="15"/>
      <c r="B92" s="39"/>
      <c r="C92" s="42" t="s">
        <v>1759</v>
      </c>
      <c r="D92" s="43"/>
      <c r="E92" s="19">
        <v>20</v>
      </c>
      <c r="F92" s="39"/>
      <c r="G92" s="39"/>
      <c r="H92" s="42" t="s">
        <v>1808</v>
      </c>
      <c r="I92" s="43"/>
      <c r="J92" s="19">
        <v>14</v>
      </c>
      <c r="K92" s="39"/>
      <c r="L92" s="71"/>
      <c r="M92" s="71"/>
      <c r="N92" s="71"/>
      <c r="O92" s="71"/>
      <c r="P92" s="71"/>
      <c r="Q92" s="71"/>
      <c r="R92" s="71"/>
      <c r="S92" s="71"/>
      <c r="T92" s="71"/>
      <c r="U92" s="71"/>
      <c r="V92" s="71"/>
      <c r="W92" s="71"/>
      <c r="X92" s="71"/>
      <c r="Y92" s="71"/>
    </row>
    <row r="93" spans="1:25" ht="15">
      <c r="A93" s="15"/>
      <c r="B93" s="41">
        <v>5</v>
      </c>
      <c r="C93" s="42" t="s">
        <v>1749</v>
      </c>
      <c r="D93" s="43"/>
      <c r="E93" s="19">
        <v>10</v>
      </c>
      <c r="F93" s="38" t="s">
        <v>33</v>
      </c>
      <c r="G93" s="40">
        <v>5</v>
      </c>
      <c r="H93" s="42" t="s">
        <v>1807</v>
      </c>
      <c r="I93" s="43"/>
      <c r="J93" s="19">
        <v>9</v>
      </c>
      <c r="K93" s="38"/>
      <c r="L93" s="71"/>
      <c r="M93" s="71"/>
      <c r="N93" s="71"/>
      <c r="O93" s="71"/>
      <c r="P93" s="71"/>
      <c r="Q93" s="71"/>
      <c r="R93" s="71"/>
      <c r="S93" s="71"/>
      <c r="T93" s="71"/>
      <c r="U93" s="71"/>
      <c r="V93" s="71"/>
      <c r="W93" s="71"/>
      <c r="X93" s="71"/>
      <c r="Y93" s="71"/>
    </row>
    <row r="94" spans="1:25" ht="15">
      <c r="A94" s="15"/>
      <c r="B94" s="39"/>
      <c r="C94" s="42" t="s">
        <v>1747</v>
      </c>
      <c r="D94" s="43"/>
      <c r="E94" s="19">
        <v>10</v>
      </c>
      <c r="F94" s="39"/>
      <c r="G94" s="39"/>
      <c r="H94" s="42" t="s">
        <v>1806</v>
      </c>
      <c r="I94" s="43"/>
      <c r="J94" s="19">
        <v>16</v>
      </c>
      <c r="K94" s="39"/>
      <c r="L94" s="71"/>
      <c r="M94" s="71"/>
      <c r="N94" s="71"/>
      <c r="O94" s="71"/>
      <c r="P94" s="71"/>
      <c r="Q94" s="71"/>
      <c r="R94" s="71"/>
      <c r="S94" s="71"/>
      <c r="T94" s="71"/>
      <c r="U94" s="71"/>
      <c r="V94" s="71"/>
      <c r="W94" s="71"/>
      <c r="X94" s="71"/>
      <c r="Y94" s="71"/>
    </row>
    <row r="95" spans="1:25" ht="27.75">
      <c r="A95" s="15"/>
      <c r="B95" s="44" t="str">
        <f>"TOTAL MATCHES WON BY : "&amp;C81</f>
        <v>TOTAL MATCHES WON BY : HARTFIELD</v>
      </c>
      <c r="C95" s="45"/>
      <c r="D95" s="45"/>
      <c r="E95" s="43"/>
      <c r="F95" s="19">
        <f>COUNTA(F85:F94)-0.5*COUNTIF(F85:F94,"Sq*")-COUNTIF(F85:F94,"TBA")</f>
        <v>4.5</v>
      </c>
      <c r="G95" s="55" t="str">
        <f>"TOTAL MATCHES WON BY : "&amp;H81</f>
        <v>TOTAL MATCHES WON BY : SECRET HARBOUR</v>
      </c>
      <c r="H95" s="45"/>
      <c r="I95" s="45"/>
      <c r="J95" s="43"/>
      <c r="K95" s="19">
        <f>COUNTA(K85:K94)-0.5*COUNTIF(K85:K94,"Sq*")-COUNTIF(K85:K94,"TBA")</f>
        <v>0</v>
      </c>
      <c r="L95" s="70"/>
      <c r="M95" s="70"/>
      <c r="N95" s="70" t="str">
        <f>IF(F95+K95=0,"",C81)</f>
        <v>HARTFIELD</v>
      </c>
      <c r="O95" s="24">
        <f>F95</f>
        <v>4.5</v>
      </c>
      <c r="P95" s="70" t="str">
        <f>IF(F95+K95=0,"",H81)</f>
        <v>SECRET HARBOUR</v>
      </c>
      <c r="Q95" s="24">
        <f>K95</f>
        <v>0</v>
      </c>
      <c r="R95" s="70" t="str">
        <f>G96</f>
        <v>HARTFIELD</v>
      </c>
      <c r="S95" s="70" t="str">
        <f>IF(R95="HALVED",C81,"")</f>
        <v/>
      </c>
      <c r="T95" s="70" t="str">
        <f>IF(R95="HALVED",H81,"")</f>
        <v/>
      </c>
      <c r="U95" s="70"/>
      <c r="V95" s="70"/>
      <c r="W95" s="70"/>
      <c r="X95" s="70"/>
      <c r="Y95" s="70"/>
    </row>
    <row r="96" spans="1:25" ht="15">
      <c r="A96" s="22"/>
      <c r="B96" s="46" t="s">
        <v>52</v>
      </c>
      <c r="C96" s="45"/>
      <c r="D96" s="45"/>
      <c r="E96" s="45"/>
      <c r="F96" s="43"/>
      <c r="G96" s="56" t="str">
        <f>IF(F95+K95&lt;4,"",IF(F95=K95,"HALVED",IF(F95&gt;K95,C81,H81)))</f>
        <v>HARTFIELD</v>
      </c>
      <c r="H96" s="45"/>
      <c r="I96" s="45"/>
      <c r="J96" s="45"/>
      <c r="K96" s="43"/>
      <c r="L96" s="69"/>
      <c r="M96" s="69"/>
      <c r="N96" s="69"/>
      <c r="O96" s="69"/>
      <c r="P96" s="69"/>
      <c r="Q96" s="69"/>
      <c r="R96" s="69"/>
      <c r="S96" s="69"/>
      <c r="T96" s="69"/>
      <c r="U96" s="69"/>
      <c r="V96" s="69"/>
      <c r="W96" s="69"/>
      <c r="X96" s="69"/>
      <c r="Y96" s="69"/>
    </row>
    <row r="97" spans="1:25" ht="15">
      <c r="A97" s="25"/>
      <c r="B97" s="57" t="s">
        <v>251</v>
      </c>
      <c r="C97" s="45"/>
      <c r="D97" s="45"/>
      <c r="E97" s="45"/>
      <c r="F97" s="45"/>
      <c r="G97" s="45"/>
      <c r="H97" s="45"/>
      <c r="I97" s="45"/>
      <c r="J97" s="45"/>
      <c r="K97" s="43"/>
      <c r="L97" s="69"/>
      <c r="M97" s="69"/>
      <c r="N97" s="69"/>
      <c r="O97" s="69"/>
      <c r="P97" s="69"/>
      <c r="Q97" s="69"/>
      <c r="R97" s="69"/>
      <c r="S97" s="69"/>
      <c r="T97" s="69"/>
      <c r="U97" s="69"/>
      <c r="V97" s="69"/>
      <c r="W97" s="69"/>
      <c r="X97" s="69"/>
      <c r="Y97" s="69"/>
    </row>
    <row r="98" spans="1:25" ht="15">
      <c r="A98" s="25"/>
      <c r="B98" s="16" t="s">
        <v>22</v>
      </c>
      <c r="C98" s="58" t="s">
        <v>1236</v>
      </c>
      <c r="D98" s="45"/>
      <c r="E98" s="45"/>
      <c r="F98" s="43"/>
      <c r="G98" s="17" t="s">
        <v>22</v>
      </c>
      <c r="H98" s="48" t="s">
        <v>1010</v>
      </c>
      <c r="I98" s="45"/>
      <c r="J98" s="45"/>
      <c r="K98" s="43"/>
      <c r="L98" s="69"/>
      <c r="M98" s="69"/>
      <c r="N98" s="69"/>
      <c r="O98" s="69"/>
      <c r="P98" s="69"/>
      <c r="Q98" s="69"/>
      <c r="R98" s="69"/>
      <c r="S98" s="69"/>
      <c r="T98" s="69"/>
      <c r="U98" s="69"/>
      <c r="V98" s="69"/>
      <c r="W98" s="69"/>
      <c r="X98" s="69"/>
      <c r="Y98" s="69"/>
    </row>
    <row r="99" spans="1:25" ht="15">
      <c r="A99" s="15"/>
      <c r="B99" s="41" t="s">
        <v>23</v>
      </c>
      <c r="C99" s="59" t="s">
        <v>24</v>
      </c>
      <c r="D99" s="50"/>
      <c r="E99" s="41" t="s">
        <v>25</v>
      </c>
      <c r="F99" s="41" t="s">
        <v>26</v>
      </c>
      <c r="G99" s="40" t="s">
        <v>23</v>
      </c>
      <c r="H99" s="49" t="s">
        <v>24</v>
      </c>
      <c r="I99" s="50"/>
      <c r="J99" s="40" t="s">
        <v>25</v>
      </c>
      <c r="K99" s="40" t="s">
        <v>26</v>
      </c>
      <c r="L99" s="69"/>
      <c r="M99" s="69"/>
      <c r="N99" s="69"/>
      <c r="O99" s="69"/>
      <c r="P99" s="69"/>
      <c r="Q99" s="69"/>
      <c r="R99" s="69"/>
      <c r="S99" s="69"/>
      <c r="T99" s="69"/>
      <c r="U99" s="69"/>
      <c r="V99" s="69"/>
      <c r="W99" s="69"/>
      <c r="X99" s="69"/>
      <c r="Y99" s="69"/>
    </row>
    <row r="100" spans="1:25" ht="15">
      <c r="A100" s="15"/>
      <c r="B100" s="47"/>
      <c r="C100" s="51"/>
      <c r="D100" s="52"/>
      <c r="E100" s="47"/>
      <c r="F100" s="47"/>
      <c r="G100" s="47"/>
      <c r="H100" s="51"/>
      <c r="I100" s="52"/>
      <c r="J100" s="47"/>
      <c r="K100" s="47"/>
      <c r="L100" s="69"/>
      <c r="M100" s="69"/>
      <c r="N100" s="69"/>
      <c r="O100" s="69"/>
      <c r="P100" s="69"/>
      <c r="Q100" s="69"/>
      <c r="R100" s="69"/>
      <c r="S100" s="69"/>
      <c r="T100" s="69"/>
      <c r="U100" s="69"/>
      <c r="V100" s="69"/>
      <c r="W100" s="69"/>
      <c r="X100" s="69"/>
      <c r="Y100" s="69"/>
    </row>
    <row r="101" spans="1:25" ht="15">
      <c r="A101" s="15"/>
      <c r="B101" s="39"/>
      <c r="C101" s="53"/>
      <c r="D101" s="54"/>
      <c r="E101" s="39"/>
      <c r="F101" s="39"/>
      <c r="G101" s="39"/>
      <c r="H101" s="53"/>
      <c r="I101" s="54"/>
      <c r="J101" s="39"/>
      <c r="K101" s="39"/>
      <c r="L101" s="69"/>
      <c r="M101" s="69"/>
      <c r="N101" s="69"/>
      <c r="O101" s="69"/>
      <c r="P101" s="69"/>
      <c r="Q101" s="69"/>
      <c r="R101" s="69"/>
      <c r="S101" s="69"/>
      <c r="T101" s="69"/>
      <c r="U101" s="69"/>
      <c r="V101" s="69"/>
      <c r="W101" s="69"/>
      <c r="X101" s="69"/>
      <c r="Y101" s="69"/>
    </row>
    <row r="102" spans="1:25" ht="15">
      <c r="A102" s="15"/>
      <c r="B102" s="41">
        <v>1</v>
      </c>
      <c r="C102" s="42" t="s">
        <v>1745</v>
      </c>
      <c r="D102" s="43"/>
      <c r="E102" s="19">
        <v>14</v>
      </c>
      <c r="F102" s="38"/>
      <c r="G102" s="40">
        <v>1</v>
      </c>
      <c r="H102" s="42" t="s">
        <v>1802</v>
      </c>
      <c r="I102" s="43"/>
      <c r="J102" s="19">
        <v>19</v>
      </c>
      <c r="K102" s="38" t="s">
        <v>87</v>
      </c>
      <c r="L102" s="71"/>
      <c r="M102" s="71"/>
      <c r="N102" s="71"/>
      <c r="O102" s="71"/>
      <c r="P102" s="71"/>
      <c r="Q102" s="71"/>
      <c r="R102" s="71"/>
      <c r="S102" s="71"/>
      <c r="T102" s="71"/>
      <c r="U102" s="71"/>
      <c r="V102" s="71"/>
      <c r="W102" s="71"/>
      <c r="X102" s="71"/>
      <c r="Y102" s="71"/>
    </row>
    <row r="103" spans="1:25" ht="15">
      <c r="A103" s="15"/>
      <c r="B103" s="39"/>
      <c r="C103" s="42" t="s">
        <v>1743</v>
      </c>
      <c r="D103" s="43"/>
      <c r="E103" s="19">
        <v>23</v>
      </c>
      <c r="F103" s="39"/>
      <c r="G103" s="39"/>
      <c r="H103" s="42" t="s">
        <v>1805</v>
      </c>
      <c r="I103" s="43"/>
      <c r="J103" s="19">
        <v>23</v>
      </c>
      <c r="K103" s="39"/>
      <c r="L103" s="71"/>
      <c r="M103" s="71"/>
      <c r="N103" s="71"/>
      <c r="O103" s="71"/>
      <c r="P103" s="71"/>
      <c r="Q103" s="71"/>
      <c r="R103" s="71"/>
      <c r="S103" s="71"/>
      <c r="T103" s="71"/>
      <c r="U103" s="71"/>
      <c r="V103" s="71"/>
      <c r="W103" s="71"/>
      <c r="X103" s="71"/>
      <c r="Y103" s="71"/>
    </row>
    <row r="104" spans="1:25" ht="15">
      <c r="A104" s="15"/>
      <c r="B104" s="41">
        <v>2</v>
      </c>
      <c r="C104" s="42" t="s">
        <v>1731</v>
      </c>
      <c r="D104" s="43"/>
      <c r="E104" s="19">
        <v>20</v>
      </c>
      <c r="F104" s="38" t="s">
        <v>84</v>
      </c>
      <c r="G104" s="40">
        <v>2</v>
      </c>
      <c r="H104" s="42" t="s">
        <v>1782</v>
      </c>
      <c r="I104" s="43"/>
      <c r="J104" s="19">
        <v>15</v>
      </c>
      <c r="K104" s="38"/>
      <c r="L104" s="71"/>
      <c r="M104" s="71"/>
      <c r="N104" s="71"/>
      <c r="O104" s="71"/>
      <c r="P104" s="71"/>
      <c r="Q104" s="71"/>
      <c r="R104" s="71"/>
      <c r="S104" s="71"/>
      <c r="T104" s="71"/>
      <c r="U104" s="71"/>
      <c r="V104" s="71"/>
      <c r="W104" s="71"/>
      <c r="X104" s="71"/>
      <c r="Y104" s="71"/>
    </row>
    <row r="105" spans="1:25" ht="15">
      <c r="A105" s="15"/>
      <c r="B105" s="39"/>
      <c r="C105" s="42" t="s">
        <v>1739</v>
      </c>
      <c r="D105" s="43"/>
      <c r="E105" s="19">
        <v>19</v>
      </c>
      <c r="F105" s="39"/>
      <c r="G105" s="39"/>
      <c r="H105" s="42" t="s">
        <v>1804</v>
      </c>
      <c r="I105" s="43"/>
      <c r="J105" s="19">
        <v>20</v>
      </c>
      <c r="K105" s="39"/>
      <c r="L105" s="71"/>
      <c r="M105" s="71"/>
      <c r="N105" s="71"/>
      <c r="O105" s="71"/>
      <c r="P105" s="71"/>
      <c r="Q105" s="71"/>
      <c r="R105" s="71"/>
      <c r="S105" s="71"/>
      <c r="T105" s="71"/>
      <c r="U105" s="71"/>
      <c r="V105" s="71"/>
      <c r="W105" s="71"/>
      <c r="X105" s="71"/>
      <c r="Y105" s="71"/>
    </row>
    <row r="106" spans="1:25" ht="15">
      <c r="A106" s="15"/>
      <c r="B106" s="41">
        <v>3</v>
      </c>
      <c r="C106" s="42" t="s">
        <v>1737</v>
      </c>
      <c r="D106" s="43"/>
      <c r="E106" s="19">
        <v>16</v>
      </c>
      <c r="F106" s="38" t="s">
        <v>119</v>
      </c>
      <c r="G106" s="40">
        <v>3</v>
      </c>
      <c r="H106" s="42" t="s">
        <v>1800</v>
      </c>
      <c r="I106" s="43"/>
      <c r="J106" s="19">
        <v>28</v>
      </c>
      <c r="K106" s="38" t="s">
        <v>119</v>
      </c>
      <c r="L106" s="71"/>
      <c r="M106" s="71"/>
      <c r="N106" s="71"/>
      <c r="O106" s="71"/>
      <c r="P106" s="71"/>
      <c r="Q106" s="71"/>
      <c r="R106" s="71"/>
      <c r="S106" s="71"/>
      <c r="T106" s="71"/>
      <c r="U106" s="71"/>
      <c r="V106" s="71"/>
      <c r="W106" s="71"/>
      <c r="X106" s="71"/>
      <c r="Y106" s="71"/>
    </row>
    <row r="107" spans="1:25" ht="15">
      <c r="A107" s="15"/>
      <c r="B107" s="39"/>
      <c r="C107" s="42" t="s">
        <v>1785</v>
      </c>
      <c r="D107" s="43"/>
      <c r="E107" s="19">
        <v>18</v>
      </c>
      <c r="F107" s="39"/>
      <c r="G107" s="39"/>
      <c r="H107" s="42" t="s">
        <v>1766</v>
      </c>
      <c r="I107" s="43"/>
      <c r="J107" s="19">
        <v>11</v>
      </c>
      <c r="K107" s="39"/>
      <c r="L107" s="71"/>
      <c r="M107" s="71"/>
      <c r="N107" s="71"/>
      <c r="O107" s="71"/>
      <c r="P107" s="71"/>
      <c r="Q107" s="71"/>
      <c r="R107" s="71"/>
      <c r="S107" s="71"/>
      <c r="T107" s="71"/>
      <c r="U107" s="71"/>
      <c r="V107" s="71"/>
      <c r="W107" s="71"/>
      <c r="X107" s="71"/>
      <c r="Y107" s="71"/>
    </row>
    <row r="108" spans="1:25" ht="15">
      <c r="A108" s="15"/>
      <c r="B108" s="41">
        <v>4</v>
      </c>
      <c r="C108" s="42" t="s">
        <v>1791</v>
      </c>
      <c r="D108" s="43"/>
      <c r="E108" s="19">
        <v>23</v>
      </c>
      <c r="F108" s="38"/>
      <c r="G108" s="40">
        <v>4</v>
      </c>
      <c r="H108" s="42" t="s">
        <v>1770</v>
      </c>
      <c r="I108" s="43"/>
      <c r="J108" s="19">
        <v>11</v>
      </c>
      <c r="K108" s="38" t="s">
        <v>38</v>
      </c>
      <c r="L108" s="71"/>
      <c r="M108" s="71"/>
      <c r="N108" s="71"/>
      <c r="O108" s="71"/>
      <c r="P108" s="71"/>
      <c r="Q108" s="71"/>
      <c r="R108" s="71"/>
      <c r="S108" s="71"/>
      <c r="T108" s="71"/>
      <c r="U108" s="71"/>
      <c r="V108" s="71"/>
      <c r="W108" s="71"/>
      <c r="X108" s="71"/>
      <c r="Y108" s="71"/>
    </row>
    <row r="109" spans="1:25" ht="15">
      <c r="A109" s="15"/>
      <c r="B109" s="39"/>
      <c r="C109" s="42" t="s">
        <v>1790</v>
      </c>
      <c r="D109" s="43"/>
      <c r="E109" s="19">
        <v>24</v>
      </c>
      <c r="F109" s="39"/>
      <c r="G109" s="39"/>
      <c r="H109" s="42" t="s">
        <v>1803</v>
      </c>
      <c r="I109" s="43"/>
      <c r="J109" s="19">
        <v>22</v>
      </c>
      <c r="K109" s="39"/>
      <c r="L109" s="71"/>
      <c r="M109" s="71"/>
      <c r="N109" s="71"/>
      <c r="O109" s="71"/>
      <c r="P109" s="71"/>
      <c r="Q109" s="71"/>
      <c r="R109" s="71"/>
      <c r="S109" s="71"/>
      <c r="T109" s="71"/>
      <c r="U109" s="71"/>
      <c r="V109" s="71"/>
      <c r="W109" s="71"/>
      <c r="X109" s="71"/>
      <c r="Y109" s="71"/>
    </row>
    <row r="110" spans="1:25" ht="15">
      <c r="A110" s="15"/>
      <c r="B110" s="41">
        <v>5</v>
      </c>
      <c r="C110" s="42" t="s">
        <v>1729</v>
      </c>
      <c r="D110" s="43"/>
      <c r="E110" s="19">
        <v>16</v>
      </c>
      <c r="F110" s="38"/>
      <c r="G110" s="40">
        <v>5</v>
      </c>
      <c r="H110" s="101" t="s">
        <v>1780</v>
      </c>
      <c r="I110" s="89"/>
      <c r="J110" s="19">
        <v>17</v>
      </c>
      <c r="K110" s="38" t="s">
        <v>43</v>
      </c>
      <c r="L110" s="71"/>
      <c r="M110" s="71"/>
      <c r="N110" s="71"/>
      <c r="O110" s="71"/>
      <c r="P110" s="71"/>
      <c r="Q110" s="71"/>
      <c r="R110" s="71"/>
      <c r="S110" s="71"/>
      <c r="T110" s="71"/>
      <c r="U110" s="71"/>
      <c r="V110" s="71"/>
      <c r="W110" s="71"/>
      <c r="X110" s="71"/>
      <c r="Y110" s="71"/>
    </row>
    <row r="111" spans="1:25" ht="15">
      <c r="A111" s="15"/>
      <c r="B111" s="39"/>
      <c r="C111" s="42" t="s">
        <v>1727</v>
      </c>
      <c r="D111" s="43"/>
      <c r="E111" s="19">
        <v>16</v>
      </c>
      <c r="F111" s="39"/>
      <c r="G111" s="39"/>
      <c r="H111" s="42" t="s">
        <v>1784</v>
      </c>
      <c r="I111" s="43"/>
      <c r="J111" s="19">
        <v>20</v>
      </c>
      <c r="K111" s="39"/>
      <c r="L111" s="71"/>
      <c r="M111" s="71"/>
      <c r="N111" s="71"/>
      <c r="O111" s="71"/>
      <c r="P111" s="71"/>
      <c r="Q111" s="71"/>
      <c r="R111" s="71"/>
      <c r="S111" s="71"/>
      <c r="T111" s="71"/>
      <c r="U111" s="71"/>
      <c r="V111" s="71"/>
      <c r="W111" s="71"/>
      <c r="X111" s="71"/>
      <c r="Y111" s="71"/>
    </row>
    <row r="112" spans="1:25" ht="15">
      <c r="A112" s="15"/>
      <c r="B112" s="44" t="str">
        <f>"TOTAL MATCHES WON BY : "&amp;C98</f>
        <v>TOTAL MATCHES WON BY : MELVILLE GLADES</v>
      </c>
      <c r="C112" s="45"/>
      <c r="D112" s="45"/>
      <c r="E112" s="43"/>
      <c r="F112" s="19">
        <f>COUNTA(F102:F111)-0.5*COUNTIF(F102:F111,"Sq*")-COUNTIF(F102:F111,"TBA")</f>
        <v>1.5</v>
      </c>
      <c r="G112" s="55" t="str">
        <f>"TOTAL MATCHES WON BY : "&amp;H98</f>
        <v>TOTAL MATCHES WON BY : ROYAL PERTH</v>
      </c>
      <c r="H112" s="45"/>
      <c r="I112" s="45"/>
      <c r="J112" s="43"/>
      <c r="K112" s="19">
        <f>COUNTA(K102:K111)-0.5*COUNTIF(K102:K111,"Sq*")-COUNTIF(K102:K111,"TBA")</f>
        <v>3.5</v>
      </c>
      <c r="L112" s="70"/>
      <c r="M112" s="70"/>
      <c r="N112" s="70" t="str">
        <f>IF(F112+K112=0,"",C98)</f>
        <v>MELVILLE GLADES</v>
      </c>
      <c r="O112" s="24">
        <f>F112</f>
        <v>1.5</v>
      </c>
      <c r="P112" s="70" t="str">
        <f>IF(F112+K112=0,"",H98)</f>
        <v>ROYAL PERTH</v>
      </c>
      <c r="Q112" s="24">
        <f>K112</f>
        <v>3.5</v>
      </c>
      <c r="R112" s="70" t="str">
        <f>G113</f>
        <v>ROYAL PERTH</v>
      </c>
      <c r="S112" s="70" t="str">
        <f>IF(R112="HALVED",C98,"")</f>
        <v/>
      </c>
      <c r="T112" s="70" t="str">
        <f>IF(R112="HALVED",H98,"")</f>
        <v/>
      </c>
      <c r="U112" s="70"/>
      <c r="V112" s="70"/>
      <c r="W112" s="70"/>
      <c r="X112" s="70"/>
      <c r="Y112" s="70"/>
    </row>
    <row r="113" spans="1:25" ht="15">
      <c r="A113" s="22"/>
      <c r="B113" s="46" t="s">
        <v>52</v>
      </c>
      <c r="C113" s="45"/>
      <c r="D113" s="45"/>
      <c r="E113" s="45"/>
      <c r="F113" s="43"/>
      <c r="G113" s="56" t="str">
        <f>IF(F112+K112&lt;4,"",IF(F112=K112,"HALVED",IF(F112&gt;K112,C98,H98)))</f>
        <v>ROYAL PERTH</v>
      </c>
      <c r="H113" s="45"/>
      <c r="I113" s="45"/>
      <c r="J113" s="45"/>
      <c r="K113" s="43"/>
      <c r="L113" s="69"/>
      <c r="M113" s="69"/>
      <c r="N113" s="69"/>
      <c r="O113" s="69"/>
      <c r="P113" s="69"/>
      <c r="Q113" s="69"/>
      <c r="R113" s="69"/>
      <c r="S113" s="69"/>
      <c r="T113" s="69"/>
      <c r="U113" s="69"/>
      <c r="V113" s="69"/>
      <c r="W113" s="69"/>
      <c r="X113" s="69"/>
      <c r="Y113" s="69"/>
    </row>
    <row r="114" spans="1:25" ht="15">
      <c r="A114" s="22"/>
      <c r="B114" s="69"/>
      <c r="C114" s="69"/>
      <c r="D114" s="69"/>
      <c r="E114" s="69"/>
      <c r="F114" s="70"/>
      <c r="G114" s="69"/>
      <c r="H114" s="69"/>
      <c r="I114" s="69"/>
      <c r="J114" s="69"/>
      <c r="K114" s="70"/>
      <c r="L114" s="70"/>
      <c r="M114" s="70"/>
      <c r="N114" s="70"/>
      <c r="O114" s="70"/>
      <c r="P114" s="70"/>
      <c r="Q114" s="70"/>
      <c r="R114" s="70"/>
      <c r="S114" s="70"/>
      <c r="T114" s="70"/>
      <c r="U114" s="70"/>
      <c r="V114" s="70"/>
      <c r="W114" s="70"/>
      <c r="X114" s="70"/>
      <c r="Y114" s="70"/>
    </row>
    <row r="115" spans="1:25" ht="21" customHeight="1">
      <c r="A115" s="25"/>
      <c r="B115" s="57" t="s">
        <v>128</v>
      </c>
      <c r="C115" s="45"/>
      <c r="D115" s="45"/>
      <c r="E115" s="45"/>
      <c r="F115" s="45"/>
      <c r="G115" s="45"/>
      <c r="H115" s="45"/>
      <c r="I115" s="45"/>
      <c r="J115" s="45"/>
      <c r="K115" s="43"/>
      <c r="L115" s="69"/>
      <c r="M115" s="69"/>
      <c r="N115" s="69"/>
      <c r="O115" s="69"/>
      <c r="P115" s="69"/>
      <c r="Q115" s="69"/>
      <c r="R115" s="69"/>
      <c r="S115" s="69"/>
      <c r="T115" s="69"/>
      <c r="U115" s="69"/>
      <c r="V115" s="69"/>
      <c r="W115" s="69"/>
      <c r="X115" s="69"/>
      <c r="Y115" s="69"/>
    </row>
    <row r="116" spans="1:25" ht="15">
      <c r="A116" s="15"/>
      <c r="B116" s="16" t="s">
        <v>22</v>
      </c>
      <c r="C116" s="58" t="s">
        <v>1659</v>
      </c>
      <c r="D116" s="45"/>
      <c r="E116" s="45"/>
      <c r="F116" s="43"/>
      <c r="G116" s="17" t="s">
        <v>22</v>
      </c>
      <c r="H116" s="48" t="s">
        <v>1010</v>
      </c>
      <c r="I116" s="45"/>
      <c r="J116" s="45"/>
      <c r="K116" s="43"/>
      <c r="L116" s="69"/>
      <c r="M116" s="69"/>
      <c r="N116" s="69"/>
      <c r="O116" s="69"/>
      <c r="P116" s="69"/>
      <c r="Q116" s="69"/>
      <c r="R116" s="69"/>
      <c r="S116" s="69"/>
      <c r="T116" s="69"/>
      <c r="U116" s="69"/>
      <c r="V116" s="69"/>
      <c r="W116" s="69"/>
      <c r="X116" s="69"/>
      <c r="Y116" s="69"/>
    </row>
    <row r="117" spans="1:25" ht="15">
      <c r="A117" s="15"/>
      <c r="B117" s="41" t="s">
        <v>23</v>
      </c>
      <c r="C117" s="59" t="s">
        <v>24</v>
      </c>
      <c r="D117" s="50"/>
      <c r="E117" s="41" t="s">
        <v>25</v>
      </c>
      <c r="F117" s="41" t="s">
        <v>26</v>
      </c>
      <c r="G117" s="40" t="s">
        <v>23</v>
      </c>
      <c r="H117" s="49" t="s">
        <v>24</v>
      </c>
      <c r="I117" s="50"/>
      <c r="J117" s="40" t="s">
        <v>25</v>
      </c>
      <c r="K117" s="40" t="s">
        <v>26</v>
      </c>
      <c r="L117" s="69"/>
      <c r="M117" s="69"/>
      <c r="N117" s="69"/>
      <c r="O117" s="69"/>
      <c r="P117" s="69"/>
      <c r="Q117" s="69"/>
      <c r="R117" s="69"/>
      <c r="S117" s="69"/>
      <c r="T117" s="69"/>
      <c r="U117" s="69"/>
      <c r="V117" s="69"/>
      <c r="W117" s="69"/>
      <c r="X117" s="69"/>
      <c r="Y117" s="69"/>
    </row>
    <row r="118" spans="1:25" ht="15">
      <c r="A118" s="15"/>
      <c r="B118" s="47"/>
      <c r="C118" s="51"/>
      <c r="D118" s="52"/>
      <c r="E118" s="47"/>
      <c r="F118" s="47"/>
      <c r="G118" s="47"/>
      <c r="H118" s="51"/>
      <c r="I118" s="52"/>
      <c r="J118" s="47"/>
      <c r="K118" s="47"/>
      <c r="L118" s="69"/>
      <c r="M118" s="69"/>
      <c r="N118" s="69"/>
      <c r="O118" s="69"/>
      <c r="P118" s="69"/>
      <c r="Q118" s="69"/>
      <c r="R118" s="69"/>
      <c r="S118" s="69"/>
      <c r="T118" s="69"/>
      <c r="U118" s="69"/>
      <c r="V118" s="69"/>
      <c r="W118" s="69"/>
      <c r="X118" s="69"/>
      <c r="Y118" s="69"/>
    </row>
    <row r="119" spans="1:25" ht="15">
      <c r="A119" s="15"/>
      <c r="B119" s="39"/>
      <c r="C119" s="53"/>
      <c r="D119" s="54"/>
      <c r="E119" s="39"/>
      <c r="F119" s="39"/>
      <c r="G119" s="39"/>
      <c r="H119" s="53"/>
      <c r="I119" s="54"/>
      <c r="J119" s="39"/>
      <c r="K119" s="39"/>
      <c r="L119" s="69"/>
      <c r="M119" s="69"/>
      <c r="N119" s="69"/>
      <c r="O119" s="69"/>
      <c r="P119" s="69"/>
      <c r="Q119" s="69"/>
      <c r="R119" s="69"/>
      <c r="S119" s="69"/>
      <c r="T119" s="69"/>
      <c r="U119" s="69"/>
      <c r="V119" s="69"/>
      <c r="W119" s="69"/>
      <c r="X119" s="69"/>
      <c r="Y119" s="69"/>
    </row>
    <row r="120" spans="1:25" ht="15">
      <c r="A120" s="15"/>
      <c r="B120" s="41">
        <v>1</v>
      </c>
      <c r="C120" s="42" t="s">
        <v>1730</v>
      </c>
      <c r="D120" s="43"/>
      <c r="E120" s="19"/>
      <c r="F120" s="38"/>
      <c r="G120" s="40">
        <v>1</v>
      </c>
      <c r="H120" s="42" t="s">
        <v>1778</v>
      </c>
      <c r="I120" s="43"/>
      <c r="J120" s="19"/>
      <c r="K120" s="38" t="s">
        <v>38</v>
      </c>
      <c r="L120" s="71"/>
      <c r="M120" s="71"/>
      <c r="N120" s="71"/>
      <c r="O120" s="71"/>
      <c r="P120" s="71"/>
      <c r="Q120" s="71"/>
      <c r="R120" s="71"/>
      <c r="S120" s="71"/>
      <c r="T120" s="71"/>
      <c r="U120" s="71"/>
      <c r="V120" s="71"/>
      <c r="W120" s="71"/>
      <c r="X120" s="71"/>
      <c r="Y120" s="71"/>
    </row>
    <row r="121" spans="1:25" ht="15">
      <c r="A121" s="15"/>
      <c r="B121" s="39"/>
      <c r="C121" s="42" t="s">
        <v>1734</v>
      </c>
      <c r="D121" s="43"/>
      <c r="E121" s="19"/>
      <c r="F121" s="39"/>
      <c r="G121" s="39"/>
      <c r="H121" s="42" t="s">
        <v>1802</v>
      </c>
      <c r="I121" s="43"/>
      <c r="J121" s="19"/>
      <c r="K121" s="39"/>
      <c r="L121" s="71"/>
      <c r="M121" s="71"/>
      <c r="N121" s="71"/>
      <c r="O121" s="71"/>
      <c r="P121" s="71"/>
      <c r="Q121" s="71"/>
      <c r="R121" s="71"/>
      <c r="S121" s="71"/>
      <c r="T121" s="71"/>
      <c r="U121" s="71"/>
      <c r="V121" s="71"/>
      <c r="W121" s="71"/>
      <c r="X121" s="71"/>
      <c r="Y121" s="71"/>
    </row>
    <row r="122" spans="1:25" ht="15">
      <c r="A122" s="15"/>
      <c r="B122" s="41">
        <v>2</v>
      </c>
      <c r="C122" s="42" t="s">
        <v>1740</v>
      </c>
      <c r="D122" s="43"/>
      <c r="E122" s="19"/>
      <c r="F122" s="38" t="s">
        <v>38</v>
      </c>
      <c r="G122" s="40">
        <v>2</v>
      </c>
      <c r="H122" s="42" t="s">
        <v>1772</v>
      </c>
      <c r="I122" s="43"/>
      <c r="J122" s="19"/>
      <c r="K122" s="38"/>
      <c r="L122" s="71"/>
      <c r="M122" s="71"/>
      <c r="N122" s="71"/>
      <c r="O122" s="71"/>
      <c r="P122" s="71"/>
      <c r="Q122" s="71"/>
      <c r="R122" s="71"/>
      <c r="S122" s="71"/>
      <c r="T122" s="71"/>
      <c r="U122" s="71"/>
      <c r="V122" s="71"/>
      <c r="W122" s="71"/>
      <c r="X122" s="71"/>
      <c r="Y122" s="71"/>
    </row>
    <row r="123" spans="1:25" ht="15">
      <c r="A123" s="15"/>
      <c r="B123" s="39"/>
      <c r="C123" s="42" t="s">
        <v>1738</v>
      </c>
      <c r="D123" s="43"/>
      <c r="E123" s="19"/>
      <c r="F123" s="39"/>
      <c r="G123" s="39"/>
      <c r="H123" s="42" t="s">
        <v>1801</v>
      </c>
      <c r="I123" s="43"/>
      <c r="J123" s="19"/>
      <c r="K123" s="39"/>
      <c r="L123" s="71"/>
      <c r="M123" s="71"/>
      <c r="N123" s="71"/>
      <c r="O123" s="71"/>
      <c r="P123" s="71"/>
      <c r="Q123" s="71"/>
      <c r="R123" s="71"/>
      <c r="S123" s="71"/>
      <c r="T123" s="71"/>
      <c r="U123" s="71"/>
      <c r="V123" s="71"/>
      <c r="W123" s="71"/>
      <c r="X123" s="71"/>
      <c r="Y123" s="71"/>
    </row>
    <row r="124" spans="1:25" ht="15">
      <c r="A124" s="15"/>
      <c r="B124" s="41">
        <v>3</v>
      </c>
      <c r="C124" s="42" t="s">
        <v>1789</v>
      </c>
      <c r="D124" s="43"/>
      <c r="E124" s="19"/>
      <c r="F124" s="38"/>
      <c r="G124" s="40">
        <v>3</v>
      </c>
      <c r="H124" s="42" t="s">
        <v>1800</v>
      </c>
      <c r="I124" s="43"/>
      <c r="J124" s="19"/>
      <c r="K124" s="38" t="s">
        <v>43</v>
      </c>
      <c r="L124" s="71"/>
      <c r="M124" s="71"/>
      <c r="N124" s="71"/>
      <c r="O124" s="71"/>
      <c r="P124" s="71"/>
      <c r="Q124" s="71"/>
      <c r="R124" s="71"/>
      <c r="S124" s="71"/>
      <c r="T124" s="71"/>
      <c r="U124" s="71"/>
      <c r="V124" s="71"/>
      <c r="W124" s="71"/>
      <c r="X124" s="71"/>
      <c r="Y124" s="71"/>
    </row>
    <row r="125" spans="1:25" ht="15">
      <c r="A125" s="15"/>
      <c r="B125" s="39"/>
      <c r="C125" s="42" t="s">
        <v>1799</v>
      </c>
      <c r="D125" s="43"/>
      <c r="E125" s="19"/>
      <c r="F125" s="39"/>
      <c r="G125" s="39"/>
      <c r="H125" s="42" t="s">
        <v>1798</v>
      </c>
      <c r="I125" s="43"/>
      <c r="J125" s="19"/>
      <c r="K125" s="39"/>
      <c r="L125" s="71"/>
      <c r="M125" s="71"/>
      <c r="N125" s="71"/>
      <c r="O125" s="71"/>
      <c r="P125" s="71"/>
      <c r="Q125" s="71"/>
      <c r="R125" s="71"/>
      <c r="S125" s="71"/>
      <c r="T125" s="71"/>
      <c r="U125" s="71"/>
      <c r="V125" s="71"/>
      <c r="W125" s="71"/>
      <c r="X125" s="71"/>
      <c r="Y125" s="71"/>
    </row>
    <row r="126" spans="1:25" ht="15">
      <c r="A126" s="15"/>
      <c r="B126" s="41">
        <v>4</v>
      </c>
      <c r="C126" s="42" t="s">
        <v>1797</v>
      </c>
      <c r="D126" s="43"/>
      <c r="E126" s="19"/>
      <c r="F126" s="38"/>
      <c r="G126" s="40">
        <v>4</v>
      </c>
      <c r="H126" s="42" t="s">
        <v>1766</v>
      </c>
      <c r="I126" s="43"/>
      <c r="J126" s="19"/>
      <c r="K126" s="38" t="s">
        <v>55</v>
      </c>
      <c r="L126" s="71"/>
      <c r="M126" s="71"/>
      <c r="N126" s="71"/>
      <c r="O126" s="71"/>
      <c r="P126" s="71"/>
      <c r="Q126" s="71"/>
      <c r="R126" s="71"/>
      <c r="S126" s="71"/>
      <c r="T126" s="71"/>
      <c r="U126" s="71"/>
      <c r="V126" s="71"/>
      <c r="W126" s="71"/>
      <c r="X126" s="71"/>
      <c r="Y126" s="71"/>
    </row>
    <row r="127" spans="1:25" ht="15">
      <c r="A127" s="15"/>
      <c r="B127" s="39"/>
      <c r="C127" s="42" t="s">
        <v>1736</v>
      </c>
      <c r="D127" s="43"/>
      <c r="E127" s="19"/>
      <c r="F127" s="39"/>
      <c r="G127" s="39"/>
      <c r="H127" s="42" t="s">
        <v>1784</v>
      </c>
      <c r="I127" s="43"/>
      <c r="J127" s="19"/>
      <c r="K127" s="39"/>
      <c r="L127" s="71"/>
      <c r="M127" s="71"/>
      <c r="N127" s="71"/>
      <c r="O127" s="71"/>
      <c r="P127" s="71"/>
      <c r="Q127" s="71"/>
      <c r="R127" s="71"/>
      <c r="S127" s="71"/>
      <c r="T127" s="71"/>
      <c r="U127" s="71"/>
      <c r="V127" s="71"/>
      <c r="W127" s="71"/>
      <c r="X127" s="71"/>
      <c r="Y127" s="71"/>
    </row>
    <row r="128" spans="1:25" ht="15">
      <c r="A128" s="15"/>
      <c r="B128" s="41">
        <v>5</v>
      </c>
      <c r="C128" s="42" t="s">
        <v>1786</v>
      </c>
      <c r="D128" s="43"/>
      <c r="E128" s="19"/>
      <c r="F128" s="38" t="s">
        <v>119</v>
      </c>
      <c r="G128" s="40">
        <v>5</v>
      </c>
      <c r="H128" s="42" t="s">
        <v>1782</v>
      </c>
      <c r="I128" s="43"/>
      <c r="J128" s="19"/>
      <c r="K128" s="38" t="s">
        <v>119</v>
      </c>
      <c r="L128" s="71"/>
      <c r="M128" s="71"/>
      <c r="N128" s="71"/>
      <c r="O128" s="71"/>
      <c r="P128" s="71"/>
      <c r="Q128" s="71"/>
      <c r="R128" s="71"/>
      <c r="S128" s="71"/>
      <c r="T128" s="71"/>
      <c r="U128" s="71"/>
      <c r="V128" s="71"/>
      <c r="W128" s="71"/>
      <c r="X128" s="71"/>
      <c r="Y128" s="71"/>
    </row>
    <row r="129" spans="1:25" ht="15">
      <c r="A129" s="15"/>
      <c r="B129" s="39"/>
      <c r="C129" s="42" t="s">
        <v>1787</v>
      </c>
      <c r="D129" s="43"/>
      <c r="E129" s="19"/>
      <c r="F129" s="39"/>
      <c r="G129" s="39"/>
      <c r="H129" s="42" t="s">
        <v>1746</v>
      </c>
      <c r="I129" s="43"/>
      <c r="J129" s="19"/>
      <c r="K129" s="39"/>
      <c r="L129" s="71"/>
      <c r="M129" s="71"/>
      <c r="N129" s="71"/>
      <c r="O129" s="71"/>
      <c r="P129" s="71"/>
      <c r="Q129" s="71"/>
      <c r="R129" s="71"/>
      <c r="S129" s="71"/>
      <c r="T129" s="71"/>
      <c r="U129" s="71"/>
      <c r="V129" s="71"/>
      <c r="W129" s="71"/>
      <c r="X129" s="71"/>
      <c r="Y129" s="71"/>
    </row>
    <row r="130" spans="1:25" ht="15">
      <c r="A130" s="22"/>
      <c r="B130" s="44" t="str">
        <f>"TOTAL MATCHES WON BY : "&amp;C116</f>
        <v>TOTAL MATCHES WON BY : SECRET HARBOUR</v>
      </c>
      <c r="C130" s="45"/>
      <c r="D130" s="45"/>
      <c r="E130" s="43"/>
      <c r="F130" s="19">
        <f>COUNTA(F120:F129)-0.5*COUNTIF(F120:F129,"Sq*")-COUNTIF(F120:F129,"TBA")</f>
        <v>1.5</v>
      </c>
      <c r="G130" s="55" t="str">
        <f>"TOTAL MATCHES WON BY : "&amp;H116</f>
        <v>TOTAL MATCHES WON BY : ROYAL PERTH</v>
      </c>
      <c r="H130" s="45"/>
      <c r="I130" s="45"/>
      <c r="J130" s="43"/>
      <c r="K130" s="19">
        <f>COUNTA(K120:K129)-0.5*COUNTIF(K120:K129,"Sq*")-COUNTIF(K120:K129,"TBA")</f>
        <v>3.5</v>
      </c>
      <c r="L130" s="70"/>
      <c r="M130" s="70"/>
      <c r="N130" s="70" t="str">
        <f>IF(F130+K130=0,"",C116)</f>
        <v>SECRET HARBOUR</v>
      </c>
      <c r="O130" s="24">
        <f>F130</f>
        <v>1.5</v>
      </c>
      <c r="P130" s="70" t="str">
        <f>IF(F130+K130=0,"",H116)</f>
        <v>ROYAL PERTH</v>
      </c>
      <c r="Q130" s="24">
        <f>K130</f>
        <v>3.5</v>
      </c>
      <c r="R130" s="70" t="str">
        <f>G131</f>
        <v>ROYAL PERTH</v>
      </c>
      <c r="S130" s="70" t="str">
        <f>IF(R130="HALVED",C116,"")</f>
        <v/>
      </c>
      <c r="T130" s="70" t="str">
        <f>IF(R130="HALVED",H116,"")</f>
        <v/>
      </c>
      <c r="U130" s="70"/>
      <c r="V130" s="70"/>
      <c r="W130" s="70"/>
      <c r="X130" s="70"/>
      <c r="Y130" s="70"/>
    </row>
    <row r="131" spans="1:25" ht="15">
      <c r="A131" s="25"/>
      <c r="B131" s="46" t="s">
        <v>52</v>
      </c>
      <c r="C131" s="45"/>
      <c r="D131" s="45"/>
      <c r="E131" s="45"/>
      <c r="F131" s="43"/>
      <c r="G131" s="56" t="str">
        <f>IF(F130+K130&lt;4,"",IF(F130=K130,"HALVED",IF(F130&gt;K130,C116,H116)))</f>
        <v>ROYAL PERTH</v>
      </c>
      <c r="H131" s="45"/>
      <c r="I131" s="45"/>
      <c r="J131" s="45"/>
      <c r="K131" s="43"/>
      <c r="L131" s="69"/>
      <c r="M131" s="69"/>
      <c r="N131" s="69"/>
      <c r="O131" s="69"/>
      <c r="P131" s="69"/>
      <c r="Q131" s="69"/>
      <c r="R131" s="69"/>
      <c r="S131" s="69"/>
      <c r="T131" s="69"/>
      <c r="U131" s="69"/>
      <c r="V131" s="69"/>
      <c r="W131" s="69"/>
      <c r="X131" s="69"/>
      <c r="Y131" s="69"/>
    </row>
    <row r="132" spans="1:25" ht="15">
      <c r="A132" s="25"/>
      <c r="B132" s="57" t="s">
        <v>240</v>
      </c>
      <c r="C132" s="45"/>
      <c r="D132" s="45"/>
      <c r="E132" s="45"/>
      <c r="F132" s="45"/>
      <c r="G132" s="45"/>
      <c r="H132" s="45"/>
      <c r="I132" s="45"/>
      <c r="J132" s="45"/>
      <c r="K132" s="43"/>
      <c r="L132" s="69"/>
      <c r="M132" s="69"/>
      <c r="N132" s="69"/>
      <c r="O132" s="69"/>
      <c r="P132" s="69"/>
      <c r="Q132" s="69"/>
      <c r="R132" s="69"/>
      <c r="S132" s="69"/>
      <c r="T132" s="69"/>
      <c r="U132" s="69"/>
      <c r="V132" s="69"/>
      <c r="W132" s="69"/>
      <c r="X132" s="69"/>
      <c r="Y132" s="69"/>
    </row>
    <row r="133" spans="1:25" ht="15">
      <c r="A133" s="15"/>
      <c r="B133" s="16" t="s">
        <v>22</v>
      </c>
      <c r="C133" s="58" t="s">
        <v>1236</v>
      </c>
      <c r="D133" s="45"/>
      <c r="E133" s="45"/>
      <c r="F133" s="43"/>
      <c r="G133" s="17" t="s">
        <v>22</v>
      </c>
      <c r="H133" s="48" t="s">
        <v>1257</v>
      </c>
      <c r="I133" s="45"/>
      <c r="J133" s="45"/>
      <c r="K133" s="43"/>
      <c r="L133" s="69"/>
      <c r="M133" s="69"/>
      <c r="N133" s="69"/>
      <c r="O133" s="69"/>
      <c r="P133" s="69"/>
      <c r="Q133" s="69"/>
      <c r="R133" s="69"/>
      <c r="S133" s="69"/>
      <c r="T133" s="69"/>
      <c r="U133" s="69"/>
      <c r="V133" s="69"/>
      <c r="W133" s="69"/>
      <c r="X133" s="69"/>
      <c r="Y133" s="69"/>
    </row>
    <row r="134" spans="1:25" ht="15">
      <c r="A134" s="15"/>
      <c r="B134" s="41" t="s">
        <v>23</v>
      </c>
      <c r="C134" s="59" t="s">
        <v>24</v>
      </c>
      <c r="D134" s="50"/>
      <c r="E134" s="41" t="s">
        <v>25</v>
      </c>
      <c r="F134" s="41" t="s">
        <v>26</v>
      </c>
      <c r="G134" s="40" t="s">
        <v>23</v>
      </c>
      <c r="H134" s="49" t="s">
        <v>24</v>
      </c>
      <c r="I134" s="50"/>
      <c r="J134" s="40" t="s">
        <v>25</v>
      </c>
      <c r="K134" s="40" t="s">
        <v>26</v>
      </c>
      <c r="L134" s="69"/>
      <c r="M134" s="69"/>
      <c r="N134" s="69"/>
      <c r="O134" s="69"/>
      <c r="P134" s="69"/>
      <c r="Q134" s="69"/>
      <c r="R134" s="69"/>
      <c r="S134" s="69"/>
      <c r="T134" s="69"/>
      <c r="U134" s="69"/>
      <c r="V134" s="69"/>
      <c r="W134" s="69"/>
      <c r="X134" s="69"/>
      <c r="Y134" s="69"/>
    </row>
    <row r="135" spans="1:25" ht="15">
      <c r="A135" s="15"/>
      <c r="B135" s="47"/>
      <c r="C135" s="51"/>
      <c r="D135" s="52"/>
      <c r="E135" s="47"/>
      <c r="F135" s="47"/>
      <c r="G135" s="47"/>
      <c r="H135" s="51"/>
      <c r="I135" s="52"/>
      <c r="J135" s="47"/>
      <c r="K135" s="47"/>
      <c r="L135" s="69"/>
      <c r="M135" s="69"/>
      <c r="N135" s="69"/>
      <c r="O135" s="69"/>
      <c r="P135" s="69"/>
      <c r="Q135" s="69"/>
      <c r="R135" s="69"/>
      <c r="S135" s="69"/>
      <c r="T135" s="69"/>
      <c r="U135" s="69"/>
      <c r="V135" s="69"/>
      <c r="W135" s="69"/>
      <c r="X135" s="69"/>
      <c r="Y135" s="69"/>
    </row>
    <row r="136" spans="1:25" ht="15">
      <c r="A136" s="15"/>
      <c r="B136" s="39"/>
      <c r="C136" s="53"/>
      <c r="D136" s="54"/>
      <c r="E136" s="39"/>
      <c r="F136" s="39"/>
      <c r="G136" s="39"/>
      <c r="H136" s="53"/>
      <c r="I136" s="54"/>
      <c r="J136" s="39"/>
      <c r="K136" s="39"/>
      <c r="L136" s="69"/>
      <c r="M136" s="69"/>
      <c r="N136" s="69"/>
      <c r="O136" s="69"/>
      <c r="P136" s="69"/>
      <c r="Q136" s="69"/>
      <c r="R136" s="69"/>
      <c r="S136" s="69"/>
      <c r="T136" s="69"/>
      <c r="U136" s="69"/>
      <c r="V136" s="69"/>
      <c r="W136" s="69"/>
      <c r="X136" s="69"/>
      <c r="Y136" s="69"/>
    </row>
    <row r="137" spans="1:25" ht="15">
      <c r="A137" s="15"/>
      <c r="B137" s="41">
        <v>1</v>
      </c>
      <c r="C137" s="42" t="s">
        <v>1729</v>
      </c>
      <c r="D137" s="43"/>
      <c r="E137" s="19">
        <v>16</v>
      </c>
      <c r="F137" s="38" t="s">
        <v>87</v>
      </c>
      <c r="G137" s="40">
        <v>1</v>
      </c>
      <c r="H137" s="42" t="s">
        <v>1796</v>
      </c>
      <c r="I137" s="43"/>
      <c r="J137" s="19">
        <v>7</v>
      </c>
      <c r="K137" s="38"/>
      <c r="L137" s="71"/>
      <c r="M137" s="71"/>
      <c r="N137" s="71"/>
      <c r="O137" s="71"/>
      <c r="P137" s="71"/>
      <c r="Q137" s="71"/>
      <c r="R137" s="71"/>
      <c r="S137" s="71"/>
      <c r="T137" s="71"/>
      <c r="U137" s="71"/>
      <c r="V137" s="71"/>
      <c r="W137" s="71"/>
      <c r="X137" s="71"/>
      <c r="Y137" s="71"/>
    </row>
    <row r="138" spans="1:25" ht="15">
      <c r="A138" s="15"/>
      <c r="B138" s="39"/>
      <c r="C138" s="42" t="s">
        <v>1727</v>
      </c>
      <c r="D138" s="43"/>
      <c r="E138" s="19">
        <v>16</v>
      </c>
      <c r="F138" s="39"/>
      <c r="G138" s="39"/>
      <c r="H138" s="42" t="s">
        <v>1795</v>
      </c>
      <c r="I138" s="43"/>
      <c r="J138" s="19">
        <v>14</v>
      </c>
      <c r="K138" s="39"/>
      <c r="L138" s="71"/>
      <c r="M138" s="71"/>
      <c r="N138" s="71"/>
      <c r="O138" s="71"/>
      <c r="P138" s="71"/>
      <c r="Q138" s="71"/>
      <c r="R138" s="71"/>
      <c r="S138" s="71"/>
      <c r="T138" s="71"/>
      <c r="U138" s="71"/>
      <c r="V138" s="71"/>
      <c r="W138" s="71"/>
      <c r="X138" s="71"/>
      <c r="Y138" s="71"/>
    </row>
    <row r="139" spans="1:25" ht="15">
      <c r="A139" s="15"/>
      <c r="B139" s="41">
        <v>2</v>
      </c>
      <c r="C139" s="42" t="s">
        <v>1794</v>
      </c>
      <c r="D139" s="43"/>
      <c r="E139" s="19">
        <v>16</v>
      </c>
      <c r="F139" s="38" t="s">
        <v>55</v>
      </c>
      <c r="G139" s="40">
        <v>2</v>
      </c>
      <c r="H139" s="42" t="s">
        <v>1781</v>
      </c>
      <c r="I139" s="43"/>
      <c r="J139" s="19">
        <v>8</v>
      </c>
      <c r="K139" s="38"/>
      <c r="L139" s="71"/>
      <c r="M139" s="71"/>
      <c r="N139" s="71"/>
      <c r="O139" s="71"/>
      <c r="P139" s="71"/>
      <c r="Q139" s="71"/>
      <c r="R139" s="71"/>
      <c r="S139" s="71"/>
      <c r="T139" s="71"/>
      <c r="U139" s="71"/>
      <c r="V139" s="71"/>
      <c r="W139" s="71"/>
      <c r="X139" s="71"/>
      <c r="Y139" s="71"/>
    </row>
    <row r="140" spans="1:25" ht="15">
      <c r="A140" s="15"/>
      <c r="B140" s="39"/>
      <c r="C140" s="42" t="s">
        <v>1790</v>
      </c>
      <c r="D140" s="43"/>
      <c r="E140" s="19">
        <v>20</v>
      </c>
      <c r="F140" s="39"/>
      <c r="G140" s="39"/>
      <c r="H140" s="42" t="s">
        <v>1779</v>
      </c>
      <c r="I140" s="43"/>
      <c r="J140" s="19">
        <v>14</v>
      </c>
      <c r="K140" s="39"/>
      <c r="L140" s="71"/>
      <c r="M140" s="71"/>
      <c r="N140" s="71"/>
      <c r="O140" s="71"/>
      <c r="P140" s="71"/>
      <c r="Q140" s="71"/>
      <c r="R140" s="71"/>
      <c r="S140" s="71"/>
      <c r="T140" s="71"/>
      <c r="U140" s="71"/>
      <c r="V140" s="71"/>
      <c r="W140" s="71"/>
      <c r="X140" s="71"/>
      <c r="Y140" s="71"/>
    </row>
    <row r="141" spans="1:25" ht="15">
      <c r="A141" s="15"/>
      <c r="B141" s="41">
        <v>3</v>
      </c>
      <c r="C141" s="42" t="s">
        <v>1745</v>
      </c>
      <c r="D141" s="43"/>
      <c r="E141" s="19">
        <v>14</v>
      </c>
      <c r="F141" s="38" t="s">
        <v>87</v>
      </c>
      <c r="G141" s="40">
        <v>3</v>
      </c>
      <c r="H141" s="42" t="s">
        <v>1773</v>
      </c>
      <c r="I141" s="43"/>
      <c r="J141" s="19">
        <v>6</v>
      </c>
      <c r="K141" s="38"/>
      <c r="L141" s="71"/>
      <c r="M141" s="71"/>
      <c r="N141" s="71"/>
      <c r="O141" s="71"/>
      <c r="P141" s="71"/>
      <c r="Q141" s="71"/>
      <c r="R141" s="71"/>
      <c r="S141" s="71"/>
      <c r="T141" s="71"/>
      <c r="U141" s="71"/>
      <c r="V141" s="71"/>
      <c r="W141" s="71"/>
      <c r="X141" s="71"/>
      <c r="Y141" s="71"/>
    </row>
    <row r="142" spans="1:25" ht="15">
      <c r="A142" s="15"/>
      <c r="B142" s="39"/>
      <c r="C142" s="42" t="s">
        <v>1743</v>
      </c>
      <c r="D142" s="43"/>
      <c r="E142" s="19">
        <v>23</v>
      </c>
      <c r="F142" s="39"/>
      <c r="G142" s="39"/>
      <c r="H142" s="42" t="s">
        <v>1775</v>
      </c>
      <c r="I142" s="43"/>
      <c r="J142" s="19">
        <v>15</v>
      </c>
      <c r="K142" s="39"/>
      <c r="L142" s="71"/>
      <c r="M142" s="71"/>
      <c r="N142" s="71"/>
      <c r="O142" s="71"/>
      <c r="P142" s="71"/>
      <c r="Q142" s="71"/>
      <c r="R142" s="71"/>
      <c r="S142" s="71"/>
      <c r="T142" s="71"/>
      <c r="U142" s="71"/>
      <c r="V142" s="71"/>
      <c r="W142" s="71"/>
      <c r="X142" s="71"/>
      <c r="Y142" s="71"/>
    </row>
    <row r="143" spans="1:25" ht="15">
      <c r="A143" s="15"/>
      <c r="B143" s="41">
        <v>4</v>
      </c>
      <c r="C143" s="42" t="s">
        <v>1733</v>
      </c>
      <c r="D143" s="43"/>
      <c r="E143" s="19">
        <v>18</v>
      </c>
      <c r="F143" s="38" t="s">
        <v>64</v>
      </c>
      <c r="G143" s="40">
        <v>4</v>
      </c>
      <c r="H143" s="42" t="s">
        <v>1777</v>
      </c>
      <c r="I143" s="43"/>
      <c r="J143" s="19">
        <v>7</v>
      </c>
      <c r="K143" s="38"/>
      <c r="L143" s="71"/>
      <c r="M143" s="71"/>
      <c r="N143" s="71"/>
      <c r="O143" s="71"/>
      <c r="P143" s="71"/>
      <c r="Q143" s="71"/>
      <c r="R143" s="71"/>
      <c r="S143" s="71"/>
      <c r="T143" s="71"/>
      <c r="U143" s="71"/>
      <c r="V143" s="71"/>
      <c r="W143" s="71"/>
      <c r="X143" s="71"/>
      <c r="Y143" s="71"/>
    </row>
    <row r="144" spans="1:25" ht="15">
      <c r="A144" s="15"/>
      <c r="B144" s="39"/>
      <c r="C144" s="42" t="s">
        <v>1731</v>
      </c>
      <c r="D144" s="43"/>
      <c r="E144" s="19">
        <v>19</v>
      </c>
      <c r="F144" s="39"/>
      <c r="G144" s="39"/>
      <c r="H144" s="42" t="s">
        <v>1793</v>
      </c>
      <c r="I144" s="43"/>
      <c r="J144" s="19">
        <v>12</v>
      </c>
      <c r="K144" s="39"/>
      <c r="L144" s="71"/>
      <c r="M144" s="71"/>
      <c r="N144" s="71"/>
      <c r="O144" s="71"/>
      <c r="P144" s="71"/>
      <c r="Q144" s="71"/>
      <c r="R144" s="71"/>
      <c r="S144" s="71"/>
      <c r="T144" s="71"/>
      <c r="U144" s="71"/>
      <c r="V144" s="71"/>
      <c r="W144" s="71"/>
      <c r="X144" s="71"/>
      <c r="Y144" s="71"/>
    </row>
    <row r="145" spans="1:25" ht="15">
      <c r="A145" s="15"/>
      <c r="B145" s="41">
        <v>5</v>
      </c>
      <c r="C145" s="42" t="s">
        <v>1737</v>
      </c>
      <c r="D145" s="43"/>
      <c r="E145" s="19">
        <v>15</v>
      </c>
      <c r="F145" s="38"/>
      <c r="G145" s="40">
        <v>5</v>
      </c>
      <c r="H145" s="42" t="s">
        <v>1769</v>
      </c>
      <c r="I145" s="43"/>
      <c r="J145" s="19">
        <v>6</v>
      </c>
      <c r="K145" s="38" t="s">
        <v>84</v>
      </c>
      <c r="L145" s="71"/>
      <c r="M145" s="71"/>
      <c r="N145" s="71"/>
      <c r="O145" s="71"/>
      <c r="P145" s="71"/>
      <c r="Q145" s="71"/>
      <c r="R145" s="71"/>
      <c r="S145" s="71"/>
      <c r="T145" s="71"/>
      <c r="U145" s="71"/>
      <c r="V145" s="71"/>
      <c r="W145" s="71"/>
      <c r="X145" s="71"/>
      <c r="Y145" s="71"/>
    </row>
    <row r="146" spans="1:25" ht="15">
      <c r="A146" s="15"/>
      <c r="B146" s="39"/>
      <c r="C146" s="42" t="s">
        <v>1735</v>
      </c>
      <c r="D146" s="43"/>
      <c r="E146" s="19">
        <v>18</v>
      </c>
      <c r="F146" s="39"/>
      <c r="G146" s="39"/>
      <c r="H146" s="42" t="s">
        <v>1767</v>
      </c>
      <c r="I146" s="43"/>
      <c r="J146" s="19">
        <v>17</v>
      </c>
      <c r="K146" s="39"/>
      <c r="L146" s="71"/>
      <c r="M146" s="71"/>
      <c r="N146" s="71"/>
      <c r="O146" s="71"/>
      <c r="P146" s="71"/>
      <c r="Q146" s="71"/>
      <c r="R146" s="71"/>
      <c r="S146" s="71"/>
      <c r="T146" s="71"/>
      <c r="U146" s="71"/>
      <c r="V146" s="71"/>
      <c r="W146" s="71"/>
      <c r="X146" s="71"/>
      <c r="Y146" s="71"/>
    </row>
    <row r="147" spans="1:25" ht="27.75">
      <c r="A147" s="22"/>
      <c r="B147" s="44" t="str">
        <f>"TOTAL MATCHES WON BY : "&amp;C133</f>
        <v>TOTAL MATCHES WON BY : MELVILLE GLADES</v>
      </c>
      <c r="C147" s="45"/>
      <c r="D147" s="45"/>
      <c r="E147" s="43"/>
      <c r="F147" s="19">
        <f>COUNTA(F137:F146)-0.5*COUNTIF(F137:F146,"Sq*")-COUNTIF(F137:F146,"TBA")</f>
        <v>4</v>
      </c>
      <c r="G147" s="55" t="str">
        <f>"TOTAL MATCHES WON BY : "&amp;H133</f>
        <v>TOTAL MATCHES WON BY : HARTFIELD</v>
      </c>
      <c r="H147" s="45"/>
      <c r="I147" s="45"/>
      <c r="J147" s="43"/>
      <c r="K147" s="19">
        <f>COUNTA(K137:K146)-0.5*COUNTIF(K137:K146,"Sq*")-COUNTIF(K137:K146,"TBA")</f>
        <v>1</v>
      </c>
      <c r="L147" s="70"/>
      <c r="M147" s="70"/>
      <c r="N147" s="70" t="str">
        <f>IF(F147+K147=0,"",C133)</f>
        <v>MELVILLE GLADES</v>
      </c>
      <c r="O147" s="24">
        <f>F147</f>
        <v>4</v>
      </c>
      <c r="P147" s="70" t="str">
        <f>IF(F147+K147=0,"",H133)</f>
        <v>HARTFIELD</v>
      </c>
      <c r="Q147" s="24">
        <f>K147</f>
        <v>1</v>
      </c>
      <c r="R147" s="70" t="str">
        <f>G148</f>
        <v>MELVILLE GLADES</v>
      </c>
      <c r="S147" s="70" t="str">
        <f>IF(R147="HALVED",C133,"")</f>
        <v/>
      </c>
      <c r="T147" s="70" t="str">
        <f>IF(R147="HALVED",H133,"")</f>
        <v/>
      </c>
      <c r="U147" s="70"/>
      <c r="V147" s="70"/>
      <c r="W147" s="70"/>
      <c r="X147" s="70"/>
      <c r="Y147" s="70"/>
    </row>
    <row r="148" spans="1:25" ht="15">
      <c r="A148" s="25"/>
      <c r="B148" s="46" t="s">
        <v>52</v>
      </c>
      <c r="C148" s="45"/>
      <c r="D148" s="45"/>
      <c r="E148" s="45"/>
      <c r="F148" s="43"/>
      <c r="G148" s="56" t="str">
        <f>IF(F147+K147&lt;4,"",IF(F147=K147,"HALVED",IF(F147&gt;K147,C133,H133)))</f>
        <v>MELVILLE GLADES</v>
      </c>
      <c r="H148" s="45"/>
      <c r="I148" s="45"/>
      <c r="J148" s="45"/>
      <c r="K148" s="43"/>
      <c r="L148" s="69"/>
      <c r="M148" s="69"/>
      <c r="N148" s="69"/>
      <c r="O148" s="69"/>
      <c r="P148" s="69"/>
      <c r="Q148" s="69"/>
      <c r="R148" s="69"/>
      <c r="S148" s="69"/>
      <c r="T148" s="69"/>
      <c r="U148" s="69"/>
      <c r="V148" s="69"/>
      <c r="W148" s="69"/>
      <c r="X148" s="69"/>
      <c r="Y148" s="69"/>
    </row>
    <row r="149" spans="1:25" ht="15">
      <c r="A149" s="25"/>
      <c r="B149" s="25"/>
      <c r="C149" s="25"/>
      <c r="D149" s="25"/>
      <c r="E149" s="25"/>
      <c r="F149" s="25"/>
      <c r="G149" s="33"/>
      <c r="H149" s="33"/>
      <c r="I149" s="33"/>
      <c r="J149" s="33"/>
      <c r="K149" s="33"/>
      <c r="L149" s="69"/>
      <c r="M149" s="69"/>
      <c r="N149" s="69"/>
      <c r="O149" s="69"/>
      <c r="P149" s="69"/>
      <c r="Q149" s="69"/>
      <c r="R149" s="69"/>
      <c r="S149" s="69"/>
      <c r="T149" s="69"/>
      <c r="U149" s="69"/>
      <c r="V149" s="69"/>
      <c r="W149" s="69"/>
      <c r="X149" s="69"/>
      <c r="Y149" s="69"/>
    </row>
    <row r="150" spans="1:25" ht="22.5" customHeight="1">
      <c r="A150" s="15"/>
      <c r="B150" s="57" t="s">
        <v>147</v>
      </c>
      <c r="C150" s="45"/>
      <c r="D150" s="45"/>
      <c r="E150" s="45"/>
      <c r="F150" s="45"/>
      <c r="G150" s="45"/>
      <c r="H150" s="45"/>
      <c r="I150" s="45"/>
      <c r="J150" s="45"/>
      <c r="K150" s="43"/>
      <c r="L150" s="69"/>
      <c r="M150" s="69"/>
      <c r="N150" s="69"/>
      <c r="O150" s="69"/>
      <c r="P150" s="69"/>
      <c r="Q150" s="69"/>
      <c r="R150" s="69"/>
      <c r="S150" s="69"/>
      <c r="T150" s="69"/>
      <c r="U150" s="69"/>
      <c r="V150" s="69"/>
      <c r="W150" s="69"/>
      <c r="X150" s="69"/>
      <c r="Y150" s="69"/>
    </row>
    <row r="151" spans="1:25" ht="15">
      <c r="A151" s="15"/>
      <c r="B151" s="16" t="s">
        <v>22</v>
      </c>
      <c r="C151" s="58" t="s">
        <v>1659</v>
      </c>
      <c r="D151" s="45"/>
      <c r="E151" s="45"/>
      <c r="F151" s="43"/>
      <c r="G151" s="17" t="s">
        <v>22</v>
      </c>
      <c r="H151" s="48" t="s">
        <v>1236</v>
      </c>
      <c r="I151" s="45"/>
      <c r="J151" s="45"/>
      <c r="K151" s="43"/>
      <c r="L151" s="69"/>
      <c r="M151" s="69"/>
      <c r="N151" s="69"/>
      <c r="O151" s="69"/>
      <c r="P151" s="69"/>
      <c r="Q151" s="69"/>
      <c r="R151" s="69"/>
      <c r="S151" s="69"/>
      <c r="T151" s="69"/>
      <c r="U151" s="69"/>
      <c r="V151" s="69"/>
      <c r="W151" s="69"/>
      <c r="X151" s="69"/>
      <c r="Y151" s="69"/>
    </row>
    <row r="152" spans="1:25" ht="15">
      <c r="A152" s="15"/>
      <c r="B152" s="41" t="s">
        <v>23</v>
      </c>
      <c r="C152" s="59" t="s">
        <v>24</v>
      </c>
      <c r="D152" s="50"/>
      <c r="E152" s="41" t="s">
        <v>25</v>
      </c>
      <c r="F152" s="41" t="s">
        <v>26</v>
      </c>
      <c r="G152" s="40" t="s">
        <v>23</v>
      </c>
      <c r="H152" s="49" t="s">
        <v>24</v>
      </c>
      <c r="I152" s="50"/>
      <c r="J152" s="40" t="s">
        <v>25</v>
      </c>
      <c r="K152" s="40" t="s">
        <v>26</v>
      </c>
      <c r="L152" s="69"/>
      <c r="M152" s="69"/>
      <c r="N152" s="69"/>
      <c r="O152" s="69"/>
      <c r="P152" s="69"/>
      <c r="Q152" s="69"/>
      <c r="R152" s="69"/>
      <c r="S152" s="69"/>
      <c r="T152" s="69"/>
      <c r="U152" s="69"/>
      <c r="V152" s="69"/>
      <c r="W152" s="69"/>
      <c r="X152" s="69"/>
      <c r="Y152" s="69"/>
    </row>
    <row r="153" spans="1:25" ht="15">
      <c r="A153" s="15"/>
      <c r="B153" s="47"/>
      <c r="C153" s="51"/>
      <c r="D153" s="52"/>
      <c r="E153" s="47"/>
      <c r="F153" s="47"/>
      <c r="G153" s="47"/>
      <c r="H153" s="51"/>
      <c r="I153" s="52"/>
      <c r="J153" s="47"/>
      <c r="K153" s="47"/>
      <c r="L153" s="69"/>
      <c r="M153" s="69"/>
      <c r="N153" s="69"/>
      <c r="O153" s="69"/>
      <c r="P153" s="69"/>
      <c r="Q153" s="69"/>
      <c r="R153" s="69"/>
      <c r="S153" s="69"/>
      <c r="T153" s="69"/>
      <c r="U153" s="69"/>
      <c r="V153" s="69"/>
      <c r="W153" s="69"/>
      <c r="X153" s="69"/>
      <c r="Y153" s="69"/>
    </row>
    <row r="154" spans="1:25" ht="15">
      <c r="A154" s="15"/>
      <c r="B154" s="39"/>
      <c r="C154" s="53"/>
      <c r="D154" s="54"/>
      <c r="E154" s="39"/>
      <c r="F154" s="39"/>
      <c r="G154" s="39"/>
      <c r="H154" s="53"/>
      <c r="I154" s="54"/>
      <c r="J154" s="39"/>
      <c r="K154" s="39"/>
      <c r="L154" s="69"/>
      <c r="M154" s="69"/>
      <c r="N154" s="69"/>
      <c r="O154" s="69"/>
      <c r="P154" s="69"/>
      <c r="Q154" s="69"/>
      <c r="R154" s="69"/>
      <c r="S154" s="69"/>
      <c r="T154" s="69"/>
      <c r="U154" s="69"/>
      <c r="V154" s="69"/>
      <c r="W154" s="69"/>
      <c r="X154" s="69"/>
      <c r="Y154" s="69"/>
    </row>
    <row r="155" spans="1:25" ht="15">
      <c r="A155" s="15"/>
      <c r="B155" s="41">
        <v>1</v>
      </c>
      <c r="C155" s="42" t="s">
        <v>1728</v>
      </c>
      <c r="D155" s="43"/>
      <c r="E155" s="19">
        <v>7</v>
      </c>
      <c r="F155" s="38"/>
      <c r="G155" s="40">
        <v>1</v>
      </c>
      <c r="H155" s="42" t="s">
        <v>1729</v>
      </c>
      <c r="I155" s="43"/>
      <c r="J155" s="19"/>
      <c r="K155" s="38" t="s">
        <v>38</v>
      </c>
      <c r="L155" s="71"/>
      <c r="M155" s="71"/>
      <c r="N155" s="71"/>
      <c r="O155" s="71"/>
      <c r="P155" s="71"/>
      <c r="Q155" s="71"/>
      <c r="R155" s="71"/>
      <c r="S155" s="71"/>
      <c r="T155" s="71"/>
      <c r="U155" s="71"/>
      <c r="V155" s="71"/>
      <c r="W155" s="71"/>
      <c r="X155" s="71"/>
      <c r="Y155" s="71"/>
    </row>
    <row r="156" spans="1:25" ht="15">
      <c r="A156" s="15"/>
      <c r="B156" s="39"/>
      <c r="C156" s="42" t="s">
        <v>1792</v>
      </c>
      <c r="D156" s="43"/>
      <c r="E156" s="19">
        <v>15</v>
      </c>
      <c r="F156" s="39"/>
      <c r="G156" s="39"/>
      <c r="H156" s="42" t="s">
        <v>1727</v>
      </c>
      <c r="I156" s="43"/>
      <c r="J156" s="19"/>
      <c r="K156" s="39"/>
      <c r="L156" s="71"/>
      <c r="M156" s="71"/>
      <c r="N156" s="71"/>
      <c r="O156" s="71"/>
      <c r="P156" s="71"/>
      <c r="Q156" s="71"/>
      <c r="R156" s="71"/>
      <c r="S156" s="71"/>
      <c r="T156" s="71"/>
      <c r="U156" s="71"/>
      <c r="V156" s="71"/>
      <c r="W156" s="71"/>
      <c r="X156" s="71"/>
      <c r="Y156" s="71"/>
    </row>
    <row r="157" spans="1:25" ht="15">
      <c r="A157" s="15"/>
      <c r="B157" s="41">
        <v>2</v>
      </c>
      <c r="C157" s="42" t="s">
        <v>1740</v>
      </c>
      <c r="D157" s="43"/>
      <c r="E157" s="19">
        <v>11</v>
      </c>
      <c r="F157" s="38" t="s">
        <v>102</v>
      </c>
      <c r="G157" s="40">
        <v>2</v>
      </c>
      <c r="H157" s="42" t="s">
        <v>1791</v>
      </c>
      <c r="I157" s="43"/>
      <c r="J157" s="19"/>
      <c r="K157" s="38"/>
      <c r="L157" s="71"/>
      <c r="M157" s="71"/>
      <c r="N157" s="71"/>
      <c r="O157" s="71"/>
      <c r="P157" s="71"/>
      <c r="Q157" s="71"/>
      <c r="R157" s="71"/>
      <c r="S157" s="71"/>
      <c r="T157" s="71"/>
      <c r="U157" s="71"/>
      <c r="V157" s="71"/>
      <c r="W157" s="71"/>
      <c r="X157" s="71"/>
      <c r="Y157" s="71"/>
    </row>
    <row r="158" spans="1:25" ht="15">
      <c r="A158" s="15"/>
      <c r="B158" s="39"/>
      <c r="C158" s="42" t="s">
        <v>1738</v>
      </c>
      <c r="D158" s="43"/>
      <c r="E158" s="19">
        <v>17</v>
      </c>
      <c r="F158" s="39"/>
      <c r="G158" s="39"/>
      <c r="H158" s="42" t="s">
        <v>1790</v>
      </c>
      <c r="I158" s="43"/>
      <c r="J158" s="19"/>
      <c r="K158" s="39"/>
      <c r="L158" s="71"/>
      <c r="M158" s="71"/>
      <c r="N158" s="71"/>
      <c r="O158" s="71"/>
      <c r="P158" s="71"/>
      <c r="Q158" s="71"/>
      <c r="R158" s="71"/>
      <c r="S158" s="71"/>
      <c r="T158" s="71"/>
      <c r="U158" s="71"/>
      <c r="V158" s="71"/>
      <c r="W158" s="71"/>
      <c r="X158" s="71"/>
      <c r="Y158" s="71"/>
    </row>
    <row r="159" spans="1:25" ht="15">
      <c r="A159" s="15"/>
      <c r="B159" s="41">
        <v>3</v>
      </c>
      <c r="C159" s="42" t="s">
        <v>1789</v>
      </c>
      <c r="D159" s="43"/>
      <c r="E159" s="19">
        <v>15</v>
      </c>
      <c r="F159" s="38"/>
      <c r="G159" s="40">
        <v>3</v>
      </c>
      <c r="H159" s="42" t="s">
        <v>1745</v>
      </c>
      <c r="I159" s="43"/>
      <c r="J159" s="19"/>
      <c r="K159" s="38" t="s">
        <v>38</v>
      </c>
      <c r="L159" s="71"/>
      <c r="M159" s="71"/>
      <c r="N159" s="71"/>
      <c r="O159" s="71"/>
      <c r="P159" s="71"/>
      <c r="Q159" s="71"/>
      <c r="R159" s="71"/>
      <c r="S159" s="71"/>
      <c r="T159" s="71"/>
      <c r="U159" s="71"/>
      <c r="V159" s="71"/>
      <c r="W159" s="71"/>
      <c r="X159" s="71"/>
      <c r="Y159" s="71"/>
    </row>
    <row r="160" spans="1:25" ht="15">
      <c r="A160" s="15"/>
      <c r="B160" s="39"/>
      <c r="C160" s="42" t="s">
        <v>1788</v>
      </c>
      <c r="D160" s="43"/>
      <c r="E160" s="19">
        <v>18</v>
      </c>
      <c r="F160" s="39"/>
      <c r="G160" s="39"/>
      <c r="H160" s="42" t="s">
        <v>1743</v>
      </c>
      <c r="I160" s="43"/>
      <c r="J160" s="19"/>
      <c r="K160" s="39"/>
      <c r="L160" s="71"/>
      <c r="M160" s="71"/>
      <c r="N160" s="71"/>
      <c r="O160" s="71"/>
      <c r="P160" s="71"/>
      <c r="Q160" s="71"/>
      <c r="R160" s="71"/>
      <c r="S160" s="71"/>
      <c r="T160" s="71"/>
      <c r="U160" s="71"/>
      <c r="V160" s="71"/>
      <c r="W160" s="71"/>
      <c r="X160" s="71"/>
      <c r="Y160" s="71"/>
    </row>
    <row r="161" spans="1:25" ht="15">
      <c r="A161" s="15"/>
      <c r="B161" s="41">
        <v>4</v>
      </c>
      <c r="C161" s="42" t="s">
        <v>1732</v>
      </c>
      <c r="D161" s="43"/>
      <c r="E161" s="19">
        <v>9</v>
      </c>
      <c r="F161" s="38" t="s">
        <v>119</v>
      </c>
      <c r="G161" s="40">
        <v>4</v>
      </c>
      <c r="H161" s="42" t="s">
        <v>1733</v>
      </c>
      <c r="I161" s="43"/>
      <c r="J161" s="19"/>
      <c r="K161" s="38" t="s">
        <v>119</v>
      </c>
      <c r="L161" s="71"/>
      <c r="M161" s="71"/>
      <c r="N161" s="71"/>
      <c r="O161" s="71"/>
      <c r="P161" s="71"/>
      <c r="Q161" s="71"/>
      <c r="R161" s="71"/>
      <c r="S161" s="71"/>
      <c r="T161" s="71"/>
      <c r="U161" s="71"/>
      <c r="V161" s="71"/>
      <c r="W161" s="71"/>
      <c r="X161" s="71"/>
      <c r="Y161" s="71"/>
    </row>
    <row r="162" spans="1:25" ht="15">
      <c r="A162" s="15"/>
      <c r="B162" s="39"/>
      <c r="C162" s="42" t="s">
        <v>1736</v>
      </c>
      <c r="D162" s="43"/>
      <c r="E162" s="19">
        <v>13</v>
      </c>
      <c r="F162" s="39"/>
      <c r="G162" s="39"/>
      <c r="H162" s="42" t="s">
        <v>1731</v>
      </c>
      <c r="I162" s="43"/>
      <c r="J162" s="19"/>
      <c r="K162" s="39"/>
      <c r="L162" s="71"/>
      <c r="M162" s="71"/>
      <c r="N162" s="71"/>
      <c r="O162" s="71"/>
      <c r="P162" s="71"/>
      <c r="Q162" s="71"/>
      <c r="R162" s="71"/>
      <c r="S162" s="71"/>
      <c r="T162" s="71"/>
      <c r="U162" s="71"/>
      <c r="V162" s="71"/>
      <c r="W162" s="71"/>
      <c r="X162" s="71"/>
      <c r="Y162" s="71"/>
    </row>
    <row r="163" spans="1:25" ht="15">
      <c r="A163" s="15"/>
      <c r="B163" s="41">
        <v>5</v>
      </c>
      <c r="C163" s="42" t="s">
        <v>1787</v>
      </c>
      <c r="D163" s="43"/>
      <c r="E163" s="19">
        <v>15</v>
      </c>
      <c r="F163" s="38"/>
      <c r="G163" s="40">
        <v>5</v>
      </c>
      <c r="H163" s="42" t="s">
        <v>1737</v>
      </c>
      <c r="I163" s="43"/>
      <c r="J163" s="19"/>
      <c r="K163" s="38" t="s">
        <v>38</v>
      </c>
      <c r="L163" s="71"/>
      <c r="M163" s="71"/>
      <c r="N163" s="71"/>
      <c r="O163" s="71"/>
      <c r="P163" s="71"/>
      <c r="Q163" s="71"/>
      <c r="R163" s="71"/>
      <c r="S163" s="71"/>
      <c r="T163" s="71"/>
      <c r="U163" s="71"/>
      <c r="V163" s="71"/>
      <c r="W163" s="71"/>
      <c r="X163" s="71"/>
      <c r="Y163" s="71"/>
    </row>
    <row r="164" spans="1:25" ht="15">
      <c r="A164" s="22"/>
      <c r="B164" s="39"/>
      <c r="C164" s="42" t="s">
        <v>1786</v>
      </c>
      <c r="D164" s="43"/>
      <c r="E164" s="19">
        <v>9</v>
      </c>
      <c r="F164" s="39"/>
      <c r="G164" s="39"/>
      <c r="H164" s="42" t="s">
        <v>1785</v>
      </c>
      <c r="I164" s="43"/>
      <c r="J164" s="19"/>
      <c r="K164" s="39"/>
      <c r="L164" s="71"/>
      <c r="M164" s="71"/>
      <c r="N164" s="71"/>
      <c r="O164" s="71"/>
      <c r="P164" s="71"/>
      <c r="Q164" s="71"/>
      <c r="R164" s="71"/>
      <c r="S164" s="71"/>
      <c r="T164" s="71"/>
      <c r="U164" s="71"/>
      <c r="V164" s="71"/>
      <c r="W164" s="71"/>
      <c r="X164" s="71"/>
      <c r="Y164" s="71"/>
    </row>
    <row r="165" spans="1:25" ht="27.75">
      <c r="A165" s="25"/>
      <c r="B165" s="44" t="str">
        <f>"TOTAL MATCHES WON BY : "&amp;C151</f>
        <v>TOTAL MATCHES WON BY : SECRET HARBOUR</v>
      </c>
      <c r="C165" s="45"/>
      <c r="D165" s="45"/>
      <c r="E165" s="43"/>
      <c r="F165" s="19">
        <f>COUNTA(F155:F164)-0.5*COUNTIF(F155:F164,"Sq*")-COUNTIF(F155:F164,"TBA")</f>
        <v>1.5</v>
      </c>
      <c r="G165" s="55" t="str">
        <f>"TOTAL MATCHES WON BY : "&amp;H151</f>
        <v>TOTAL MATCHES WON BY : MELVILLE GLADES</v>
      </c>
      <c r="H165" s="45"/>
      <c r="I165" s="45"/>
      <c r="J165" s="43"/>
      <c r="K165" s="19">
        <f>COUNTA(K155:K164)-0.5*COUNTIF(K155:K164,"Sq*")-COUNTIF(K155:K164,"TBA")</f>
        <v>3.5</v>
      </c>
      <c r="L165" s="70"/>
      <c r="M165" s="70"/>
      <c r="N165" s="70" t="str">
        <f>IF(F165+K165=0,"",C151)</f>
        <v>SECRET HARBOUR</v>
      </c>
      <c r="O165" s="24">
        <f>F165</f>
        <v>1.5</v>
      </c>
      <c r="P165" s="70" t="str">
        <f>IF(F165+K165=0,"",H151)</f>
        <v>MELVILLE GLADES</v>
      </c>
      <c r="Q165" s="24">
        <f>K165</f>
        <v>3.5</v>
      </c>
      <c r="R165" s="70" t="str">
        <f>G166</f>
        <v>MELVILLE GLADES</v>
      </c>
      <c r="S165" s="70" t="str">
        <f>IF(R165="HALVED",C151,"")</f>
        <v/>
      </c>
      <c r="T165" s="70" t="str">
        <f>IF(R165="HALVED",H151,"")</f>
        <v/>
      </c>
      <c r="U165" s="70"/>
      <c r="V165" s="70"/>
      <c r="W165" s="70"/>
      <c r="X165" s="70"/>
      <c r="Y165" s="70"/>
    </row>
    <row r="166" spans="1:25" ht="15">
      <c r="A166" s="25"/>
      <c r="B166" s="46" t="s">
        <v>52</v>
      </c>
      <c r="C166" s="45"/>
      <c r="D166" s="45"/>
      <c r="E166" s="45"/>
      <c r="F166" s="43"/>
      <c r="G166" s="56" t="str">
        <f>IF(F165+K165&lt;4,"",IF(F165=K165,"HALVED",IF(F165&gt;K165,C151,H151)))</f>
        <v>MELVILLE GLADES</v>
      </c>
      <c r="H166" s="45"/>
      <c r="I166" s="45"/>
      <c r="J166" s="45"/>
      <c r="K166" s="43"/>
      <c r="L166" s="69"/>
      <c r="M166" s="69"/>
      <c r="N166" s="69"/>
      <c r="O166" s="69"/>
      <c r="P166" s="69"/>
      <c r="Q166" s="69"/>
      <c r="R166" s="69"/>
      <c r="S166" s="69"/>
      <c r="T166" s="69"/>
      <c r="U166" s="69"/>
      <c r="V166" s="69"/>
      <c r="W166" s="69"/>
      <c r="X166" s="69"/>
      <c r="Y166" s="69"/>
    </row>
    <row r="167" spans="1:25" ht="18">
      <c r="A167" s="25"/>
      <c r="B167" s="76"/>
      <c r="C167" s="45"/>
      <c r="D167" s="45"/>
      <c r="E167" s="45"/>
      <c r="F167" s="45"/>
      <c r="G167" s="45"/>
      <c r="H167" s="45"/>
      <c r="I167" s="45"/>
      <c r="J167" s="45"/>
      <c r="K167" s="43"/>
      <c r="L167" s="69"/>
      <c r="M167" s="69"/>
      <c r="N167" s="69"/>
      <c r="O167" s="69"/>
      <c r="P167" s="69"/>
      <c r="Q167" s="69"/>
      <c r="R167" s="69"/>
      <c r="S167" s="69"/>
      <c r="T167" s="69"/>
      <c r="U167" s="69"/>
      <c r="V167" s="69"/>
      <c r="W167" s="69"/>
      <c r="X167" s="69"/>
      <c r="Y167" s="69"/>
    </row>
    <row r="168" spans="1:25" ht="15">
      <c r="A168" s="25"/>
      <c r="B168" s="16" t="s">
        <v>22</v>
      </c>
      <c r="C168" s="58" t="s">
        <v>1010</v>
      </c>
      <c r="D168" s="45"/>
      <c r="E168" s="45"/>
      <c r="F168" s="43"/>
      <c r="G168" s="17" t="s">
        <v>22</v>
      </c>
      <c r="H168" s="48" t="s">
        <v>1257</v>
      </c>
      <c r="I168" s="45"/>
      <c r="J168" s="45"/>
      <c r="K168" s="43"/>
      <c r="L168" s="69"/>
      <c r="M168" s="69"/>
      <c r="N168" s="69"/>
      <c r="O168" s="69"/>
      <c r="P168" s="69"/>
      <c r="Q168" s="69"/>
      <c r="R168" s="69"/>
      <c r="S168" s="69"/>
      <c r="T168" s="69"/>
      <c r="U168" s="69"/>
      <c r="V168" s="69"/>
      <c r="W168" s="69"/>
      <c r="X168" s="69"/>
      <c r="Y168" s="69"/>
    </row>
    <row r="169" spans="1:25" ht="15">
      <c r="A169" s="25"/>
      <c r="B169" s="41" t="s">
        <v>23</v>
      </c>
      <c r="C169" s="59" t="s">
        <v>24</v>
      </c>
      <c r="D169" s="50"/>
      <c r="E169" s="41" t="s">
        <v>25</v>
      </c>
      <c r="F169" s="41" t="s">
        <v>26</v>
      </c>
      <c r="G169" s="40" t="s">
        <v>23</v>
      </c>
      <c r="H169" s="49" t="s">
        <v>24</v>
      </c>
      <c r="I169" s="50"/>
      <c r="J169" s="40" t="s">
        <v>25</v>
      </c>
      <c r="K169" s="40" t="s">
        <v>26</v>
      </c>
      <c r="L169" s="69"/>
      <c r="M169" s="69"/>
      <c r="N169" s="69"/>
      <c r="O169" s="69"/>
      <c r="P169" s="69"/>
      <c r="Q169" s="69"/>
      <c r="R169" s="69"/>
      <c r="S169" s="69"/>
      <c r="T169" s="69"/>
      <c r="U169" s="69"/>
      <c r="V169" s="69"/>
      <c r="W169" s="69"/>
      <c r="X169" s="69"/>
      <c r="Y169" s="69"/>
    </row>
    <row r="170" spans="1:25" ht="15">
      <c r="A170" s="25"/>
      <c r="B170" s="47"/>
      <c r="C170" s="51"/>
      <c r="D170" s="52"/>
      <c r="E170" s="47"/>
      <c r="F170" s="47"/>
      <c r="G170" s="47"/>
      <c r="H170" s="51"/>
      <c r="I170" s="52"/>
      <c r="J170" s="47"/>
      <c r="K170" s="47"/>
      <c r="L170" s="69"/>
      <c r="M170" s="69"/>
      <c r="N170" s="69"/>
      <c r="O170" s="69"/>
      <c r="P170" s="69"/>
      <c r="Q170" s="69"/>
      <c r="R170" s="69"/>
      <c r="S170" s="69"/>
      <c r="T170" s="69"/>
      <c r="U170" s="69"/>
      <c r="V170" s="69"/>
      <c r="W170" s="69"/>
      <c r="X170" s="69"/>
      <c r="Y170" s="69"/>
    </row>
    <row r="171" spans="1:25" ht="15">
      <c r="A171" s="25"/>
      <c r="B171" s="39"/>
      <c r="C171" s="53"/>
      <c r="D171" s="54"/>
      <c r="E171" s="39"/>
      <c r="F171" s="39"/>
      <c r="G171" s="39"/>
      <c r="H171" s="53"/>
      <c r="I171" s="54"/>
      <c r="J171" s="39"/>
      <c r="K171" s="39"/>
      <c r="L171" s="69"/>
      <c r="M171" s="69"/>
      <c r="N171" s="69"/>
      <c r="O171" s="69"/>
      <c r="P171" s="69"/>
      <c r="Q171" s="69"/>
      <c r="R171" s="69"/>
      <c r="S171" s="69"/>
      <c r="T171" s="69"/>
      <c r="U171" s="69"/>
      <c r="V171" s="69"/>
      <c r="W171" s="69"/>
      <c r="X171" s="69"/>
      <c r="Y171" s="69"/>
    </row>
    <row r="172" spans="1:25" ht="15.75">
      <c r="A172" s="25"/>
      <c r="B172" s="41">
        <v>1</v>
      </c>
      <c r="C172" s="42" t="s">
        <v>1784</v>
      </c>
      <c r="D172" s="43"/>
      <c r="E172" s="19">
        <v>20</v>
      </c>
      <c r="F172" s="38" t="s">
        <v>84</v>
      </c>
      <c r="G172" s="40">
        <v>1</v>
      </c>
      <c r="H172" s="42" t="s">
        <v>1783</v>
      </c>
      <c r="I172" s="43"/>
      <c r="J172" s="19">
        <v>7</v>
      </c>
      <c r="K172" s="38"/>
      <c r="L172" s="71"/>
      <c r="M172" s="71"/>
      <c r="N172" s="71"/>
      <c r="O172" s="71"/>
      <c r="P172" s="71"/>
      <c r="Q172" s="71"/>
      <c r="R172" s="71"/>
      <c r="S172" s="71"/>
      <c r="T172" s="71"/>
      <c r="U172" s="71"/>
      <c r="V172" s="71"/>
      <c r="W172" s="71"/>
      <c r="X172" s="71"/>
      <c r="Y172" s="71"/>
    </row>
    <row r="173" spans="1:25" ht="15.75">
      <c r="A173" s="25"/>
      <c r="B173" s="39"/>
      <c r="C173" s="42" t="s">
        <v>1782</v>
      </c>
      <c r="D173" s="43"/>
      <c r="E173" s="19">
        <v>14</v>
      </c>
      <c r="F173" s="39"/>
      <c r="G173" s="39"/>
      <c r="H173" s="42" t="s">
        <v>1781</v>
      </c>
      <c r="I173" s="43"/>
      <c r="J173" s="19">
        <v>7</v>
      </c>
      <c r="K173" s="39"/>
      <c r="L173" s="71"/>
      <c r="M173" s="71"/>
      <c r="N173" s="71"/>
      <c r="O173" s="71"/>
      <c r="P173" s="71"/>
      <c r="Q173" s="71"/>
      <c r="R173" s="71"/>
      <c r="S173" s="71"/>
      <c r="T173" s="71"/>
      <c r="U173" s="71"/>
      <c r="V173" s="71"/>
      <c r="W173" s="71"/>
      <c r="X173" s="71"/>
      <c r="Y173" s="71"/>
    </row>
    <row r="174" spans="1:25" ht="15.75">
      <c r="A174" s="25"/>
      <c r="B174" s="41">
        <v>2</v>
      </c>
      <c r="C174" s="42" t="s">
        <v>1780</v>
      </c>
      <c r="D174" s="43"/>
      <c r="E174" s="19">
        <v>16</v>
      </c>
      <c r="F174" s="38" t="s">
        <v>38</v>
      </c>
      <c r="G174" s="40">
        <v>2</v>
      </c>
      <c r="H174" s="42" t="s">
        <v>1779</v>
      </c>
      <c r="I174" s="43"/>
      <c r="J174" s="19">
        <v>12</v>
      </c>
      <c r="K174" s="38"/>
      <c r="L174" s="71"/>
      <c r="M174" s="71"/>
      <c r="N174" s="71"/>
      <c r="O174" s="71"/>
      <c r="P174" s="71"/>
      <c r="Q174" s="71"/>
      <c r="R174" s="71"/>
      <c r="S174" s="71"/>
      <c r="T174" s="71"/>
      <c r="U174" s="71"/>
      <c r="V174" s="71"/>
      <c r="W174" s="71"/>
      <c r="X174" s="71"/>
      <c r="Y174" s="71"/>
    </row>
    <row r="175" spans="1:25" ht="15.75">
      <c r="A175" s="25"/>
      <c r="B175" s="39"/>
      <c r="C175" s="42" t="s">
        <v>1778</v>
      </c>
      <c r="D175" s="43"/>
      <c r="E175" s="19">
        <v>20</v>
      </c>
      <c r="F175" s="39"/>
      <c r="G175" s="39"/>
      <c r="H175" s="42" t="s">
        <v>1777</v>
      </c>
      <c r="I175" s="43"/>
      <c r="J175" s="19">
        <v>7</v>
      </c>
      <c r="K175" s="39"/>
      <c r="L175" s="71"/>
      <c r="M175" s="71"/>
      <c r="N175" s="71"/>
      <c r="O175" s="71"/>
      <c r="P175" s="71"/>
      <c r="Q175" s="71"/>
      <c r="R175" s="71"/>
      <c r="S175" s="71"/>
      <c r="T175" s="71"/>
      <c r="U175" s="71"/>
      <c r="V175" s="71"/>
      <c r="W175" s="71"/>
      <c r="X175" s="71"/>
      <c r="Y175" s="71"/>
    </row>
    <row r="176" spans="1:25" ht="15.75">
      <c r="A176" s="25"/>
      <c r="B176" s="41">
        <v>3</v>
      </c>
      <c r="C176" s="42" t="s">
        <v>1776</v>
      </c>
      <c r="D176" s="43"/>
      <c r="E176" s="19">
        <v>28</v>
      </c>
      <c r="F176" s="38" t="s">
        <v>119</v>
      </c>
      <c r="G176" s="40">
        <v>3</v>
      </c>
      <c r="H176" s="42" t="s">
        <v>1775</v>
      </c>
      <c r="I176" s="43"/>
      <c r="J176" s="19">
        <v>14</v>
      </c>
      <c r="K176" s="38" t="s">
        <v>119</v>
      </c>
      <c r="L176" s="71"/>
      <c r="M176" s="71"/>
      <c r="N176" s="71"/>
      <c r="O176" s="71"/>
      <c r="P176" s="71"/>
      <c r="Q176" s="71"/>
      <c r="R176" s="71"/>
      <c r="S176" s="71"/>
      <c r="T176" s="71"/>
      <c r="U176" s="71"/>
      <c r="V176" s="71"/>
      <c r="W176" s="71"/>
      <c r="X176" s="71"/>
      <c r="Y176" s="71"/>
    </row>
    <row r="177" spans="1:25" ht="15.75">
      <c r="A177" s="25"/>
      <c r="B177" s="39"/>
      <c r="C177" s="42" t="s">
        <v>1774</v>
      </c>
      <c r="D177" s="43"/>
      <c r="E177" s="19">
        <v>21</v>
      </c>
      <c r="F177" s="39"/>
      <c r="G177" s="39"/>
      <c r="H177" s="42" t="s">
        <v>1773</v>
      </c>
      <c r="I177" s="43"/>
      <c r="J177" s="19">
        <v>5</v>
      </c>
      <c r="K177" s="39"/>
      <c r="L177" s="71"/>
      <c r="M177" s="71"/>
      <c r="N177" s="71"/>
      <c r="O177" s="71"/>
      <c r="P177" s="71"/>
      <c r="Q177" s="71"/>
      <c r="R177" s="71"/>
      <c r="S177" s="71"/>
      <c r="T177" s="71"/>
      <c r="U177" s="71"/>
      <c r="V177" s="71"/>
      <c r="W177" s="71"/>
      <c r="X177" s="71"/>
      <c r="Y177" s="71"/>
    </row>
    <row r="178" spans="1:25" ht="15.75">
      <c r="A178" s="25"/>
      <c r="B178" s="41">
        <v>4</v>
      </c>
      <c r="C178" s="42" t="s">
        <v>1772</v>
      </c>
      <c r="D178" s="43"/>
      <c r="E178" s="19">
        <v>11</v>
      </c>
      <c r="F178" s="38" t="s">
        <v>119</v>
      </c>
      <c r="G178" s="40">
        <v>4</v>
      </c>
      <c r="H178" s="42" t="s">
        <v>1771</v>
      </c>
      <c r="I178" s="43"/>
      <c r="J178" s="19">
        <v>13</v>
      </c>
      <c r="K178" s="38" t="s">
        <v>119</v>
      </c>
      <c r="L178" s="71"/>
      <c r="M178" s="71"/>
      <c r="N178" s="71"/>
      <c r="O178" s="71"/>
      <c r="P178" s="71"/>
      <c r="Q178" s="71"/>
      <c r="R178" s="71"/>
      <c r="S178" s="71"/>
      <c r="T178" s="71"/>
      <c r="U178" s="71"/>
      <c r="V178" s="71"/>
      <c r="W178" s="71"/>
      <c r="X178" s="71"/>
      <c r="Y178" s="71"/>
    </row>
    <row r="179" spans="1:25" ht="15.75">
      <c r="A179" s="25"/>
      <c r="B179" s="39"/>
      <c r="C179" s="42" t="s">
        <v>1770</v>
      </c>
      <c r="D179" s="43"/>
      <c r="E179" s="19">
        <v>9</v>
      </c>
      <c r="F179" s="39"/>
      <c r="G179" s="39"/>
      <c r="H179" s="42" t="s">
        <v>1769</v>
      </c>
      <c r="I179" s="43"/>
      <c r="J179" s="19">
        <v>6</v>
      </c>
      <c r="K179" s="39"/>
      <c r="L179" s="71"/>
      <c r="M179" s="71"/>
      <c r="N179" s="71"/>
      <c r="O179" s="71"/>
      <c r="P179" s="71"/>
      <c r="Q179" s="71"/>
      <c r="R179" s="71"/>
      <c r="S179" s="71"/>
      <c r="T179" s="71"/>
      <c r="U179" s="71"/>
      <c r="V179" s="71"/>
      <c r="W179" s="71"/>
      <c r="X179" s="71"/>
      <c r="Y179" s="71"/>
    </row>
    <row r="180" spans="1:25" ht="15.75">
      <c r="A180" s="25"/>
      <c r="B180" s="41">
        <v>5</v>
      </c>
      <c r="C180" s="42" t="s">
        <v>1768</v>
      </c>
      <c r="D180" s="43"/>
      <c r="E180" s="19">
        <v>30</v>
      </c>
      <c r="F180" s="38"/>
      <c r="G180" s="40">
        <v>5</v>
      </c>
      <c r="H180" s="42" t="s">
        <v>1767</v>
      </c>
      <c r="I180" s="43"/>
      <c r="J180" s="19">
        <v>16</v>
      </c>
      <c r="K180" s="38" t="s">
        <v>87</v>
      </c>
      <c r="L180" s="71"/>
      <c r="M180" s="71"/>
      <c r="N180" s="71"/>
      <c r="O180" s="71"/>
      <c r="P180" s="71"/>
      <c r="Q180" s="71"/>
      <c r="R180" s="71"/>
      <c r="S180" s="71"/>
      <c r="T180" s="71"/>
      <c r="U180" s="71"/>
      <c r="V180" s="71"/>
      <c r="W180" s="71"/>
      <c r="X180" s="71"/>
      <c r="Y180" s="71"/>
    </row>
    <row r="181" spans="1:25" ht="15.75">
      <c r="A181" s="25"/>
      <c r="B181" s="39"/>
      <c r="C181" s="42" t="s">
        <v>1766</v>
      </c>
      <c r="D181" s="43"/>
      <c r="E181" s="19">
        <v>10</v>
      </c>
      <c r="F181" s="39"/>
      <c r="G181" s="39"/>
      <c r="H181" s="42" t="s">
        <v>1765</v>
      </c>
      <c r="I181" s="43"/>
      <c r="J181" s="19"/>
      <c r="K181" s="39"/>
      <c r="L181" s="71"/>
      <c r="M181" s="71"/>
      <c r="N181" s="71"/>
      <c r="O181" s="71"/>
      <c r="P181" s="71"/>
      <c r="Q181" s="71"/>
      <c r="R181" s="71"/>
      <c r="S181" s="71"/>
      <c r="T181" s="71"/>
      <c r="U181" s="71"/>
      <c r="V181" s="71"/>
      <c r="W181" s="71"/>
      <c r="X181" s="71"/>
      <c r="Y181" s="71"/>
    </row>
    <row r="182" spans="1:25" ht="15.75">
      <c r="A182" s="25"/>
      <c r="B182" s="44" t="str">
        <f>"TOTAL MATCHES WON BY : "&amp;C168</f>
        <v>TOTAL MATCHES WON BY : ROYAL PERTH</v>
      </c>
      <c r="C182" s="45"/>
      <c r="D182" s="45"/>
      <c r="E182" s="43"/>
      <c r="F182" s="19">
        <f>COUNTA(F172:F181)-0.5*COUNTIF(F172:F181,"Sq*")-COUNTIF(F172:F181,"TBA")</f>
        <v>3</v>
      </c>
      <c r="G182" s="55" t="str">
        <f>"TOTAL MATCHES WON BY : "&amp;H168</f>
        <v>TOTAL MATCHES WON BY : HARTFIELD</v>
      </c>
      <c r="H182" s="45"/>
      <c r="I182" s="45"/>
      <c r="J182" s="43"/>
      <c r="K182" s="19">
        <f>COUNTA(K172:K181)-0.5*COUNTIF(K172:K181,"Sq*")-COUNTIF(K172:K181,"TBA")</f>
        <v>2</v>
      </c>
      <c r="L182" s="70"/>
      <c r="M182" s="70"/>
      <c r="N182" s="70" t="str">
        <f>IF(F182+K182=0,"",C168)</f>
        <v>ROYAL PERTH</v>
      </c>
      <c r="O182" s="24">
        <f>F182</f>
        <v>3</v>
      </c>
      <c r="P182" s="70" t="str">
        <f>IF(F182+K182=0,"",H168)</f>
        <v>HARTFIELD</v>
      </c>
      <c r="Q182" s="24">
        <f>K182</f>
        <v>2</v>
      </c>
      <c r="R182" s="70" t="str">
        <f>G183</f>
        <v>ROYAL PERTH</v>
      </c>
      <c r="S182" s="70" t="str">
        <f>IF(R182="HALVED",C168,"")</f>
        <v/>
      </c>
      <c r="T182" s="70" t="str">
        <f>IF(R182="HALVED",H168,"")</f>
        <v/>
      </c>
      <c r="U182" s="70"/>
      <c r="V182" s="70"/>
      <c r="W182" s="70"/>
      <c r="X182" s="70"/>
      <c r="Y182" s="70"/>
    </row>
    <row r="183" spans="1:25" ht="15">
      <c r="A183" s="25"/>
      <c r="B183" s="46" t="s">
        <v>52</v>
      </c>
      <c r="C183" s="45"/>
      <c r="D183" s="45"/>
      <c r="E183" s="45"/>
      <c r="F183" s="43"/>
      <c r="G183" s="56" t="str">
        <f>IF(F182+K182&lt;4,"",IF(F182=K182,"HALVED",IF(F182&gt;K182,C168,H168)))</f>
        <v>ROYAL PERTH</v>
      </c>
      <c r="H183" s="45"/>
      <c r="I183" s="45"/>
      <c r="J183" s="45"/>
      <c r="K183" s="43"/>
      <c r="L183" s="69"/>
      <c r="M183" s="69"/>
      <c r="N183" s="69"/>
      <c r="O183" s="69"/>
      <c r="P183" s="69"/>
      <c r="Q183" s="69"/>
      <c r="R183" s="69"/>
      <c r="S183" s="69"/>
      <c r="T183" s="69"/>
      <c r="U183" s="69"/>
      <c r="V183" s="69"/>
      <c r="W183" s="69"/>
      <c r="X183" s="69"/>
      <c r="Y183" s="69"/>
    </row>
    <row r="184" spans="1:25" ht="15">
      <c r="A184" s="25"/>
      <c r="B184" s="25"/>
      <c r="C184" s="25"/>
      <c r="D184" s="25"/>
      <c r="E184" s="25"/>
      <c r="F184" s="25"/>
      <c r="G184" s="33"/>
      <c r="H184" s="33"/>
      <c r="I184" s="33"/>
      <c r="J184" s="33"/>
      <c r="K184" s="33"/>
      <c r="L184" s="69"/>
      <c r="M184" s="69"/>
      <c r="N184" s="69"/>
      <c r="O184" s="69"/>
      <c r="P184" s="69"/>
      <c r="Q184" s="69"/>
      <c r="R184" s="69"/>
      <c r="S184" s="69"/>
      <c r="T184" s="69"/>
      <c r="U184" s="69"/>
      <c r="V184" s="69"/>
      <c r="W184" s="69"/>
      <c r="X184" s="69"/>
      <c r="Y184" s="69"/>
    </row>
    <row r="185" spans="1:25" ht="19.5" customHeight="1">
      <c r="A185" s="25"/>
      <c r="B185" s="57" t="s">
        <v>211</v>
      </c>
      <c r="C185" s="45"/>
      <c r="D185" s="45"/>
      <c r="E185" s="45"/>
      <c r="F185" s="45"/>
      <c r="G185" s="45"/>
      <c r="H185" s="45"/>
      <c r="I185" s="45"/>
      <c r="J185" s="45"/>
      <c r="K185" s="43"/>
      <c r="L185" s="69"/>
      <c r="M185" s="69"/>
      <c r="N185" s="69"/>
      <c r="O185" s="69"/>
      <c r="P185" s="69"/>
      <c r="Q185" s="69"/>
      <c r="R185" s="69"/>
      <c r="S185" s="69"/>
      <c r="T185" s="69"/>
      <c r="U185" s="69"/>
      <c r="V185" s="69"/>
      <c r="W185" s="69"/>
      <c r="X185" s="69"/>
      <c r="Y185" s="69"/>
    </row>
    <row r="186" spans="1:25" ht="15">
      <c r="A186" s="25"/>
      <c r="B186" s="16" t="s">
        <v>22</v>
      </c>
      <c r="C186" s="58" t="s">
        <v>1257</v>
      </c>
      <c r="D186" s="45"/>
      <c r="E186" s="45"/>
      <c r="F186" s="43"/>
      <c r="G186" s="17" t="s">
        <v>22</v>
      </c>
      <c r="H186" s="48" t="s">
        <v>1010</v>
      </c>
      <c r="I186" s="45"/>
      <c r="J186" s="45"/>
      <c r="K186" s="43"/>
      <c r="L186" s="69"/>
      <c r="M186" s="69"/>
      <c r="N186" s="69"/>
      <c r="O186" s="69"/>
      <c r="P186" s="69"/>
      <c r="Q186" s="69"/>
      <c r="R186" s="69"/>
      <c r="S186" s="69"/>
      <c r="T186" s="69"/>
      <c r="U186" s="69"/>
      <c r="V186" s="69"/>
      <c r="W186" s="69"/>
      <c r="X186" s="69"/>
      <c r="Y186" s="69"/>
    </row>
    <row r="187" spans="1:25" ht="15">
      <c r="A187" s="25"/>
      <c r="B187" s="41" t="s">
        <v>23</v>
      </c>
      <c r="C187" s="59" t="s">
        <v>24</v>
      </c>
      <c r="D187" s="50"/>
      <c r="E187" s="41" t="s">
        <v>25</v>
      </c>
      <c r="F187" s="41" t="s">
        <v>26</v>
      </c>
      <c r="G187" s="40" t="s">
        <v>23</v>
      </c>
      <c r="H187" s="49" t="s">
        <v>24</v>
      </c>
      <c r="I187" s="50"/>
      <c r="J187" s="40" t="s">
        <v>25</v>
      </c>
      <c r="K187" s="40" t="s">
        <v>26</v>
      </c>
      <c r="L187" s="69"/>
      <c r="M187" s="69"/>
      <c r="N187" s="69"/>
      <c r="O187" s="69"/>
      <c r="P187" s="69"/>
      <c r="Q187" s="69"/>
      <c r="R187" s="69"/>
      <c r="S187" s="69"/>
      <c r="T187" s="69"/>
      <c r="U187" s="69"/>
      <c r="V187" s="69"/>
      <c r="W187" s="69"/>
      <c r="X187" s="69"/>
      <c r="Y187" s="69"/>
    </row>
    <row r="188" spans="1:25" ht="15">
      <c r="A188" s="25"/>
      <c r="B188" s="47"/>
      <c r="C188" s="51"/>
      <c r="D188" s="52"/>
      <c r="E188" s="47"/>
      <c r="F188" s="47"/>
      <c r="G188" s="47"/>
      <c r="H188" s="51"/>
      <c r="I188" s="52"/>
      <c r="J188" s="47"/>
      <c r="K188" s="47"/>
      <c r="L188" s="69"/>
      <c r="M188" s="69"/>
      <c r="N188" s="69"/>
      <c r="O188" s="69"/>
      <c r="P188" s="69"/>
      <c r="Q188" s="69"/>
      <c r="R188" s="69"/>
      <c r="S188" s="69"/>
      <c r="T188" s="69"/>
      <c r="U188" s="69"/>
      <c r="V188" s="69"/>
      <c r="W188" s="69"/>
      <c r="X188" s="69"/>
      <c r="Y188" s="69"/>
    </row>
    <row r="189" spans="1:25" ht="15">
      <c r="A189" s="25"/>
      <c r="B189" s="39"/>
      <c r="C189" s="53"/>
      <c r="D189" s="54"/>
      <c r="E189" s="39"/>
      <c r="F189" s="39"/>
      <c r="G189" s="39"/>
      <c r="H189" s="53"/>
      <c r="I189" s="54"/>
      <c r="J189" s="39"/>
      <c r="K189" s="39"/>
      <c r="L189" s="69"/>
      <c r="M189" s="69"/>
      <c r="N189" s="69"/>
      <c r="O189" s="69"/>
      <c r="P189" s="69"/>
      <c r="Q189" s="69"/>
      <c r="R189" s="69"/>
      <c r="S189" s="69"/>
      <c r="T189" s="69"/>
      <c r="U189" s="69"/>
      <c r="V189" s="69"/>
      <c r="W189" s="69"/>
      <c r="X189" s="69"/>
      <c r="Y189" s="69"/>
    </row>
    <row r="190" spans="1:25" ht="15.75">
      <c r="A190" s="25"/>
      <c r="B190" s="41">
        <v>1</v>
      </c>
      <c r="C190" s="42" t="s">
        <v>1764</v>
      </c>
      <c r="D190" s="43"/>
      <c r="E190" s="19">
        <v>9</v>
      </c>
      <c r="F190" s="38" t="s">
        <v>119</v>
      </c>
      <c r="G190" s="40">
        <v>1</v>
      </c>
      <c r="H190" s="42" t="s">
        <v>1763</v>
      </c>
      <c r="I190" s="43"/>
      <c r="J190" s="19">
        <v>13</v>
      </c>
      <c r="K190" s="38" t="s">
        <v>119</v>
      </c>
      <c r="L190" s="71"/>
      <c r="M190" s="71"/>
      <c r="N190" s="71"/>
      <c r="O190" s="71"/>
      <c r="P190" s="71"/>
      <c r="Q190" s="71"/>
      <c r="R190" s="71"/>
      <c r="S190" s="71"/>
      <c r="T190" s="71"/>
      <c r="U190" s="71"/>
      <c r="V190" s="71"/>
      <c r="W190" s="71"/>
      <c r="X190" s="71"/>
      <c r="Y190" s="71"/>
    </row>
    <row r="191" spans="1:25" ht="15.75">
      <c r="A191" s="25"/>
      <c r="B191" s="39"/>
      <c r="C191" s="42" t="s">
        <v>1762</v>
      </c>
      <c r="D191" s="43"/>
      <c r="E191" s="19">
        <v>17</v>
      </c>
      <c r="F191" s="39"/>
      <c r="G191" s="39"/>
      <c r="H191" s="42" t="s">
        <v>1243</v>
      </c>
      <c r="I191" s="43"/>
      <c r="J191" s="19">
        <v>12</v>
      </c>
      <c r="K191" s="39"/>
      <c r="L191" s="71"/>
      <c r="M191" s="71"/>
      <c r="N191" s="71"/>
      <c r="O191" s="71"/>
      <c r="P191" s="71"/>
      <c r="Q191" s="71"/>
      <c r="R191" s="71"/>
      <c r="S191" s="71"/>
      <c r="T191" s="71"/>
      <c r="U191" s="71"/>
      <c r="V191" s="71"/>
      <c r="W191" s="71"/>
      <c r="X191" s="71"/>
      <c r="Y191" s="71"/>
    </row>
    <row r="192" spans="1:25" ht="15.75">
      <c r="A192" s="25"/>
      <c r="B192" s="41">
        <v>2</v>
      </c>
      <c r="C192" s="42" t="s">
        <v>1761</v>
      </c>
      <c r="D192" s="43"/>
      <c r="E192" s="19">
        <v>7</v>
      </c>
      <c r="F192" s="38" t="s">
        <v>68</v>
      </c>
      <c r="G192" s="40">
        <v>2</v>
      </c>
      <c r="H192" s="42" t="s">
        <v>1760</v>
      </c>
      <c r="I192" s="43"/>
      <c r="J192" s="19">
        <v>21</v>
      </c>
      <c r="K192" s="38"/>
      <c r="L192" s="71"/>
      <c r="M192" s="71"/>
      <c r="N192" s="71"/>
      <c r="O192" s="71"/>
      <c r="P192" s="71"/>
      <c r="Q192" s="71"/>
      <c r="R192" s="71"/>
      <c r="S192" s="71"/>
      <c r="T192" s="71"/>
      <c r="U192" s="71"/>
      <c r="V192" s="71"/>
      <c r="W192" s="71"/>
      <c r="X192" s="71"/>
      <c r="Y192" s="71"/>
    </row>
    <row r="193" spans="1:25" ht="15.75">
      <c r="A193" s="25"/>
      <c r="B193" s="39"/>
      <c r="C193" s="42" t="s">
        <v>1759</v>
      </c>
      <c r="D193" s="43"/>
      <c r="E193" s="19">
        <v>19</v>
      </c>
      <c r="F193" s="39"/>
      <c r="G193" s="39"/>
      <c r="H193" s="42" t="s">
        <v>1758</v>
      </c>
      <c r="I193" s="43"/>
      <c r="J193" s="19">
        <v>31</v>
      </c>
      <c r="K193" s="39"/>
      <c r="L193" s="71"/>
      <c r="M193" s="71"/>
      <c r="N193" s="71"/>
      <c r="O193" s="71"/>
      <c r="P193" s="71"/>
      <c r="Q193" s="71"/>
      <c r="R193" s="71"/>
      <c r="S193" s="71"/>
      <c r="T193" s="71"/>
      <c r="U193" s="71"/>
      <c r="V193" s="71"/>
      <c r="W193" s="71"/>
      <c r="X193" s="71"/>
      <c r="Y193" s="71"/>
    </row>
    <row r="194" spans="1:25" ht="15.75">
      <c r="A194" s="25"/>
      <c r="B194" s="41">
        <v>3</v>
      </c>
      <c r="C194" s="42" t="s">
        <v>1757</v>
      </c>
      <c r="D194" s="43"/>
      <c r="E194" s="19">
        <v>8</v>
      </c>
      <c r="F194" s="38" t="s">
        <v>38</v>
      </c>
      <c r="G194" s="40">
        <v>3</v>
      </c>
      <c r="H194" s="42" t="s">
        <v>1756</v>
      </c>
      <c r="I194" s="43"/>
      <c r="J194" s="19">
        <v>19</v>
      </c>
      <c r="K194" s="38"/>
      <c r="L194" s="71"/>
      <c r="M194" s="71"/>
      <c r="N194" s="71"/>
      <c r="O194" s="71"/>
      <c r="P194" s="71"/>
      <c r="Q194" s="71"/>
      <c r="R194" s="71"/>
      <c r="S194" s="71"/>
      <c r="T194" s="71"/>
      <c r="U194" s="71"/>
      <c r="V194" s="71"/>
      <c r="W194" s="71"/>
      <c r="X194" s="71"/>
      <c r="Y194" s="71"/>
    </row>
    <row r="195" spans="1:25" ht="15.75">
      <c r="A195" s="25"/>
      <c r="B195" s="39"/>
      <c r="C195" s="42" t="s">
        <v>1755</v>
      </c>
      <c r="D195" s="43"/>
      <c r="E195" s="19">
        <v>15</v>
      </c>
      <c r="F195" s="39"/>
      <c r="G195" s="39"/>
      <c r="H195" s="42" t="s">
        <v>1754</v>
      </c>
      <c r="I195" s="43"/>
      <c r="J195" s="19">
        <v>16</v>
      </c>
      <c r="K195" s="39"/>
      <c r="L195" s="71"/>
      <c r="M195" s="71"/>
      <c r="N195" s="71"/>
      <c r="O195" s="71"/>
      <c r="P195" s="71"/>
      <c r="Q195" s="71"/>
      <c r="R195" s="71"/>
      <c r="S195" s="71"/>
      <c r="T195" s="71"/>
      <c r="U195" s="71"/>
      <c r="V195" s="71"/>
      <c r="W195" s="71"/>
      <c r="X195" s="71"/>
      <c r="Y195" s="71"/>
    </row>
    <row r="196" spans="1:25" ht="15.75">
      <c r="A196" s="25"/>
      <c r="B196" s="41">
        <v>4</v>
      </c>
      <c r="C196" s="42" t="s">
        <v>1753</v>
      </c>
      <c r="D196" s="43"/>
      <c r="E196" s="19">
        <v>8</v>
      </c>
      <c r="F196" s="38" t="s">
        <v>33</v>
      </c>
      <c r="G196" s="40">
        <v>4</v>
      </c>
      <c r="H196" s="42" t="s">
        <v>1752</v>
      </c>
      <c r="I196" s="43"/>
      <c r="J196" s="19">
        <v>13</v>
      </c>
      <c r="K196" s="38"/>
      <c r="L196" s="71"/>
      <c r="M196" s="71"/>
      <c r="N196" s="71"/>
      <c r="O196" s="71"/>
      <c r="P196" s="71"/>
      <c r="Q196" s="71"/>
      <c r="R196" s="71"/>
      <c r="S196" s="71"/>
      <c r="T196" s="71"/>
      <c r="U196" s="71"/>
      <c r="V196" s="71"/>
      <c r="W196" s="71"/>
      <c r="X196" s="71"/>
      <c r="Y196" s="71"/>
    </row>
    <row r="197" spans="1:25" ht="15.75">
      <c r="A197" s="25"/>
      <c r="B197" s="39"/>
      <c r="C197" s="42" t="s">
        <v>1751</v>
      </c>
      <c r="D197" s="43"/>
      <c r="E197" s="19">
        <v>16</v>
      </c>
      <c r="F197" s="39"/>
      <c r="G197" s="39"/>
      <c r="H197" s="42" t="s">
        <v>1750</v>
      </c>
      <c r="I197" s="43"/>
      <c r="J197" s="19">
        <v>24</v>
      </c>
      <c r="K197" s="39"/>
      <c r="L197" s="71"/>
      <c r="M197" s="71"/>
      <c r="N197" s="71"/>
      <c r="O197" s="71"/>
      <c r="P197" s="71"/>
      <c r="Q197" s="71"/>
      <c r="R197" s="71"/>
      <c r="S197" s="71"/>
      <c r="T197" s="71"/>
      <c r="U197" s="71"/>
      <c r="V197" s="71"/>
      <c r="W197" s="71"/>
      <c r="X197" s="71"/>
      <c r="Y197" s="71"/>
    </row>
    <row r="198" spans="1:25" ht="15.75">
      <c r="A198" s="25"/>
      <c r="B198" s="41">
        <v>5</v>
      </c>
      <c r="C198" s="42" t="s">
        <v>1749</v>
      </c>
      <c r="D198" s="43"/>
      <c r="E198" s="19">
        <v>10</v>
      </c>
      <c r="F198" s="38"/>
      <c r="G198" s="40">
        <v>5</v>
      </c>
      <c r="H198" s="42" t="s">
        <v>1748</v>
      </c>
      <c r="I198" s="43"/>
      <c r="J198" s="19">
        <v>23</v>
      </c>
      <c r="K198" s="38" t="s">
        <v>68</v>
      </c>
      <c r="L198" s="71"/>
      <c r="M198" s="71"/>
      <c r="N198" s="71"/>
      <c r="O198" s="71"/>
      <c r="P198" s="71"/>
      <c r="Q198" s="71"/>
      <c r="R198" s="71"/>
      <c r="S198" s="71"/>
      <c r="T198" s="71"/>
      <c r="U198" s="71"/>
      <c r="V198" s="71"/>
      <c r="W198" s="71"/>
      <c r="X198" s="71"/>
      <c r="Y198" s="71"/>
    </row>
    <row r="199" spans="1:25" ht="15.75">
      <c r="A199" s="25"/>
      <c r="B199" s="39"/>
      <c r="C199" s="42" t="s">
        <v>1747</v>
      </c>
      <c r="D199" s="43"/>
      <c r="E199" s="19">
        <v>10</v>
      </c>
      <c r="F199" s="39"/>
      <c r="G199" s="39"/>
      <c r="H199" s="42" t="s">
        <v>1746</v>
      </c>
      <c r="I199" s="43"/>
      <c r="J199" s="19">
        <v>26</v>
      </c>
      <c r="K199" s="39"/>
      <c r="L199" s="71"/>
      <c r="M199" s="71"/>
      <c r="N199" s="71"/>
      <c r="O199" s="71"/>
      <c r="P199" s="71"/>
      <c r="Q199" s="71"/>
      <c r="R199" s="71"/>
      <c r="S199" s="71"/>
      <c r="T199" s="71"/>
      <c r="U199" s="71"/>
      <c r="V199" s="71"/>
      <c r="W199" s="71"/>
      <c r="X199" s="71"/>
      <c r="Y199" s="71"/>
    </row>
    <row r="200" spans="1:25" ht="15.75">
      <c r="A200" s="25"/>
      <c r="B200" s="44" t="str">
        <f>"TOTAL MATCHES WON BY : "&amp;C186</f>
        <v>TOTAL MATCHES WON BY : HARTFIELD</v>
      </c>
      <c r="C200" s="45"/>
      <c r="D200" s="45"/>
      <c r="E200" s="43"/>
      <c r="F200" s="19">
        <f>COUNTA(F190:F199)-0.5*COUNTIF(F190:F199,"Sq*")-COUNTIF(F190:F199,"TBA")</f>
        <v>3.5</v>
      </c>
      <c r="G200" s="55" t="str">
        <f>"TOTAL MATCHES WON BY : "&amp;H186</f>
        <v>TOTAL MATCHES WON BY : ROYAL PERTH</v>
      </c>
      <c r="H200" s="45"/>
      <c r="I200" s="45"/>
      <c r="J200" s="43"/>
      <c r="K200" s="19">
        <f>COUNTA(K190:K199)-0.5*COUNTIF(K190:K199,"Sq*")-COUNTIF(K190:K199,"TBA")</f>
        <v>1.5</v>
      </c>
      <c r="L200" s="70"/>
      <c r="M200" s="70"/>
      <c r="N200" s="70" t="str">
        <f>IF(F200+K200=0,"",C186)</f>
        <v>HARTFIELD</v>
      </c>
      <c r="O200" s="24">
        <f>F200</f>
        <v>3.5</v>
      </c>
      <c r="P200" s="70" t="str">
        <f>IF(F200+K200=0,"",H186)</f>
        <v>ROYAL PERTH</v>
      </c>
      <c r="Q200" s="24">
        <f>K200</f>
        <v>1.5</v>
      </c>
      <c r="R200" s="70" t="str">
        <f>G201</f>
        <v>HARTFIELD</v>
      </c>
      <c r="S200" s="70" t="str">
        <f>IF(R200="HALVED",C186,"")</f>
        <v/>
      </c>
      <c r="T200" s="70" t="str">
        <f>IF(R200="HALVED",H186,"")</f>
        <v/>
      </c>
      <c r="U200" s="70"/>
      <c r="V200" s="70"/>
      <c r="W200" s="70"/>
      <c r="X200" s="70"/>
      <c r="Y200" s="70"/>
    </row>
    <row r="201" spans="1:25" ht="15">
      <c r="A201" s="25"/>
      <c r="B201" s="46" t="s">
        <v>52</v>
      </c>
      <c r="C201" s="45"/>
      <c r="D201" s="45"/>
      <c r="E201" s="45"/>
      <c r="F201" s="43"/>
      <c r="G201" s="56" t="str">
        <f>IF(F200+K200&lt;4,"",IF(F200=K200,"HALVED",IF(F200&gt;K200,C186,H186)))</f>
        <v>HARTFIELD</v>
      </c>
      <c r="H201" s="45"/>
      <c r="I201" s="45"/>
      <c r="J201" s="45"/>
      <c r="K201" s="43"/>
      <c r="L201" s="69"/>
      <c r="M201" s="69"/>
      <c r="N201" s="69"/>
      <c r="O201" s="69"/>
      <c r="P201" s="69"/>
      <c r="Q201" s="69"/>
      <c r="R201" s="69"/>
      <c r="S201" s="69"/>
      <c r="T201" s="69"/>
      <c r="U201" s="69"/>
      <c r="V201" s="69"/>
      <c r="W201" s="69"/>
      <c r="X201" s="69"/>
      <c r="Y201" s="69"/>
    </row>
    <row r="202" spans="1:25" ht="15">
      <c r="A202" s="25"/>
      <c r="B202" s="57" t="s">
        <v>157</v>
      </c>
      <c r="C202" s="45"/>
      <c r="D202" s="45"/>
      <c r="E202" s="45"/>
      <c r="F202" s="45"/>
      <c r="G202" s="45"/>
      <c r="H202" s="45"/>
      <c r="I202" s="45"/>
      <c r="J202" s="45"/>
      <c r="K202" s="43"/>
      <c r="L202" s="69"/>
      <c r="M202" s="69"/>
      <c r="N202" s="69"/>
      <c r="O202" s="69"/>
      <c r="P202" s="69"/>
      <c r="Q202" s="69"/>
      <c r="R202" s="69"/>
      <c r="S202" s="69"/>
      <c r="T202" s="69"/>
      <c r="U202" s="69"/>
      <c r="V202" s="69"/>
      <c r="W202" s="69"/>
      <c r="X202" s="69"/>
      <c r="Y202" s="69"/>
    </row>
    <row r="203" spans="1:25" ht="15">
      <c r="A203" s="25"/>
      <c r="B203" s="16" t="s">
        <v>22</v>
      </c>
      <c r="C203" s="58" t="s">
        <v>1236</v>
      </c>
      <c r="D203" s="45"/>
      <c r="E203" s="45"/>
      <c r="F203" s="43"/>
      <c r="G203" s="17" t="s">
        <v>22</v>
      </c>
      <c r="H203" s="48" t="s">
        <v>1659</v>
      </c>
      <c r="I203" s="45"/>
      <c r="J203" s="45"/>
      <c r="K203" s="43"/>
      <c r="L203" s="69"/>
      <c r="M203" s="69"/>
      <c r="N203" s="69"/>
      <c r="O203" s="69"/>
      <c r="P203" s="69"/>
      <c r="Q203" s="69"/>
      <c r="R203" s="69"/>
      <c r="S203" s="69"/>
      <c r="T203" s="69"/>
      <c r="U203" s="69"/>
      <c r="V203" s="69"/>
      <c r="W203" s="69"/>
      <c r="X203" s="69"/>
      <c r="Y203" s="69"/>
    </row>
    <row r="204" spans="1:25" ht="15">
      <c r="A204" s="25"/>
      <c r="B204" s="41" t="s">
        <v>23</v>
      </c>
      <c r="C204" s="59" t="s">
        <v>24</v>
      </c>
      <c r="D204" s="50"/>
      <c r="E204" s="41" t="s">
        <v>25</v>
      </c>
      <c r="F204" s="41" t="s">
        <v>26</v>
      </c>
      <c r="G204" s="40" t="s">
        <v>23</v>
      </c>
      <c r="H204" s="49" t="s">
        <v>24</v>
      </c>
      <c r="I204" s="50"/>
      <c r="J204" s="40" t="s">
        <v>25</v>
      </c>
      <c r="K204" s="40" t="s">
        <v>26</v>
      </c>
      <c r="L204" s="69"/>
      <c r="M204" s="69"/>
      <c r="N204" s="69"/>
      <c r="O204" s="69"/>
      <c r="P204" s="69"/>
      <c r="Q204" s="69"/>
      <c r="R204" s="69"/>
      <c r="S204" s="69"/>
      <c r="T204" s="69"/>
      <c r="U204" s="69"/>
      <c r="V204" s="69"/>
      <c r="W204" s="69"/>
      <c r="X204" s="69"/>
      <c r="Y204" s="69"/>
    </row>
    <row r="205" spans="1:25" ht="15">
      <c r="A205" s="25"/>
      <c r="B205" s="47"/>
      <c r="C205" s="51"/>
      <c r="D205" s="52"/>
      <c r="E205" s="47"/>
      <c r="F205" s="47"/>
      <c r="G205" s="47"/>
      <c r="H205" s="51"/>
      <c r="I205" s="52"/>
      <c r="J205" s="47"/>
      <c r="K205" s="47"/>
      <c r="L205" s="69"/>
      <c r="M205" s="69"/>
      <c r="N205" s="69"/>
      <c r="O205" s="69"/>
      <c r="P205" s="69"/>
      <c r="Q205" s="69"/>
      <c r="R205" s="69"/>
      <c r="S205" s="69"/>
      <c r="T205" s="69"/>
      <c r="U205" s="69"/>
      <c r="V205" s="69"/>
      <c r="W205" s="69"/>
      <c r="X205" s="69"/>
      <c r="Y205" s="69"/>
    </row>
    <row r="206" spans="1:25" ht="15">
      <c r="A206" s="25"/>
      <c r="B206" s="39"/>
      <c r="C206" s="53"/>
      <c r="D206" s="54"/>
      <c r="E206" s="39"/>
      <c r="F206" s="39"/>
      <c r="G206" s="39"/>
      <c r="H206" s="53"/>
      <c r="I206" s="54"/>
      <c r="J206" s="39"/>
      <c r="K206" s="39"/>
      <c r="L206" s="69"/>
      <c r="M206" s="69"/>
      <c r="N206" s="69"/>
      <c r="O206" s="69"/>
      <c r="P206" s="69"/>
      <c r="Q206" s="69"/>
      <c r="R206" s="69"/>
      <c r="S206" s="69"/>
      <c r="T206" s="69"/>
      <c r="U206" s="69"/>
      <c r="V206" s="69"/>
      <c r="W206" s="69"/>
      <c r="X206" s="69"/>
      <c r="Y206" s="69"/>
    </row>
    <row r="207" spans="1:25" ht="15.75">
      <c r="A207" s="25"/>
      <c r="B207" s="41">
        <v>1</v>
      </c>
      <c r="C207" s="42" t="s">
        <v>1745</v>
      </c>
      <c r="D207" s="43"/>
      <c r="E207" s="19">
        <v>14</v>
      </c>
      <c r="F207" s="38" t="s">
        <v>87</v>
      </c>
      <c r="G207" s="40">
        <v>1</v>
      </c>
      <c r="H207" s="42" t="s">
        <v>1744</v>
      </c>
      <c r="I207" s="43"/>
      <c r="J207" s="19">
        <v>13</v>
      </c>
      <c r="K207" s="38"/>
      <c r="L207" s="71"/>
      <c r="M207" s="71"/>
      <c r="N207" s="71"/>
      <c r="O207" s="71"/>
      <c r="P207" s="71"/>
      <c r="Q207" s="71"/>
      <c r="R207" s="71"/>
      <c r="S207" s="71"/>
      <c r="T207" s="71"/>
      <c r="U207" s="71"/>
      <c r="V207" s="71"/>
      <c r="W207" s="71"/>
      <c r="X207" s="71"/>
      <c r="Y207" s="71"/>
    </row>
    <row r="208" spans="1:25" ht="15.75">
      <c r="A208" s="25"/>
      <c r="B208" s="39"/>
      <c r="C208" s="42" t="s">
        <v>1743</v>
      </c>
      <c r="D208" s="43"/>
      <c r="E208" s="19">
        <v>23</v>
      </c>
      <c r="F208" s="39"/>
      <c r="G208" s="39"/>
      <c r="H208" s="42" t="s">
        <v>1742</v>
      </c>
      <c r="I208" s="43"/>
      <c r="J208" s="19">
        <v>15</v>
      </c>
      <c r="K208" s="39"/>
      <c r="L208" s="71"/>
      <c r="M208" s="71"/>
      <c r="N208" s="71"/>
      <c r="O208" s="71"/>
      <c r="P208" s="71"/>
      <c r="Q208" s="71"/>
      <c r="R208" s="71"/>
      <c r="S208" s="71"/>
      <c r="T208" s="71"/>
      <c r="U208" s="71"/>
      <c r="V208" s="71"/>
      <c r="W208" s="71"/>
      <c r="X208" s="71"/>
      <c r="Y208" s="71"/>
    </row>
    <row r="209" spans="1:25" ht="15.75">
      <c r="A209" s="25"/>
      <c r="B209" s="41">
        <v>2</v>
      </c>
      <c r="C209" s="42" t="s">
        <v>1741</v>
      </c>
      <c r="D209" s="43"/>
      <c r="E209" s="19">
        <v>17</v>
      </c>
      <c r="F209" s="38"/>
      <c r="G209" s="40">
        <v>2</v>
      </c>
      <c r="H209" s="42" t="s">
        <v>1740</v>
      </c>
      <c r="I209" s="43"/>
      <c r="J209" s="19">
        <v>9</v>
      </c>
      <c r="K209" s="38" t="s">
        <v>84</v>
      </c>
      <c r="L209" s="71"/>
      <c r="M209" s="71"/>
      <c r="N209" s="71"/>
      <c r="O209" s="71"/>
      <c r="P209" s="71"/>
      <c r="Q209" s="71"/>
      <c r="R209" s="71"/>
      <c r="S209" s="71"/>
      <c r="T209" s="71"/>
      <c r="U209" s="71"/>
      <c r="V209" s="71"/>
      <c r="W209" s="71"/>
      <c r="X209" s="71"/>
      <c r="Y209" s="71"/>
    </row>
    <row r="210" spans="1:25" ht="15.75">
      <c r="A210" s="25"/>
      <c r="B210" s="39"/>
      <c r="C210" s="42" t="s">
        <v>1739</v>
      </c>
      <c r="D210" s="43"/>
      <c r="E210" s="19">
        <v>17</v>
      </c>
      <c r="F210" s="39"/>
      <c r="G210" s="39"/>
      <c r="H210" s="42" t="s">
        <v>1738</v>
      </c>
      <c r="I210" s="43"/>
      <c r="J210" s="19">
        <v>15</v>
      </c>
      <c r="K210" s="39"/>
      <c r="L210" s="71"/>
      <c r="M210" s="71"/>
      <c r="N210" s="71"/>
      <c r="O210" s="71"/>
      <c r="P210" s="71"/>
      <c r="Q210" s="71"/>
      <c r="R210" s="71"/>
      <c r="S210" s="71"/>
      <c r="T210" s="71"/>
      <c r="U210" s="71"/>
      <c r="V210" s="71"/>
      <c r="W210" s="71"/>
      <c r="X210" s="71"/>
      <c r="Y210" s="71"/>
    </row>
    <row r="211" spans="1:25" ht="15.75">
      <c r="A211" s="25"/>
      <c r="B211" s="41">
        <v>3</v>
      </c>
      <c r="C211" s="42" t="s">
        <v>1737</v>
      </c>
      <c r="D211" s="43"/>
      <c r="E211" s="19">
        <v>15</v>
      </c>
      <c r="F211" s="38" t="s">
        <v>68</v>
      </c>
      <c r="G211" s="40">
        <v>3</v>
      </c>
      <c r="H211" s="42" t="s">
        <v>1736</v>
      </c>
      <c r="I211" s="43"/>
      <c r="J211" s="19">
        <v>11</v>
      </c>
      <c r="K211" s="38"/>
      <c r="L211" s="71"/>
      <c r="M211" s="71"/>
      <c r="N211" s="71"/>
      <c r="O211" s="71"/>
      <c r="P211" s="71"/>
      <c r="Q211" s="71"/>
      <c r="R211" s="71"/>
      <c r="S211" s="71"/>
      <c r="T211" s="71"/>
      <c r="U211" s="71"/>
      <c r="V211" s="71"/>
      <c r="W211" s="71"/>
      <c r="X211" s="71"/>
      <c r="Y211" s="71"/>
    </row>
    <row r="212" spans="1:25" ht="15.75">
      <c r="A212" s="25"/>
      <c r="B212" s="39"/>
      <c r="C212" s="42" t="s">
        <v>1735</v>
      </c>
      <c r="D212" s="43"/>
      <c r="E212" s="19">
        <v>19</v>
      </c>
      <c r="F212" s="39"/>
      <c r="G212" s="39"/>
      <c r="H212" s="42" t="s">
        <v>1734</v>
      </c>
      <c r="I212" s="43"/>
      <c r="J212" s="19">
        <v>19</v>
      </c>
      <c r="K212" s="39"/>
      <c r="L212" s="71"/>
      <c r="M212" s="71"/>
      <c r="N212" s="71"/>
      <c r="O212" s="71"/>
      <c r="P212" s="71"/>
      <c r="Q212" s="71"/>
      <c r="R212" s="71"/>
      <c r="S212" s="71"/>
      <c r="T212" s="71"/>
      <c r="U212" s="71"/>
      <c r="V212" s="71"/>
      <c r="W212" s="71"/>
      <c r="X212" s="71"/>
      <c r="Y212" s="71"/>
    </row>
    <row r="213" spans="1:25" ht="15.75">
      <c r="A213" s="25"/>
      <c r="B213" s="41">
        <v>4</v>
      </c>
      <c r="C213" s="42" t="s">
        <v>1733</v>
      </c>
      <c r="D213" s="43"/>
      <c r="E213" s="19">
        <v>17</v>
      </c>
      <c r="F213" s="38" t="s">
        <v>102</v>
      </c>
      <c r="G213" s="40">
        <v>4</v>
      </c>
      <c r="H213" s="42" t="s">
        <v>1732</v>
      </c>
      <c r="I213" s="43"/>
      <c r="J213" s="19">
        <v>7</v>
      </c>
      <c r="K213" s="38"/>
      <c r="L213" s="71"/>
      <c r="M213" s="71"/>
      <c r="N213" s="71"/>
      <c r="O213" s="71"/>
      <c r="P213" s="71"/>
      <c r="Q213" s="71"/>
      <c r="R213" s="71"/>
      <c r="S213" s="71"/>
      <c r="T213" s="71"/>
      <c r="U213" s="71"/>
      <c r="V213" s="71"/>
      <c r="W213" s="71"/>
      <c r="X213" s="71"/>
      <c r="Y213" s="71"/>
    </row>
    <row r="214" spans="1:25" ht="15.75">
      <c r="A214" s="25"/>
      <c r="B214" s="39"/>
      <c r="C214" s="42" t="s">
        <v>1731</v>
      </c>
      <c r="D214" s="43"/>
      <c r="E214" s="19">
        <v>19</v>
      </c>
      <c r="F214" s="39"/>
      <c r="G214" s="39"/>
      <c r="H214" s="42" t="s">
        <v>1730</v>
      </c>
      <c r="I214" s="43"/>
      <c r="J214" s="19">
        <v>18</v>
      </c>
      <c r="K214" s="39"/>
      <c r="L214" s="71"/>
      <c r="M214" s="71"/>
      <c r="N214" s="71"/>
      <c r="O214" s="71"/>
      <c r="P214" s="71"/>
      <c r="Q214" s="71"/>
      <c r="R214" s="71"/>
      <c r="S214" s="71"/>
      <c r="T214" s="71"/>
      <c r="U214" s="71"/>
      <c r="V214" s="71"/>
      <c r="W214" s="71"/>
      <c r="X214" s="71"/>
      <c r="Y214" s="71"/>
    </row>
    <row r="215" spans="1:25" ht="15.75">
      <c r="A215" s="25"/>
      <c r="B215" s="41">
        <v>5</v>
      </c>
      <c r="C215" s="42" t="s">
        <v>1729</v>
      </c>
      <c r="D215" s="43"/>
      <c r="E215" s="19">
        <v>16</v>
      </c>
      <c r="F215" s="38" t="s">
        <v>43</v>
      </c>
      <c r="G215" s="40">
        <v>5</v>
      </c>
      <c r="H215" s="42" t="s">
        <v>1728</v>
      </c>
      <c r="I215" s="43"/>
      <c r="J215" s="19">
        <v>5</v>
      </c>
      <c r="K215" s="38"/>
      <c r="L215" s="71"/>
      <c r="M215" s="71"/>
      <c r="N215" s="71"/>
      <c r="O215" s="71"/>
      <c r="P215" s="71"/>
      <c r="Q215" s="71"/>
      <c r="R215" s="71"/>
      <c r="S215" s="71"/>
      <c r="T215" s="71"/>
      <c r="U215" s="71"/>
      <c r="V215" s="71"/>
      <c r="W215" s="71"/>
      <c r="X215" s="71"/>
      <c r="Y215" s="71"/>
    </row>
    <row r="216" spans="1:25" ht="15.75">
      <c r="A216" s="25"/>
      <c r="B216" s="39"/>
      <c r="C216" s="42" t="s">
        <v>1727</v>
      </c>
      <c r="D216" s="43"/>
      <c r="E216" s="19">
        <v>16</v>
      </c>
      <c r="F216" s="39"/>
      <c r="G216" s="39"/>
      <c r="H216" s="42" t="s">
        <v>1726</v>
      </c>
      <c r="I216" s="43"/>
      <c r="J216" s="19">
        <v>15</v>
      </c>
      <c r="K216" s="39"/>
      <c r="L216" s="71"/>
      <c r="M216" s="71"/>
      <c r="N216" s="71"/>
      <c r="O216" s="71"/>
      <c r="P216" s="71"/>
      <c r="Q216" s="71"/>
      <c r="R216" s="71"/>
      <c r="S216" s="71"/>
      <c r="T216" s="71"/>
      <c r="U216" s="71"/>
      <c r="V216" s="71"/>
      <c r="W216" s="71"/>
      <c r="X216" s="71"/>
      <c r="Y216" s="71"/>
    </row>
    <row r="217" spans="1:25" ht="27.75">
      <c r="A217" s="25"/>
      <c r="B217" s="44" t="str">
        <f>"TOTAL MATCHES WON BY : "&amp;C203</f>
        <v>TOTAL MATCHES WON BY : MELVILLE GLADES</v>
      </c>
      <c r="C217" s="45"/>
      <c r="D217" s="45"/>
      <c r="E217" s="43"/>
      <c r="F217" s="19">
        <f>COUNTA(F207:F216)-0.5*COUNTIF(F207:F216,"Sq*")-COUNTIF(F207:F216,"TBA")</f>
        <v>4</v>
      </c>
      <c r="G217" s="55" t="str">
        <f>"TOTAL MATCHES WON BY : "&amp;H203</f>
        <v>TOTAL MATCHES WON BY : SECRET HARBOUR</v>
      </c>
      <c r="H217" s="45"/>
      <c r="I217" s="45"/>
      <c r="J217" s="43"/>
      <c r="K217" s="19">
        <f>COUNTA(K207:K216)-0.5*COUNTIF(K207:K216,"Sq*")-COUNTIF(K207:K216,"TBA")</f>
        <v>1</v>
      </c>
      <c r="L217" s="70"/>
      <c r="M217" s="70"/>
      <c r="N217" s="70" t="str">
        <f>IF(F217+K217=0,"",C203)</f>
        <v>MELVILLE GLADES</v>
      </c>
      <c r="O217" s="24">
        <f>F217</f>
        <v>4</v>
      </c>
      <c r="P217" s="70" t="str">
        <f>IF(F217+K217=0,"",H203)</f>
        <v>SECRET HARBOUR</v>
      </c>
      <c r="Q217" s="24">
        <f>K217</f>
        <v>1</v>
      </c>
      <c r="R217" s="70" t="str">
        <f>G218</f>
        <v>MELVILLE GLADES</v>
      </c>
      <c r="S217" s="70" t="str">
        <f>IF(R217="HALVED",C203,"")</f>
        <v/>
      </c>
      <c r="T217" s="70" t="str">
        <f>IF(R217="HALVED",H203,"")</f>
        <v/>
      </c>
      <c r="U217" s="70"/>
      <c r="V217" s="70"/>
      <c r="W217" s="70"/>
      <c r="X217" s="70"/>
      <c r="Y217" s="70"/>
    </row>
    <row r="218" spans="1:25" ht="15">
      <c r="A218" s="25"/>
      <c r="B218" s="46" t="s">
        <v>52</v>
      </c>
      <c r="C218" s="45"/>
      <c r="D218" s="45"/>
      <c r="E218" s="45"/>
      <c r="F218" s="43"/>
      <c r="G218" s="56" t="str">
        <f>IF(F217+K217&lt;4,"",IF(F217=K217,"HALVED",IF(F217&gt;K217,C203,H203)))</f>
        <v>MELVILLE GLADES</v>
      </c>
      <c r="H218" s="45"/>
      <c r="I218" s="45"/>
      <c r="J218" s="45"/>
      <c r="K218" s="43"/>
      <c r="L218" s="69"/>
      <c r="M218" s="69"/>
      <c r="N218" s="69"/>
      <c r="O218" s="69"/>
      <c r="P218" s="69"/>
      <c r="Q218" s="69"/>
      <c r="R218" s="69"/>
      <c r="S218" s="69"/>
      <c r="T218" s="69"/>
      <c r="U218" s="69"/>
      <c r="V218" s="69"/>
      <c r="W218" s="69"/>
      <c r="X218" s="69"/>
      <c r="Y218" s="69"/>
    </row>
    <row r="219" spans="1:25" ht="15">
      <c r="A219" s="25"/>
      <c r="B219" s="25"/>
      <c r="C219" s="25"/>
      <c r="D219" s="25"/>
      <c r="E219" s="25"/>
      <c r="F219" s="25"/>
      <c r="G219" s="33"/>
      <c r="H219" s="33"/>
      <c r="I219" s="33"/>
      <c r="J219" s="33"/>
      <c r="K219" s="33"/>
      <c r="L219" s="69"/>
      <c r="M219" s="69"/>
      <c r="N219" s="69"/>
      <c r="O219" s="69"/>
      <c r="P219" s="69"/>
      <c r="Q219" s="69"/>
      <c r="R219" s="69"/>
      <c r="S219" s="69"/>
      <c r="T219" s="69"/>
      <c r="U219" s="69"/>
      <c r="V219" s="69"/>
      <c r="W219" s="69"/>
      <c r="X219" s="69"/>
      <c r="Y219" s="69"/>
    </row>
    <row r="220" spans="1:25" ht="15">
      <c r="A220" s="25"/>
      <c r="B220" s="25"/>
      <c r="C220" s="25"/>
      <c r="D220" s="25"/>
      <c r="E220" s="25"/>
      <c r="F220" s="25"/>
      <c r="G220" s="33"/>
      <c r="H220" s="33"/>
      <c r="I220" s="33"/>
      <c r="J220" s="33"/>
      <c r="K220" s="33"/>
      <c r="L220" s="69"/>
      <c r="M220" s="69"/>
      <c r="N220" s="69"/>
      <c r="O220" s="69"/>
      <c r="P220" s="69"/>
      <c r="Q220" s="69"/>
      <c r="R220" s="69"/>
      <c r="S220" s="69"/>
      <c r="T220" s="69"/>
      <c r="U220" s="69"/>
      <c r="V220" s="69"/>
      <c r="W220" s="69"/>
      <c r="X220" s="69"/>
      <c r="Y220" s="69"/>
    </row>
    <row r="221" spans="1:25" ht="15">
      <c r="A221" s="25"/>
      <c r="B221" s="25"/>
      <c r="C221" s="25"/>
      <c r="D221" s="25"/>
      <c r="E221" s="25"/>
      <c r="F221" s="25"/>
      <c r="G221" s="33"/>
      <c r="H221" s="33"/>
      <c r="I221" s="33"/>
      <c r="J221" s="33"/>
      <c r="K221" s="33"/>
      <c r="L221" s="69"/>
      <c r="M221" s="69"/>
      <c r="N221" s="69"/>
      <c r="O221" s="69"/>
      <c r="P221" s="69"/>
      <c r="Q221" s="69"/>
      <c r="R221" s="69"/>
      <c r="S221" s="69"/>
      <c r="T221" s="69"/>
      <c r="U221" s="69"/>
      <c r="V221" s="69"/>
      <c r="W221" s="69"/>
      <c r="X221" s="69"/>
      <c r="Y221" s="69"/>
    </row>
    <row r="222" spans="1:25" ht="15">
      <c r="A222" s="25"/>
      <c r="B222" s="25"/>
      <c r="C222" s="25"/>
      <c r="D222" s="25"/>
      <c r="E222" s="25"/>
      <c r="F222" s="25"/>
      <c r="G222" s="33"/>
      <c r="H222" s="33"/>
      <c r="I222" s="33"/>
      <c r="J222" s="33"/>
      <c r="K222" s="33"/>
      <c r="L222" s="69"/>
      <c r="M222" s="69"/>
      <c r="N222" s="69"/>
      <c r="O222" s="69"/>
      <c r="P222" s="69"/>
      <c r="Q222" s="69"/>
      <c r="R222" s="69"/>
      <c r="S222" s="69"/>
      <c r="T222" s="69"/>
      <c r="U222" s="69"/>
      <c r="V222" s="69"/>
      <c r="W222" s="69"/>
      <c r="X222" s="69"/>
      <c r="Y222" s="69"/>
    </row>
    <row r="223" spans="1:25" ht="15">
      <c r="A223" s="25"/>
      <c r="B223" s="25"/>
      <c r="C223" s="25"/>
      <c r="D223" s="25"/>
      <c r="E223" s="25"/>
      <c r="F223" s="25"/>
      <c r="G223" s="33"/>
      <c r="H223" s="33"/>
      <c r="I223" s="33"/>
      <c r="J223" s="33"/>
      <c r="K223" s="33"/>
      <c r="L223" s="69"/>
      <c r="M223" s="69"/>
      <c r="N223" s="69"/>
      <c r="O223" s="69"/>
      <c r="P223" s="69"/>
      <c r="Q223" s="69"/>
      <c r="R223" s="69"/>
      <c r="S223" s="69"/>
      <c r="T223" s="69"/>
      <c r="U223" s="69"/>
      <c r="V223" s="69"/>
      <c r="W223" s="69"/>
      <c r="X223" s="69"/>
      <c r="Y223" s="69"/>
    </row>
    <row r="224" spans="1:25" ht="15">
      <c r="A224" s="25"/>
      <c r="B224" s="25"/>
      <c r="C224" s="25"/>
      <c r="D224" s="25"/>
      <c r="E224" s="25"/>
      <c r="F224" s="25"/>
      <c r="G224" s="33"/>
      <c r="H224" s="33"/>
      <c r="I224" s="33"/>
      <c r="J224" s="33"/>
      <c r="K224" s="33"/>
      <c r="L224" s="69"/>
      <c r="M224" s="69"/>
      <c r="N224" s="69"/>
      <c r="O224" s="69"/>
      <c r="P224" s="69"/>
      <c r="Q224" s="69"/>
      <c r="R224" s="69"/>
      <c r="S224" s="69"/>
      <c r="T224" s="69"/>
      <c r="U224" s="69"/>
      <c r="V224" s="69"/>
      <c r="W224" s="69"/>
      <c r="X224" s="69"/>
      <c r="Y224" s="69"/>
    </row>
    <row r="225" spans="1:25" ht="15">
      <c r="A225" s="25"/>
      <c r="B225" s="25"/>
      <c r="C225" s="25"/>
      <c r="D225" s="25"/>
      <c r="E225" s="25"/>
      <c r="F225" s="25"/>
      <c r="G225" s="33"/>
      <c r="H225" s="33"/>
      <c r="I225" s="33"/>
      <c r="J225" s="33"/>
      <c r="K225" s="33"/>
      <c r="L225" s="33"/>
      <c r="M225" s="33"/>
      <c r="N225" s="33"/>
      <c r="O225" s="33"/>
      <c r="P225" s="33"/>
      <c r="Q225" s="33"/>
      <c r="R225" s="33"/>
      <c r="S225" s="33"/>
      <c r="T225" s="33"/>
      <c r="U225" s="33"/>
      <c r="V225" s="33"/>
      <c r="W225" s="33"/>
      <c r="X225" s="33"/>
      <c r="Y225" s="33"/>
    </row>
    <row r="226" spans="1:25" ht="15">
      <c r="A226" s="25"/>
      <c r="B226" s="25"/>
      <c r="C226" s="25"/>
      <c r="D226" s="25"/>
      <c r="E226" s="25"/>
      <c r="F226" s="25"/>
      <c r="G226" s="33"/>
      <c r="H226" s="33"/>
      <c r="I226" s="33"/>
      <c r="J226" s="33"/>
      <c r="K226" s="33"/>
      <c r="L226" s="33"/>
      <c r="M226" s="33"/>
      <c r="N226" s="33"/>
      <c r="O226" s="33"/>
      <c r="P226" s="33"/>
      <c r="Q226" s="33"/>
      <c r="R226" s="33"/>
      <c r="S226" s="33"/>
      <c r="T226" s="33"/>
      <c r="U226" s="33"/>
      <c r="V226" s="33"/>
      <c r="W226" s="33"/>
      <c r="X226" s="33"/>
      <c r="Y226" s="33"/>
    </row>
    <row r="227" spans="1:25" ht="15">
      <c r="A227" s="25"/>
      <c r="B227" s="25"/>
      <c r="C227" s="25"/>
      <c r="D227" s="25"/>
      <c r="E227" s="25"/>
      <c r="F227" s="25"/>
      <c r="G227" s="33"/>
      <c r="H227" s="33"/>
      <c r="I227" s="33"/>
      <c r="J227" s="33"/>
      <c r="K227" s="33"/>
      <c r="L227" s="33"/>
      <c r="M227" s="33"/>
      <c r="N227" s="33"/>
      <c r="O227" s="33"/>
      <c r="P227" s="33"/>
      <c r="Q227" s="33"/>
      <c r="R227" s="33"/>
      <c r="S227" s="33"/>
      <c r="T227" s="33"/>
      <c r="U227" s="33"/>
      <c r="V227" s="33"/>
      <c r="W227" s="33"/>
      <c r="X227" s="33"/>
      <c r="Y227" s="33"/>
    </row>
    <row r="228" spans="1:25" ht="15">
      <c r="A228" s="25"/>
      <c r="B228" s="25"/>
      <c r="C228" s="25"/>
      <c r="D228" s="25"/>
      <c r="E228" s="25"/>
      <c r="F228" s="25"/>
      <c r="G228" s="33"/>
      <c r="H228" s="33"/>
      <c r="I228" s="33"/>
      <c r="J228" s="33"/>
      <c r="K228" s="33"/>
      <c r="L228" s="33"/>
      <c r="M228" s="33"/>
      <c r="N228" s="33"/>
      <c r="O228" s="33"/>
      <c r="P228" s="33"/>
      <c r="Q228" s="33"/>
      <c r="R228" s="33"/>
      <c r="S228" s="33"/>
      <c r="T228" s="33"/>
      <c r="U228" s="33"/>
      <c r="V228" s="33"/>
      <c r="W228" s="33"/>
      <c r="X228" s="33"/>
      <c r="Y228" s="33"/>
    </row>
    <row r="229" spans="1:25" ht="15">
      <c r="A229" s="25"/>
      <c r="B229" s="25"/>
      <c r="C229" s="25"/>
      <c r="D229" s="25"/>
      <c r="E229" s="25"/>
      <c r="F229" s="25"/>
      <c r="G229" s="33"/>
      <c r="H229" s="33"/>
      <c r="I229" s="33"/>
      <c r="J229" s="33"/>
      <c r="K229" s="33"/>
      <c r="L229" s="33"/>
      <c r="M229" s="33"/>
      <c r="N229" s="33"/>
      <c r="O229" s="33"/>
      <c r="P229" s="33"/>
      <c r="Q229" s="33"/>
      <c r="R229" s="33"/>
      <c r="S229" s="33"/>
      <c r="T229" s="33"/>
      <c r="U229" s="33"/>
      <c r="V229" s="33"/>
      <c r="W229" s="33"/>
      <c r="X229" s="33"/>
      <c r="Y229" s="33"/>
    </row>
    <row r="230" spans="1:25" ht="15">
      <c r="A230" s="25"/>
      <c r="B230" s="25"/>
      <c r="C230" s="25"/>
      <c r="D230" s="25"/>
      <c r="E230" s="25"/>
      <c r="F230" s="25"/>
      <c r="G230" s="33"/>
      <c r="H230" s="33"/>
      <c r="I230" s="33"/>
      <c r="J230" s="33"/>
      <c r="K230" s="33"/>
      <c r="L230" s="33"/>
      <c r="M230" s="33"/>
      <c r="N230" s="33"/>
      <c r="O230" s="33"/>
      <c r="P230" s="33"/>
      <c r="Q230" s="33"/>
      <c r="R230" s="33"/>
      <c r="S230" s="33"/>
      <c r="T230" s="33"/>
      <c r="U230" s="33"/>
      <c r="V230" s="33"/>
      <c r="W230" s="33"/>
      <c r="X230" s="33"/>
      <c r="Y230" s="33"/>
    </row>
    <row r="231" spans="1:25" ht="15">
      <c r="A231" s="25"/>
      <c r="B231" s="25"/>
      <c r="C231" s="25"/>
      <c r="D231" s="25"/>
      <c r="E231" s="25"/>
      <c r="F231" s="25"/>
      <c r="G231" s="33"/>
      <c r="H231" s="33"/>
      <c r="I231" s="33"/>
      <c r="J231" s="33"/>
      <c r="K231" s="33"/>
      <c r="L231" s="33"/>
      <c r="M231" s="33"/>
      <c r="N231" s="33"/>
      <c r="O231" s="33"/>
      <c r="P231" s="33"/>
      <c r="Q231" s="33"/>
      <c r="R231" s="33"/>
      <c r="S231" s="33"/>
      <c r="T231" s="33"/>
      <c r="U231" s="33"/>
      <c r="V231" s="33"/>
      <c r="W231" s="33"/>
      <c r="X231" s="33"/>
      <c r="Y231" s="33"/>
    </row>
    <row r="232" spans="1:25" ht="15">
      <c r="A232" s="25"/>
      <c r="B232" s="25"/>
      <c r="C232" s="25"/>
      <c r="D232" s="25"/>
      <c r="E232" s="25"/>
      <c r="F232" s="25"/>
      <c r="G232" s="33"/>
      <c r="H232" s="33"/>
      <c r="I232" s="33"/>
      <c r="J232" s="33"/>
      <c r="K232" s="33"/>
      <c r="L232" s="33"/>
      <c r="M232" s="33"/>
      <c r="N232" s="33"/>
      <c r="O232" s="33"/>
      <c r="P232" s="33"/>
      <c r="Q232" s="33"/>
      <c r="R232" s="33"/>
      <c r="S232" s="33"/>
      <c r="T232" s="33"/>
      <c r="U232" s="33"/>
      <c r="V232" s="33"/>
      <c r="W232" s="33"/>
      <c r="X232" s="33"/>
      <c r="Y232" s="33"/>
    </row>
    <row r="233" spans="1:25" ht="15">
      <c r="A233" s="25"/>
      <c r="B233" s="25"/>
      <c r="C233" s="25"/>
      <c r="D233" s="25"/>
      <c r="E233" s="25"/>
      <c r="F233" s="25"/>
      <c r="G233" s="33"/>
      <c r="H233" s="33"/>
      <c r="I233" s="33"/>
      <c r="J233" s="33"/>
      <c r="K233" s="33"/>
      <c r="L233" s="33"/>
      <c r="M233" s="33"/>
      <c r="N233" s="33"/>
      <c r="O233" s="33"/>
      <c r="P233" s="33"/>
      <c r="Q233" s="33"/>
      <c r="R233" s="33"/>
      <c r="S233" s="33"/>
      <c r="T233" s="33"/>
      <c r="U233" s="33"/>
      <c r="V233" s="33"/>
      <c r="W233" s="33"/>
      <c r="X233" s="33"/>
      <c r="Y233" s="33"/>
    </row>
    <row r="234" spans="1:25" ht="15">
      <c r="A234" s="25"/>
      <c r="B234" s="25"/>
      <c r="C234" s="25"/>
      <c r="D234" s="25"/>
      <c r="E234" s="25"/>
      <c r="F234" s="25"/>
      <c r="G234" s="33"/>
      <c r="H234" s="33"/>
      <c r="I234" s="33"/>
      <c r="J234" s="33"/>
      <c r="K234" s="33"/>
      <c r="L234" s="33"/>
      <c r="M234" s="33"/>
      <c r="N234" s="33"/>
      <c r="O234" s="33"/>
      <c r="P234" s="33"/>
      <c r="Q234" s="33"/>
      <c r="R234" s="33"/>
      <c r="S234" s="33"/>
      <c r="T234" s="33"/>
      <c r="U234" s="33"/>
      <c r="V234" s="33"/>
      <c r="W234" s="33"/>
      <c r="X234" s="33"/>
      <c r="Y234" s="33"/>
    </row>
    <row r="235" spans="1:25" ht="15">
      <c r="A235" s="25"/>
      <c r="B235" s="25"/>
      <c r="C235" s="25"/>
      <c r="D235" s="25"/>
      <c r="E235" s="25"/>
      <c r="F235" s="25"/>
      <c r="G235" s="33"/>
      <c r="H235" s="33"/>
      <c r="I235" s="33"/>
      <c r="J235" s="33"/>
      <c r="K235" s="33"/>
      <c r="L235" s="33"/>
      <c r="M235" s="33"/>
      <c r="N235" s="33"/>
      <c r="O235" s="33"/>
      <c r="P235" s="33"/>
      <c r="Q235" s="33"/>
      <c r="R235" s="33"/>
      <c r="S235" s="33"/>
      <c r="T235" s="33"/>
      <c r="U235" s="33"/>
      <c r="V235" s="33"/>
      <c r="W235" s="33"/>
      <c r="X235" s="33"/>
      <c r="Y235" s="33"/>
    </row>
    <row r="236" spans="1:25" ht="15">
      <c r="A236" s="25"/>
      <c r="B236" s="25"/>
      <c r="C236" s="25"/>
      <c r="D236" s="25"/>
      <c r="E236" s="25"/>
      <c r="F236" s="25"/>
      <c r="G236" s="33"/>
      <c r="H236" s="33"/>
      <c r="I236" s="33"/>
      <c r="J236" s="33"/>
      <c r="K236" s="33"/>
      <c r="L236" s="33"/>
      <c r="M236" s="33"/>
      <c r="N236" s="33"/>
      <c r="O236" s="33"/>
      <c r="P236" s="33"/>
      <c r="Q236" s="33"/>
      <c r="R236" s="33"/>
      <c r="S236" s="33"/>
      <c r="T236" s="33"/>
      <c r="U236" s="33"/>
      <c r="V236" s="33"/>
      <c r="W236" s="33"/>
      <c r="X236" s="33"/>
      <c r="Y236" s="33"/>
    </row>
    <row r="237" spans="1:25" ht="15">
      <c r="A237" s="25"/>
      <c r="B237" s="25"/>
      <c r="C237" s="25"/>
      <c r="D237" s="25"/>
      <c r="E237" s="25"/>
      <c r="F237" s="25"/>
      <c r="G237" s="33"/>
      <c r="H237" s="33"/>
      <c r="I237" s="33"/>
      <c r="J237" s="33"/>
      <c r="K237" s="33"/>
      <c r="L237" s="33"/>
      <c r="M237" s="33"/>
      <c r="N237" s="33"/>
      <c r="O237" s="33"/>
      <c r="P237" s="33"/>
      <c r="Q237" s="33"/>
      <c r="R237" s="33"/>
      <c r="S237" s="33"/>
      <c r="T237" s="33"/>
      <c r="U237" s="33"/>
      <c r="V237" s="33"/>
      <c r="W237" s="33"/>
      <c r="X237" s="33"/>
      <c r="Y237" s="33"/>
    </row>
    <row r="238" spans="1:25" ht="15">
      <c r="A238" s="25"/>
      <c r="B238" s="25"/>
      <c r="C238" s="25"/>
      <c r="D238" s="25"/>
      <c r="E238" s="25"/>
      <c r="F238" s="25"/>
      <c r="G238" s="33"/>
      <c r="H238" s="33"/>
      <c r="I238" s="33"/>
      <c r="J238" s="33"/>
      <c r="K238" s="33"/>
      <c r="L238" s="33"/>
      <c r="M238" s="33"/>
      <c r="N238" s="33"/>
      <c r="O238" s="33"/>
      <c r="P238" s="33"/>
      <c r="Q238" s="33"/>
      <c r="R238" s="33"/>
      <c r="S238" s="33"/>
      <c r="T238" s="33"/>
      <c r="U238" s="33"/>
      <c r="V238" s="33"/>
      <c r="W238" s="33"/>
      <c r="X238" s="33"/>
      <c r="Y238" s="33"/>
    </row>
    <row r="239" spans="1:25" ht="15" hidden="1">
      <c r="A239" s="25"/>
      <c r="B239" s="25"/>
      <c r="C239" s="25"/>
      <c r="D239" s="25"/>
      <c r="E239" s="25"/>
      <c r="F239" s="25"/>
      <c r="G239" s="33"/>
      <c r="H239" s="33"/>
      <c r="I239" s="35"/>
      <c r="J239" s="35"/>
      <c r="K239" s="35"/>
      <c r="L239" s="33"/>
      <c r="M239" s="33"/>
      <c r="N239" s="33"/>
      <c r="O239" s="33"/>
      <c r="P239" s="33"/>
      <c r="Q239" s="33"/>
      <c r="R239" s="33"/>
      <c r="S239" s="33"/>
      <c r="T239" s="33"/>
      <c r="U239" s="33"/>
      <c r="V239" s="33"/>
      <c r="W239" s="33"/>
      <c r="X239" s="33"/>
      <c r="Y239" s="33"/>
    </row>
    <row r="240" spans="1:25" ht="15" hidden="1">
      <c r="A240" s="25"/>
      <c r="B240" s="25"/>
      <c r="C240" s="25" t="s">
        <v>119</v>
      </c>
      <c r="D240" s="25"/>
      <c r="E240" s="25"/>
      <c r="F240" s="25"/>
      <c r="G240" s="33"/>
      <c r="H240" s="33"/>
      <c r="I240" s="35"/>
      <c r="J240" s="35"/>
      <c r="K240" s="35"/>
      <c r="L240" s="33"/>
      <c r="M240" s="33"/>
      <c r="N240" s="33"/>
      <c r="O240" s="33"/>
      <c r="P240" s="33"/>
      <c r="Q240" s="33"/>
      <c r="R240" s="33"/>
      <c r="S240" s="33"/>
      <c r="T240" s="33"/>
      <c r="U240" s="33"/>
      <c r="V240" s="33"/>
      <c r="W240" s="33"/>
      <c r="X240" s="33"/>
      <c r="Y240" s="33"/>
    </row>
    <row r="241" spans="1:25" ht="15" hidden="1">
      <c r="A241" s="25"/>
      <c r="B241" s="25"/>
      <c r="C241" s="25" t="s">
        <v>68</v>
      </c>
      <c r="D241" s="25"/>
      <c r="E241" s="25"/>
      <c r="F241" s="25"/>
      <c r="G241" s="33"/>
      <c r="H241" s="33"/>
      <c r="I241" s="35"/>
      <c r="J241" s="35"/>
      <c r="K241" s="35"/>
      <c r="L241" s="33"/>
      <c r="M241" s="33"/>
      <c r="N241" s="33"/>
      <c r="O241" s="33"/>
      <c r="P241" s="33"/>
      <c r="Q241" s="33"/>
      <c r="R241" s="33"/>
      <c r="S241" s="33"/>
      <c r="T241" s="33"/>
      <c r="U241" s="33"/>
      <c r="V241" s="33"/>
      <c r="W241" s="33"/>
      <c r="X241" s="33"/>
      <c r="Y241" s="33"/>
    </row>
    <row r="242" spans="1:25" ht="15" hidden="1">
      <c r="A242" s="25"/>
      <c r="B242" s="25"/>
      <c r="C242" s="25" t="s">
        <v>55</v>
      </c>
      <c r="D242" s="25"/>
      <c r="E242" s="25"/>
      <c r="F242" s="25"/>
      <c r="G242" s="33"/>
      <c r="H242" s="33"/>
      <c r="I242" s="35"/>
      <c r="J242" s="35"/>
      <c r="K242" s="35"/>
      <c r="L242" s="33"/>
      <c r="M242" s="33"/>
      <c r="N242" s="33"/>
      <c r="O242" s="33"/>
      <c r="P242" s="33"/>
      <c r="Q242" s="33"/>
      <c r="R242" s="33"/>
      <c r="S242" s="33"/>
      <c r="T242" s="33"/>
      <c r="U242" s="33"/>
      <c r="V242" s="33"/>
      <c r="W242" s="33"/>
      <c r="X242" s="33"/>
      <c r="Y242" s="33"/>
    </row>
    <row r="243" spans="1:25" ht="15" hidden="1">
      <c r="A243" s="25"/>
      <c r="B243" s="25"/>
      <c r="C243" s="25" t="s">
        <v>33</v>
      </c>
      <c r="D243" s="25"/>
      <c r="E243" s="25"/>
      <c r="F243" s="25"/>
      <c r="G243" s="33"/>
      <c r="H243" s="33"/>
      <c r="I243" s="35"/>
      <c r="J243" s="35"/>
      <c r="K243" s="35"/>
      <c r="L243" s="33"/>
      <c r="M243" s="33"/>
      <c r="N243" s="33"/>
      <c r="O243" s="33"/>
      <c r="P243" s="33"/>
      <c r="Q243" s="33"/>
      <c r="R243" s="33"/>
      <c r="S243" s="33"/>
      <c r="T243" s="33"/>
      <c r="U243" s="33"/>
      <c r="V243" s="33"/>
      <c r="W243" s="33"/>
      <c r="X243" s="33"/>
      <c r="Y243" s="33"/>
    </row>
    <row r="244" spans="1:25" ht="15" hidden="1">
      <c r="A244" s="25"/>
      <c r="B244" s="25"/>
      <c r="C244" s="25" t="s">
        <v>38</v>
      </c>
      <c r="D244" s="25"/>
      <c r="E244" s="25"/>
      <c r="F244" s="25"/>
      <c r="G244" s="33"/>
      <c r="H244" s="33"/>
      <c r="I244" s="35"/>
      <c r="J244" s="35"/>
      <c r="K244" s="35"/>
      <c r="L244" s="33"/>
      <c r="M244" s="33"/>
      <c r="N244" s="33"/>
      <c r="O244" s="33"/>
      <c r="P244" s="33"/>
      <c r="Q244" s="33"/>
      <c r="R244" s="33"/>
      <c r="S244" s="33"/>
      <c r="T244" s="33"/>
      <c r="U244" s="33"/>
      <c r="V244" s="33"/>
      <c r="W244" s="33"/>
      <c r="X244" s="33"/>
      <c r="Y244" s="33"/>
    </row>
    <row r="245" spans="1:25" ht="15" hidden="1">
      <c r="A245" s="25"/>
      <c r="B245" s="25"/>
      <c r="C245" s="68" t="s">
        <v>87</v>
      </c>
      <c r="D245" s="25"/>
      <c r="E245" s="25"/>
      <c r="F245" s="25"/>
      <c r="G245" s="33"/>
      <c r="H245" s="33"/>
      <c r="I245" s="35"/>
      <c r="J245" s="35"/>
      <c r="K245" s="35"/>
      <c r="L245" s="33"/>
      <c r="M245" s="33"/>
      <c r="N245" s="33"/>
      <c r="O245" s="33"/>
      <c r="P245" s="33"/>
      <c r="Q245" s="33"/>
      <c r="R245" s="33"/>
      <c r="S245" s="33"/>
      <c r="T245" s="33"/>
      <c r="U245" s="33"/>
      <c r="V245" s="33"/>
      <c r="W245" s="33"/>
      <c r="X245" s="33"/>
      <c r="Y245" s="33"/>
    </row>
    <row r="246" spans="1:25" ht="15" hidden="1">
      <c r="A246" s="25"/>
      <c r="B246" s="25"/>
      <c r="C246" s="25" t="s">
        <v>43</v>
      </c>
      <c r="D246" s="25"/>
      <c r="E246" s="25"/>
      <c r="F246" s="25"/>
      <c r="G246" s="33"/>
      <c r="H246" s="33"/>
      <c r="I246" s="35"/>
      <c r="J246" s="35"/>
      <c r="K246" s="35"/>
      <c r="L246" s="33"/>
      <c r="M246" s="33"/>
      <c r="N246" s="33"/>
      <c r="O246" s="33"/>
      <c r="P246" s="33"/>
      <c r="Q246" s="33"/>
      <c r="R246" s="33"/>
      <c r="S246" s="33"/>
      <c r="T246" s="33"/>
      <c r="U246" s="33"/>
      <c r="V246" s="33"/>
      <c r="W246" s="33"/>
      <c r="X246" s="33"/>
      <c r="Y246" s="33"/>
    </row>
    <row r="247" spans="1:25" ht="15" hidden="1">
      <c r="A247" s="25"/>
      <c r="B247" s="25"/>
      <c r="C247" s="25" t="s">
        <v>102</v>
      </c>
      <c r="D247" s="25"/>
      <c r="E247" s="25"/>
      <c r="F247" s="25"/>
      <c r="G247" s="33"/>
      <c r="H247" s="33"/>
      <c r="I247" s="35"/>
      <c r="J247" s="35"/>
      <c r="K247" s="35"/>
      <c r="L247" s="33"/>
      <c r="M247" s="33"/>
      <c r="N247" s="33"/>
      <c r="O247" s="33"/>
      <c r="P247" s="33"/>
      <c r="Q247" s="33"/>
      <c r="R247" s="33"/>
      <c r="S247" s="33"/>
      <c r="T247" s="33"/>
      <c r="U247" s="33"/>
      <c r="V247" s="33"/>
      <c r="W247" s="33"/>
      <c r="X247" s="33"/>
      <c r="Y247" s="33"/>
    </row>
    <row r="248" spans="1:25" ht="15" hidden="1">
      <c r="A248" s="25"/>
      <c r="B248" s="25"/>
      <c r="C248" s="25" t="s">
        <v>84</v>
      </c>
      <c r="D248" s="25"/>
      <c r="E248" s="25"/>
      <c r="F248" s="25"/>
      <c r="G248" s="33"/>
      <c r="H248" s="33"/>
      <c r="I248" s="35"/>
      <c r="J248" s="35"/>
      <c r="K248" s="35"/>
      <c r="L248" s="33"/>
      <c r="M248" s="33"/>
      <c r="N248" s="33"/>
      <c r="O248" s="33"/>
      <c r="P248" s="33"/>
      <c r="Q248" s="33"/>
      <c r="R248" s="33"/>
      <c r="S248" s="33"/>
      <c r="T248" s="33"/>
      <c r="U248" s="33"/>
      <c r="V248" s="33"/>
      <c r="W248" s="33"/>
      <c r="X248" s="33"/>
      <c r="Y248" s="33"/>
    </row>
    <row r="249" spans="1:25" ht="15" hidden="1">
      <c r="A249" s="25"/>
      <c r="B249" s="25"/>
      <c r="C249" s="25" t="s">
        <v>64</v>
      </c>
      <c r="D249" s="25"/>
      <c r="E249" s="25"/>
      <c r="F249" s="25"/>
      <c r="G249" s="33"/>
      <c r="H249" s="33"/>
      <c r="I249" s="35"/>
      <c r="J249" s="35"/>
      <c r="K249" s="35"/>
      <c r="L249" s="33"/>
      <c r="M249" s="33"/>
      <c r="N249" s="33"/>
      <c r="O249" s="33"/>
      <c r="P249" s="33"/>
      <c r="Q249" s="33"/>
      <c r="R249" s="33"/>
      <c r="S249" s="33"/>
      <c r="T249" s="33"/>
      <c r="U249" s="33"/>
      <c r="V249" s="33"/>
      <c r="W249" s="33"/>
      <c r="X249" s="33"/>
      <c r="Y249" s="33"/>
    </row>
    <row r="250" spans="1:25" ht="15" hidden="1">
      <c r="A250" s="25"/>
      <c r="B250" s="25"/>
      <c r="C250" s="25" t="s">
        <v>28</v>
      </c>
      <c r="D250" s="25"/>
      <c r="E250" s="25"/>
      <c r="F250" s="25"/>
      <c r="G250" s="33"/>
      <c r="H250" s="33"/>
      <c r="I250" s="35"/>
      <c r="J250" s="35"/>
      <c r="K250" s="35"/>
      <c r="L250" s="33"/>
      <c r="M250" s="33"/>
      <c r="N250" s="33"/>
      <c r="O250" s="33"/>
      <c r="P250" s="33"/>
      <c r="Q250" s="33"/>
      <c r="R250" s="33"/>
      <c r="S250" s="33"/>
      <c r="T250" s="33"/>
      <c r="U250" s="33"/>
      <c r="V250" s="33"/>
      <c r="W250" s="33"/>
      <c r="X250" s="33"/>
      <c r="Y250" s="33"/>
    </row>
    <row r="251" spans="1:25" ht="15" hidden="1">
      <c r="A251" s="25"/>
      <c r="B251" s="25"/>
      <c r="C251" s="25" t="s">
        <v>48</v>
      </c>
      <c r="D251" s="25"/>
      <c r="E251" s="25"/>
      <c r="F251" s="25"/>
      <c r="G251" s="33"/>
      <c r="H251" s="33"/>
      <c r="I251" s="35"/>
      <c r="J251" s="35"/>
      <c r="K251" s="35"/>
      <c r="L251" s="33"/>
      <c r="M251" s="33"/>
      <c r="N251" s="33"/>
      <c r="O251" s="33"/>
      <c r="P251" s="33"/>
      <c r="Q251" s="33"/>
      <c r="R251" s="33"/>
      <c r="S251" s="33"/>
      <c r="T251" s="33"/>
      <c r="U251" s="33"/>
      <c r="V251" s="33"/>
      <c r="W251" s="33"/>
      <c r="X251" s="33"/>
      <c r="Y251" s="33"/>
    </row>
    <row r="252" spans="1:25" ht="15" hidden="1">
      <c r="A252" s="25"/>
      <c r="B252" s="25"/>
      <c r="C252" s="25" t="s">
        <v>77</v>
      </c>
      <c r="D252" s="25"/>
      <c r="E252" s="25"/>
      <c r="F252" s="25"/>
      <c r="G252" s="33"/>
      <c r="H252" s="33"/>
      <c r="I252" s="35"/>
      <c r="J252" s="35"/>
      <c r="K252" s="35"/>
      <c r="L252" s="33"/>
      <c r="M252" s="33"/>
      <c r="N252" s="33"/>
      <c r="O252" s="33"/>
      <c r="P252" s="33"/>
      <c r="Q252" s="33"/>
      <c r="R252" s="33"/>
      <c r="S252" s="33"/>
      <c r="T252" s="33"/>
      <c r="U252" s="33"/>
      <c r="V252" s="33"/>
      <c r="W252" s="33"/>
      <c r="X252" s="33"/>
      <c r="Y252" s="33"/>
    </row>
    <row r="253" spans="1:25" ht="15" hidden="1">
      <c r="A253" s="25"/>
      <c r="B253" s="25"/>
      <c r="C253" s="25" t="s">
        <v>162</v>
      </c>
      <c r="D253" s="25"/>
      <c r="E253" s="25"/>
      <c r="F253" s="25"/>
      <c r="G253" s="33"/>
      <c r="H253" s="33"/>
      <c r="I253" s="35"/>
      <c r="J253" s="35"/>
      <c r="K253" s="35"/>
      <c r="L253" s="33"/>
      <c r="M253" s="33"/>
      <c r="N253" s="33"/>
      <c r="O253" s="33"/>
      <c r="P253" s="33"/>
      <c r="Q253" s="33"/>
      <c r="R253" s="33"/>
      <c r="S253" s="33"/>
      <c r="T253" s="33"/>
      <c r="U253" s="33"/>
      <c r="V253" s="33"/>
      <c r="W253" s="33"/>
      <c r="X253" s="33"/>
      <c r="Y253" s="33"/>
    </row>
    <row r="254" spans="1:25" ht="15" hidden="1">
      <c r="A254" s="25"/>
      <c r="B254" s="25"/>
      <c r="C254" s="25" t="s">
        <v>154</v>
      </c>
      <c r="D254" s="25"/>
      <c r="E254" s="25"/>
      <c r="F254" s="25"/>
      <c r="G254" s="33"/>
      <c r="H254" s="33"/>
      <c r="I254" s="35"/>
      <c r="J254" s="35"/>
      <c r="K254" s="35"/>
      <c r="L254" s="33"/>
      <c r="M254" s="33"/>
      <c r="N254" s="33"/>
      <c r="O254" s="33"/>
      <c r="P254" s="33"/>
      <c r="Q254" s="33"/>
      <c r="R254" s="33"/>
      <c r="S254" s="33"/>
      <c r="T254" s="33"/>
      <c r="U254" s="33"/>
      <c r="V254" s="33"/>
      <c r="W254" s="33"/>
      <c r="X254" s="33"/>
      <c r="Y254" s="33"/>
    </row>
    <row r="255" spans="1:25" ht="15" hidden="1">
      <c r="A255" s="25"/>
      <c r="B255" s="25"/>
      <c r="C255" s="25" t="s">
        <v>163</v>
      </c>
      <c r="D255" s="25"/>
      <c r="E255" s="25"/>
      <c r="F255" s="25"/>
      <c r="G255" s="33"/>
      <c r="H255" s="33"/>
      <c r="I255" s="35"/>
      <c r="J255" s="35"/>
      <c r="K255" s="35"/>
      <c r="L255" s="33"/>
      <c r="M255" s="33"/>
      <c r="N255" s="33"/>
      <c r="O255" s="33"/>
      <c r="P255" s="33"/>
      <c r="Q255" s="33"/>
      <c r="R255" s="33"/>
      <c r="S255" s="33"/>
      <c r="T255" s="33"/>
      <c r="U255" s="33"/>
      <c r="V255" s="33"/>
      <c r="W255" s="33"/>
      <c r="X255" s="33"/>
      <c r="Y255" s="33"/>
    </row>
    <row r="256" spans="1:25" ht="15" hidden="1">
      <c r="A256" s="25"/>
      <c r="B256" s="25"/>
      <c r="C256" s="25" t="s">
        <v>96</v>
      </c>
      <c r="D256" s="25"/>
      <c r="E256" s="25"/>
      <c r="F256" s="25"/>
      <c r="G256" s="33"/>
      <c r="H256" s="33"/>
      <c r="I256" s="35"/>
      <c r="J256" s="35"/>
      <c r="K256" s="35"/>
      <c r="L256" s="33"/>
      <c r="M256" s="33"/>
      <c r="N256" s="33"/>
      <c r="O256" s="33"/>
      <c r="P256" s="33"/>
      <c r="Q256" s="33"/>
      <c r="R256" s="33"/>
      <c r="S256" s="33"/>
      <c r="T256" s="33"/>
      <c r="U256" s="33"/>
      <c r="V256" s="33"/>
      <c r="W256" s="33"/>
      <c r="X256" s="33"/>
      <c r="Y256" s="33"/>
    </row>
    <row r="257" spans="1:25" ht="15" hidden="1">
      <c r="A257" s="25"/>
      <c r="B257" s="25"/>
      <c r="C257" s="25" t="s">
        <v>164</v>
      </c>
      <c r="D257" s="25"/>
      <c r="E257" s="25"/>
      <c r="F257" s="25"/>
      <c r="G257" s="33"/>
      <c r="H257" s="33"/>
      <c r="I257" s="35"/>
      <c r="J257" s="35"/>
      <c r="K257" s="35"/>
      <c r="L257" s="33"/>
      <c r="M257" s="33"/>
      <c r="N257" s="33"/>
      <c r="O257" s="33"/>
      <c r="P257" s="33"/>
      <c r="Q257" s="33"/>
      <c r="R257" s="33"/>
      <c r="S257" s="33"/>
      <c r="T257" s="33"/>
      <c r="U257" s="33"/>
      <c r="V257" s="33"/>
      <c r="W257" s="33"/>
      <c r="X257" s="33"/>
      <c r="Y257" s="33"/>
    </row>
    <row r="258" spans="1:25" ht="15" hidden="1">
      <c r="A258" s="25"/>
      <c r="B258" s="25"/>
      <c r="C258" s="25" t="s">
        <v>165</v>
      </c>
      <c r="D258" s="25"/>
      <c r="E258" s="25"/>
      <c r="F258" s="25"/>
      <c r="G258" s="33"/>
      <c r="H258" s="33"/>
      <c r="I258" s="35"/>
      <c r="J258" s="35"/>
      <c r="K258" s="35"/>
      <c r="L258" s="33"/>
      <c r="M258" s="33"/>
      <c r="N258" s="33"/>
      <c r="O258" s="33"/>
      <c r="P258" s="33"/>
      <c r="Q258" s="33"/>
      <c r="R258" s="33"/>
      <c r="S258" s="33"/>
      <c r="T258" s="33"/>
      <c r="U258" s="33"/>
      <c r="V258" s="33"/>
      <c r="W258" s="33"/>
      <c r="X258" s="33"/>
      <c r="Y258" s="33"/>
    </row>
    <row r="259" spans="1:25" ht="15" hidden="1">
      <c r="A259" s="25"/>
      <c r="B259" s="25"/>
      <c r="C259" s="25" t="s">
        <v>166</v>
      </c>
      <c r="D259" s="25"/>
      <c r="E259" s="25"/>
      <c r="F259" s="25"/>
      <c r="G259" s="33"/>
      <c r="H259" s="33"/>
      <c r="I259" s="35"/>
      <c r="J259" s="35"/>
      <c r="K259" s="35"/>
      <c r="L259" s="33"/>
      <c r="M259" s="33"/>
      <c r="N259" s="33"/>
      <c r="O259" s="33"/>
      <c r="P259" s="33"/>
      <c r="Q259" s="33"/>
      <c r="R259" s="33"/>
      <c r="S259" s="33"/>
      <c r="T259" s="33"/>
      <c r="U259" s="33"/>
      <c r="V259" s="33"/>
      <c r="W259" s="33"/>
      <c r="X259" s="33"/>
      <c r="Y259" s="33"/>
    </row>
    <row r="260" spans="1:25" ht="15" hidden="1">
      <c r="A260" s="25"/>
      <c r="B260" s="25"/>
      <c r="C260" s="25" t="s">
        <v>167</v>
      </c>
      <c r="D260" s="25"/>
      <c r="E260" s="25"/>
      <c r="F260" s="25"/>
      <c r="G260" s="33"/>
      <c r="H260" s="33"/>
      <c r="I260" s="35"/>
      <c r="J260" s="35"/>
      <c r="K260" s="35"/>
      <c r="L260" s="33"/>
      <c r="M260" s="33"/>
      <c r="N260" s="33"/>
      <c r="O260" s="33"/>
      <c r="P260" s="33"/>
      <c r="Q260" s="33"/>
      <c r="R260" s="33"/>
      <c r="S260" s="33"/>
      <c r="T260" s="33"/>
      <c r="U260" s="33"/>
      <c r="V260" s="33"/>
      <c r="W260" s="33"/>
      <c r="X260" s="33"/>
      <c r="Y260" s="33"/>
    </row>
    <row r="261" spans="1:25" ht="15" hidden="1">
      <c r="A261" s="25"/>
      <c r="B261" s="25"/>
      <c r="D261" s="25"/>
      <c r="E261" s="25"/>
      <c r="F261" s="25"/>
      <c r="G261" s="33"/>
      <c r="H261" s="33"/>
      <c r="I261" s="35"/>
      <c r="J261" s="35"/>
      <c r="K261" s="35"/>
      <c r="L261" s="33"/>
      <c r="M261" s="33"/>
      <c r="N261" s="33"/>
      <c r="O261" s="33"/>
      <c r="P261" s="33"/>
      <c r="Q261" s="33"/>
      <c r="R261" s="33"/>
      <c r="S261" s="33"/>
      <c r="T261" s="33"/>
      <c r="U261" s="33"/>
      <c r="V261" s="33"/>
      <c r="W261" s="33"/>
      <c r="X261" s="33"/>
      <c r="Y261" s="33"/>
    </row>
    <row r="262" spans="1:25" ht="15" hidden="1">
      <c r="A262" s="25"/>
      <c r="B262" s="25"/>
      <c r="C262" s="25"/>
      <c r="D262" s="25"/>
      <c r="E262" s="25"/>
      <c r="F262" s="25"/>
      <c r="G262" s="33"/>
      <c r="H262" s="33"/>
      <c r="I262" s="35"/>
      <c r="J262" s="35"/>
      <c r="K262" s="35"/>
      <c r="L262" s="33"/>
      <c r="M262" s="33"/>
      <c r="N262" s="33"/>
      <c r="O262" s="33"/>
      <c r="P262" s="33"/>
      <c r="Q262" s="33"/>
      <c r="R262" s="33"/>
      <c r="S262" s="33"/>
      <c r="T262" s="33"/>
      <c r="U262" s="33"/>
      <c r="V262" s="33"/>
      <c r="W262" s="33"/>
      <c r="X262" s="33"/>
      <c r="Y262" s="33"/>
    </row>
    <row r="263" spans="1:25" ht="15" hidden="1">
      <c r="A263" s="25"/>
      <c r="B263" s="25"/>
      <c r="C263" s="25"/>
      <c r="D263" s="25"/>
      <c r="E263" s="25"/>
      <c r="F263" s="25"/>
      <c r="G263" s="33"/>
      <c r="H263" s="33"/>
      <c r="I263" s="35"/>
      <c r="J263" s="35"/>
      <c r="K263" s="35"/>
      <c r="L263" s="33"/>
      <c r="M263" s="33"/>
      <c r="N263" s="33"/>
      <c r="O263" s="33"/>
      <c r="P263" s="33"/>
      <c r="Q263" s="33"/>
      <c r="R263" s="33"/>
      <c r="S263" s="33"/>
      <c r="T263" s="33"/>
      <c r="U263" s="33"/>
      <c r="V263" s="33"/>
      <c r="W263" s="33"/>
      <c r="X263" s="33"/>
      <c r="Y263" s="33"/>
    </row>
    <row r="264" spans="1:25" ht="15">
      <c r="A264" s="25"/>
      <c r="B264" s="25"/>
      <c r="C264" s="25"/>
      <c r="D264" s="25"/>
      <c r="E264" s="25"/>
      <c r="F264" s="25"/>
      <c r="G264" s="33"/>
      <c r="H264" s="33"/>
      <c r="I264" s="35"/>
      <c r="J264" s="35"/>
      <c r="K264" s="35"/>
      <c r="L264" s="33"/>
      <c r="M264" s="33"/>
      <c r="N264" s="33"/>
      <c r="O264" s="33"/>
      <c r="P264" s="33"/>
      <c r="Q264" s="33"/>
      <c r="R264" s="33"/>
      <c r="S264" s="33"/>
      <c r="T264" s="33"/>
      <c r="U264" s="33"/>
      <c r="V264" s="33"/>
      <c r="W264" s="33"/>
      <c r="X264" s="33"/>
      <c r="Y264" s="33"/>
    </row>
    <row r="265" spans="1:25" ht="15">
      <c r="A265" s="25"/>
      <c r="B265" s="25"/>
      <c r="C265" s="25"/>
      <c r="D265" s="25"/>
      <c r="E265" s="25"/>
      <c r="F265" s="25"/>
      <c r="G265" s="33"/>
      <c r="H265" s="33"/>
      <c r="I265" s="35"/>
      <c r="J265" s="35"/>
      <c r="K265" s="35"/>
      <c r="L265" s="33"/>
      <c r="M265" s="33"/>
      <c r="N265" s="33"/>
      <c r="O265" s="33"/>
      <c r="P265" s="33"/>
      <c r="Q265" s="33"/>
      <c r="R265" s="33"/>
      <c r="S265" s="33"/>
      <c r="T265" s="33"/>
      <c r="U265" s="33"/>
      <c r="V265" s="33"/>
      <c r="W265" s="33"/>
      <c r="X265" s="33"/>
      <c r="Y265" s="33"/>
    </row>
    <row r="266" spans="1:25" ht="15">
      <c r="A266" s="25"/>
      <c r="B266" s="25"/>
      <c r="C266" s="25"/>
      <c r="D266" s="25"/>
      <c r="E266" s="25"/>
      <c r="F266" s="25"/>
      <c r="G266" s="33"/>
      <c r="H266" s="33"/>
      <c r="I266" s="35"/>
      <c r="J266" s="35"/>
      <c r="K266" s="35"/>
      <c r="L266" s="33"/>
      <c r="M266" s="33"/>
      <c r="N266" s="33"/>
      <c r="O266" s="33"/>
      <c r="P266" s="33"/>
      <c r="Q266" s="33"/>
      <c r="R266" s="33"/>
      <c r="S266" s="33"/>
      <c r="T266" s="33"/>
      <c r="U266" s="33"/>
      <c r="V266" s="33"/>
      <c r="W266" s="33"/>
      <c r="X266" s="33"/>
      <c r="Y266" s="33"/>
    </row>
    <row r="267" spans="1:25" ht="15">
      <c r="A267" s="25"/>
      <c r="B267" s="25"/>
      <c r="C267" s="25"/>
      <c r="D267" s="25"/>
      <c r="E267" s="25"/>
      <c r="F267" s="25"/>
      <c r="G267" s="33"/>
      <c r="H267" s="33"/>
      <c r="I267" s="35"/>
      <c r="J267" s="35"/>
      <c r="K267" s="35"/>
      <c r="L267" s="33"/>
      <c r="M267" s="33"/>
      <c r="N267" s="33"/>
      <c r="O267" s="33"/>
      <c r="P267" s="33"/>
      <c r="Q267" s="33"/>
      <c r="R267" s="33"/>
      <c r="S267" s="33"/>
      <c r="T267" s="33"/>
      <c r="U267" s="33"/>
      <c r="V267" s="33"/>
      <c r="W267" s="33"/>
      <c r="X267" s="33"/>
      <c r="Y267" s="33"/>
    </row>
    <row r="268" spans="1:25" ht="15">
      <c r="A268" s="25"/>
      <c r="B268" s="25"/>
      <c r="C268" s="25"/>
      <c r="D268" s="25"/>
      <c r="E268" s="25"/>
      <c r="F268" s="25"/>
      <c r="G268" s="33"/>
      <c r="H268" s="33"/>
      <c r="I268" s="35"/>
      <c r="J268" s="35"/>
      <c r="K268" s="35"/>
      <c r="L268" s="33"/>
      <c r="M268" s="33"/>
      <c r="N268" s="33"/>
      <c r="O268" s="33"/>
      <c r="P268" s="33"/>
      <c r="Q268" s="33"/>
      <c r="R268" s="33"/>
      <c r="S268" s="33"/>
      <c r="T268" s="33"/>
      <c r="U268" s="33"/>
      <c r="V268" s="33"/>
      <c r="W268" s="33"/>
      <c r="X268" s="33"/>
      <c r="Y268" s="33"/>
    </row>
    <row r="269" spans="1:25" ht="15">
      <c r="A269" s="25"/>
      <c r="B269" s="25"/>
      <c r="C269" s="25"/>
      <c r="D269" s="25"/>
      <c r="E269" s="25"/>
      <c r="F269" s="25"/>
      <c r="G269" s="33"/>
      <c r="H269" s="33"/>
      <c r="I269" s="35"/>
      <c r="J269" s="35"/>
      <c r="K269" s="35"/>
      <c r="L269" s="33"/>
      <c r="M269" s="33"/>
      <c r="N269" s="33"/>
      <c r="O269" s="33"/>
      <c r="P269" s="33"/>
      <c r="Q269" s="33"/>
      <c r="R269" s="33"/>
      <c r="S269" s="33"/>
      <c r="T269" s="33"/>
      <c r="U269" s="33"/>
      <c r="V269" s="33"/>
      <c r="W269" s="33"/>
      <c r="X269" s="33"/>
      <c r="Y269" s="33"/>
    </row>
    <row r="270" spans="1:25" ht="15">
      <c r="A270" s="25"/>
      <c r="B270" s="25"/>
      <c r="C270" s="25"/>
      <c r="D270" s="25"/>
      <c r="E270" s="25"/>
      <c r="F270" s="25"/>
      <c r="G270" s="33"/>
      <c r="H270" s="33"/>
      <c r="I270" s="35"/>
      <c r="J270" s="35"/>
      <c r="K270" s="35"/>
      <c r="L270" s="33"/>
      <c r="M270" s="33"/>
      <c r="N270" s="33"/>
      <c r="O270" s="33"/>
      <c r="P270" s="33"/>
      <c r="Q270" s="33"/>
      <c r="R270" s="33"/>
      <c r="S270" s="33"/>
      <c r="T270" s="33"/>
      <c r="U270" s="33"/>
      <c r="V270" s="33"/>
      <c r="W270" s="33"/>
      <c r="X270" s="33"/>
      <c r="Y270" s="33"/>
    </row>
    <row r="271" spans="1:25" ht="15">
      <c r="A271" s="25"/>
      <c r="B271" s="25"/>
      <c r="C271" s="25"/>
      <c r="D271" s="25"/>
      <c r="E271" s="25"/>
      <c r="F271" s="25"/>
      <c r="G271" s="33"/>
      <c r="H271" s="33"/>
      <c r="I271" s="35"/>
      <c r="J271" s="35"/>
      <c r="K271" s="35"/>
      <c r="L271" s="33"/>
      <c r="M271" s="33"/>
      <c r="N271" s="33"/>
      <c r="O271" s="33"/>
      <c r="P271" s="33"/>
      <c r="Q271" s="33"/>
      <c r="R271" s="33"/>
      <c r="S271" s="33"/>
      <c r="T271" s="33"/>
      <c r="U271" s="33"/>
      <c r="V271" s="33"/>
      <c r="W271" s="33"/>
      <c r="X271" s="33"/>
      <c r="Y271" s="33"/>
    </row>
    <row r="272" spans="1:25" ht="15">
      <c r="A272" s="25"/>
      <c r="B272" s="25"/>
      <c r="C272" s="25"/>
      <c r="D272" s="25"/>
      <c r="E272" s="25"/>
      <c r="F272" s="25"/>
      <c r="G272" s="33"/>
      <c r="H272" s="33"/>
      <c r="I272" s="35"/>
      <c r="J272" s="35"/>
      <c r="K272" s="35"/>
      <c r="L272" s="33"/>
      <c r="M272" s="33"/>
      <c r="N272" s="33"/>
      <c r="O272" s="33"/>
      <c r="P272" s="33"/>
      <c r="Q272" s="33"/>
      <c r="R272" s="33"/>
      <c r="S272" s="33"/>
      <c r="T272" s="33"/>
      <c r="U272" s="33"/>
      <c r="V272" s="33"/>
      <c r="W272" s="33"/>
      <c r="X272" s="33"/>
      <c r="Y272" s="33"/>
    </row>
    <row r="273" spans="1:25" ht="15">
      <c r="A273" s="25"/>
      <c r="B273" s="25"/>
      <c r="C273" s="25"/>
      <c r="D273" s="25"/>
      <c r="E273" s="25"/>
      <c r="F273" s="25"/>
      <c r="G273" s="33"/>
      <c r="H273" s="33"/>
      <c r="I273" s="35"/>
      <c r="J273" s="35"/>
      <c r="K273" s="35"/>
      <c r="L273" s="33"/>
      <c r="M273" s="33"/>
      <c r="N273" s="33"/>
      <c r="O273" s="33"/>
      <c r="P273" s="33"/>
      <c r="Q273" s="33"/>
      <c r="R273" s="33"/>
      <c r="S273" s="33"/>
      <c r="T273" s="33"/>
      <c r="U273" s="33"/>
      <c r="V273" s="33"/>
      <c r="W273" s="33"/>
      <c r="X273" s="33"/>
      <c r="Y273" s="33"/>
    </row>
    <row r="274" spans="1:25" ht="15">
      <c r="A274" s="25"/>
      <c r="B274" s="25"/>
      <c r="C274" s="25"/>
      <c r="D274" s="25"/>
      <c r="E274" s="25"/>
      <c r="F274" s="25"/>
      <c r="G274" s="33"/>
      <c r="H274" s="33"/>
      <c r="I274" s="35"/>
      <c r="J274" s="35"/>
      <c r="K274" s="35"/>
      <c r="L274" s="33"/>
      <c r="M274" s="33"/>
      <c r="N274" s="33"/>
      <c r="O274" s="33"/>
      <c r="P274" s="33"/>
      <c r="Q274" s="33"/>
      <c r="R274" s="33"/>
      <c r="S274" s="33"/>
      <c r="T274" s="33"/>
      <c r="U274" s="33"/>
      <c r="V274" s="33"/>
      <c r="W274" s="33"/>
      <c r="X274" s="33"/>
      <c r="Y274" s="33"/>
    </row>
    <row r="275" spans="1:25" ht="15">
      <c r="A275" s="25"/>
      <c r="B275" s="25"/>
      <c r="C275" s="25"/>
      <c r="D275" s="25"/>
      <c r="E275" s="25"/>
      <c r="F275" s="25"/>
      <c r="G275" s="33"/>
      <c r="H275" s="33"/>
      <c r="I275" s="35"/>
      <c r="J275" s="35"/>
      <c r="K275" s="35"/>
      <c r="L275" s="33"/>
      <c r="M275" s="33"/>
      <c r="N275" s="33"/>
      <c r="O275" s="33"/>
      <c r="P275" s="33"/>
      <c r="Q275" s="33"/>
      <c r="R275" s="33"/>
      <c r="S275" s="33"/>
      <c r="T275" s="33"/>
      <c r="U275" s="33"/>
      <c r="V275" s="33"/>
      <c r="W275" s="33"/>
      <c r="X275" s="33"/>
      <c r="Y275" s="33"/>
    </row>
    <row r="276" spans="1:25" ht="15">
      <c r="A276" s="25"/>
      <c r="B276" s="25"/>
      <c r="C276" s="25"/>
      <c r="D276" s="25"/>
      <c r="E276" s="25"/>
      <c r="F276" s="25"/>
      <c r="G276" s="33"/>
      <c r="H276" s="33"/>
      <c r="I276" s="35"/>
      <c r="J276" s="35"/>
      <c r="K276" s="35"/>
      <c r="L276" s="33"/>
      <c r="M276" s="33"/>
      <c r="N276" s="33"/>
      <c r="O276" s="33"/>
      <c r="P276" s="33"/>
      <c r="Q276" s="33"/>
      <c r="R276" s="33"/>
      <c r="S276" s="33"/>
      <c r="T276" s="33"/>
      <c r="U276" s="33"/>
      <c r="V276" s="33"/>
      <c r="W276" s="33"/>
      <c r="X276" s="33"/>
      <c r="Y276" s="33"/>
    </row>
    <row r="277" spans="1:25" ht="15">
      <c r="A277" s="25"/>
      <c r="B277" s="25"/>
      <c r="C277" s="25"/>
      <c r="D277" s="25"/>
      <c r="E277" s="25"/>
      <c r="F277" s="25"/>
      <c r="G277" s="33"/>
      <c r="H277" s="33"/>
      <c r="I277" s="35"/>
      <c r="J277" s="35"/>
      <c r="K277" s="35"/>
      <c r="L277" s="33"/>
      <c r="M277" s="33"/>
      <c r="N277" s="33"/>
      <c r="O277" s="33"/>
      <c r="P277" s="33"/>
      <c r="Q277" s="33"/>
      <c r="R277" s="33"/>
      <c r="S277" s="33"/>
      <c r="T277" s="33"/>
      <c r="U277" s="33"/>
      <c r="V277" s="33"/>
      <c r="W277" s="33"/>
      <c r="X277" s="33"/>
      <c r="Y277" s="33"/>
    </row>
    <row r="278" spans="1:25" ht="15">
      <c r="A278" s="25"/>
      <c r="B278" s="25"/>
      <c r="C278" s="25"/>
      <c r="D278" s="25"/>
      <c r="E278" s="25"/>
      <c r="F278" s="25"/>
      <c r="G278" s="33"/>
      <c r="H278" s="33"/>
      <c r="I278" s="35"/>
      <c r="J278" s="35"/>
      <c r="K278" s="35"/>
      <c r="L278" s="33"/>
      <c r="M278" s="33"/>
      <c r="N278" s="33"/>
      <c r="O278" s="33"/>
      <c r="P278" s="33"/>
      <c r="Q278" s="33"/>
      <c r="R278" s="33"/>
      <c r="S278" s="33"/>
      <c r="T278" s="33"/>
      <c r="U278" s="33"/>
      <c r="V278" s="33"/>
      <c r="W278" s="33"/>
      <c r="X278" s="33"/>
      <c r="Y278" s="33"/>
    </row>
    <row r="279" spans="1:25" ht="15">
      <c r="A279" s="25"/>
      <c r="B279" s="25"/>
      <c r="C279" s="25"/>
      <c r="D279" s="25"/>
      <c r="E279" s="25"/>
      <c r="F279" s="25"/>
      <c r="G279" s="33"/>
      <c r="H279" s="33"/>
      <c r="I279" s="35"/>
      <c r="J279" s="35"/>
      <c r="K279" s="35"/>
      <c r="L279" s="33"/>
      <c r="M279" s="33"/>
      <c r="N279" s="33"/>
      <c r="O279" s="33"/>
      <c r="P279" s="33"/>
      <c r="Q279" s="33"/>
      <c r="R279" s="33"/>
      <c r="S279" s="33"/>
      <c r="T279" s="33"/>
      <c r="U279" s="33"/>
      <c r="V279" s="33"/>
      <c r="W279" s="33"/>
      <c r="X279" s="33"/>
      <c r="Y279" s="33"/>
    </row>
    <row r="280" spans="1:25" ht="15">
      <c r="A280" s="25"/>
      <c r="B280" s="25"/>
      <c r="C280" s="25"/>
      <c r="D280" s="25"/>
      <c r="E280" s="25"/>
      <c r="F280" s="25"/>
      <c r="G280" s="33"/>
      <c r="H280" s="33"/>
      <c r="I280" s="35"/>
      <c r="J280" s="35"/>
      <c r="K280" s="35"/>
      <c r="L280" s="33"/>
      <c r="M280" s="33"/>
      <c r="N280" s="33"/>
      <c r="O280" s="33"/>
      <c r="P280" s="33"/>
      <c r="Q280" s="33"/>
      <c r="R280" s="33"/>
      <c r="S280" s="33"/>
      <c r="T280" s="33"/>
      <c r="U280" s="33"/>
      <c r="V280" s="33"/>
      <c r="W280" s="33"/>
      <c r="X280" s="33"/>
      <c r="Y280" s="33"/>
    </row>
    <row r="281" spans="1:25" ht="15">
      <c r="A281" s="25"/>
      <c r="B281" s="25"/>
      <c r="C281" s="25"/>
      <c r="D281" s="25"/>
      <c r="E281" s="25"/>
      <c r="F281" s="25"/>
      <c r="G281" s="33"/>
      <c r="H281" s="33"/>
      <c r="I281" s="35"/>
      <c r="J281" s="35"/>
      <c r="K281" s="35"/>
      <c r="L281" s="33"/>
      <c r="M281" s="33"/>
      <c r="N281" s="33"/>
      <c r="O281" s="33"/>
      <c r="P281" s="33"/>
      <c r="Q281" s="33"/>
      <c r="R281" s="33"/>
      <c r="S281" s="33"/>
      <c r="T281" s="33"/>
      <c r="U281" s="33"/>
      <c r="V281" s="33"/>
      <c r="W281" s="33"/>
      <c r="X281" s="33"/>
      <c r="Y281" s="33"/>
    </row>
    <row r="282" spans="1:25" ht="15">
      <c r="A282" s="25"/>
      <c r="B282" s="25"/>
      <c r="C282" s="25"/>
      <c r="D282" s="25"/>
      <c r="E282" s="25"/>
      <c r="F282" s="25"/>
      <c r="G282" s="33"/>
      <c r="H282" s="33"/>
      <c r="I282" s="35"/>
      <c r="J282" s="35"/>
      <c r="K282" s="35"/>
      <c r="L282" s="33"/>
      <c r="M282" s="33"/>
      <c r="N282" s="33"/>
      <c r="O282" s="33"/>
      <c r="P282" s="33"/>
      <c r="Q282" s="33"/>
      <c r="R282" s="33"/>
      <c r="S282" s="33"/>
      <c r="T282" s="33"/>
      <c r="U282" s="33"/>
      <c r="V282" s="33"/>
      <c r="W282" s="33"/>
      <c r="X282" s="33"/>
      <c r="Y282" s="33"/>
    </row>
    <row r="283" spans="1:25" ht="15">
      <c r="A283" s="25"/>
      <c r="B283" s="25"/>
      <c r="C283" s="25"/>
      <c r="D283" s="25"/>
      <c r="E283" s="25"/>
      <c r="F283" s="25"/>
      <c r="G283" s="33"/>
      <c r="H283" s="33"/>
      <c r="I283" s="35"/>
      <c r="J283" s="35"/>
      <c r="K283" s="35"/>
      <c r="L283" s="33"/>
      <c r="M283" s="33"/>
      <c r="N283" s="33"/>
      <c r="O283" s="33"/>
      <c r="P283" s="33"/>
      <c r="Q283" s="33"/>
      <c r="R283" s="33"/>
      <c r="S283" s="33"/>
      <c r="T283" s="33"/>
      <c r="U283" s="33"/>
      <c r="V283" s="33"/>
      <c r="W283" s="33"/>
      <c r="X283" s="33"/>
      <c r="Y283" s="33"/>
    </row>
    <row r="284" spans="1:25" ht="15">
      <c r="A284" s="25"/>
      <c r="B284" s="25"/>
      <c r="C284" s="25"/>
      <c r="D284" s="25"/>
      <c r="E284" s="25"/>
      <c r="F284" s="25"/>
      <c r="G284" s="33"/>
      <c r="H284" s="33"/>
      <c r="I284" s="35"/>
      <c r="J284" s="35"/>
      <c r="K284" s="35"/>
      <c r="L284" s="33"/>
      <c r="M284" s="33"/>
      <c r="N284" s="33"/>
      <c r="O284" s="33"/>
      <c r="P284" s="33"/>
      <c r="Q284" s="33"/>
      <c r="R284" s="33"/>
      <c r="S284" s="33"/>
      <c r="T284" s="33"/>
      <c r="U284" s="33"/>
      <c r="V284" s="33"/>
      <c r="W284" s="33"/>
      <c r="X284" s="33"/>
      <c r="Y284" s="33"/>
    </row>
    <row r="285" spans="1:25" ht="15">
      <c r="A285" s="25"/>
      <c r="B285" s="25"/>
      <c r="C285" s="25"/>
      <c r="D285" s="25"/>
      <c r="E285" s="25"/>
      <c r="F285" s="25"/>
      <c r="G285" s="33"/>
      <c r="H285" s="33"/>
      <c r="I285" s="35"/>
      <c r="J285" s="35"/>
      <c r="K285" s="35"/>
      <c r="L285" s="33"/>
      <c r="M285" s="33"/>
      <c r="N285" s="33"/>
      <c r="O285" s="33"/>
      <c r="P285" s="33"/>
      <c r="Q285" s="33"/>
      <c r="R285" s="33"/>
      <c r="S285" s="33"/>
      <c r="T285" s="33"/>
      <c r="U285" s="33"/>
      <c r="V285" s="33"/>
      <c r="W285" s="33"/>
      <c r="X285" s="33"/>
      <c r="Y285" s="33"/>
    </row>
    <row r="286" spans="1:25" ht="15">
      <c r="A286" s="25"/>
      <c r="B286" s="25"/>
      <c r="C286" s="25"/>
      <c r="D286" s="25"/>
      <c r="E286" s="25"/>
      <c r="F286" s="25"/>
      <c r="G286" s="33"/>
      <c r="H286" s="33"/>
      <c r="I286" s="35"/>
      <c r="J286" s="35"/>
      <c r="K286" s="35"/>
      <c r="L286" s="33"/>
      <c r="M286" s="33"/>
      <c r="N286" s="33"/>
      <c r="O286" s="33"/>
      <c r="P286" s="33"/>
      <c r="Q286" s="33"/>
      <c r="R286" s="33"/>
      <c r="S286" s="33"/>
      <c r="T286" s="33"/>
      <c r="U286" s="33"/>
      <c r="V286" s="33"/>
      <c r="W286" s="33"/>
      <c r="X286" s="33"/>
      <c r="Y286" s="33"/>
    </row>
    <row r="287" spans="1:25" ht="15">
      <c r="A287" s="25"/>
      <c r="B287" s="25"/>
      <c r="C287" s="25"/>
      <c r="D287" s="25"/>
      <c r="E287" s="25"/>
      <c r="F287" s="25"/>
      <c r="G287" s="33"/>
      <c r="H287" s="33"/>
      <c r="I287" s="35"/>
      <c r="J287" s="35"/>
      <c r="K287" s="35"/>
      <c r="L287" s="33"/>
      <c r="M287" s="33"/>
      <c r="N287" s="33"/>
      <c r="O287" s="33"/>
      <c r="P287" s="33"/>
      <c r="Q287" s="33"/>
      <c r="R287" s="33"/>
      <c r="S287" s="33"/>
      <c r="T287" s="33"/>
      <c r="U287" s="33"/>
      <c r="V287" s="33"/>
      <c r="W287" s="33"/>
      <c r="X287" s="33"/>
      <c r="Y287" s="33"/>
    </row>
    <row r="288" spans="1:25" ht="15">
      <c r="A288" s="25"/>
      <c r="B288" s="25"/>
      <c r="C288" s="25"/>
      <c r="D288" s="25"/>
      <c r="E288" s="25"/>
      <c r="F288" s="25"/>
      <c r="G288" s="33"/>
      <c r="H288" s="33"/>
      <c r="I288" s="35"/>
      <c r="J288" s="35"/>
      <c r="K288" s="35"/>
      <c r="L288" s="33"/>
      <c r="M288" s="33"/>
      <c r="N288" s="33"/>
      <c r="O288" s="33"/>
      <c r="P288" s="33"/>
      <c r="Q288" s="33"/>
      <c r="R288" s="33"/>
      <c r="S288" s="33"/>
      <c r="T288" s="33"/>
      <c r="U288" s="33"/>
      <c r="V288" s="33"/>
      <c r="W288" s="33"/>
      <c r="X288" s="33"/>
      <c r="Y288" s="33"/>
    </row>
    <row r="289" spans="1:25" ht="15">
      <c r="A289" s="25"/>
      <c r="B289" s="25"/>
      <c r="C289" s="25"/>
      <c r="D289" s="25"/>
      <c r="E289" s="25"/>
      <c r="F289" s="25"/>
      <c r="G289" s="33"/>
      <c r="H289" s="33"/>
      <c r="I289" s="35"/>
      <c r="J289" s="35"/>
      <c r="K289" s="35"/>
      <c r="L289" s="33"/>
      <c r="M289" s="33"/>
      <c r="N289" s="33"/>
      <c r="O289" s="33"/>
      <c r="P289" s="33"/>
      <c r="Q289" s="33"/>
      <c r="R289" s="33"/>
      <c r="S289" s="33"/>
      <c r="T289" s="33"/>
      <c r="U289" s="33"/>
      <c r="V289" s="33"/>
      <c r="W289" s="33"/>
      <c r="X289" s="33"/>
      <c r="Y289" s="33"/>
    </row>
    <row r="290" spans="1:25" ht="15">
      <c r="A290" s="25"/>
      <c r="B290" s="25"/>
      <c r="C290" s="25"/>
      <c r="D290" s="25"/>
      <c r="E290" s="25"/>
      <c r="F290" s="25"/>
      <c r="G290" s="33"/>
      <c r="H290" s="33"/>
      <c r="I290" s="35"/>
      <c r="J290" s="35"/>
      <c r="K290" s="35"/>
      <c r="L290" s="33"/>
      <c r="M290" s="33"/>
      <c r="N290" s="33"/>
      <c r="O290" s="33"/>
      <c r="P290" s="33"/>
      <c r="Q290" s="33"/>
      <c r="R290" s="33"/>
      <c r="S290" s="33"/>
      <c r="T290" s="33"/>
      <c r="U290" s="33"/>
      <c r="V290" s="33"/>
      <c r="W290" s="33"/>
      <c r="X290" s="33"/>
      <c r="Y290" s="33"/>
    </row>
    <row r="291" spans="1:25" ht="15">
      <c r="A291" s="25"/>
      <c r="B291" s="25"/>
      <c r="C291" s="25"/>
      <c r="D291" s="25"/>
      <c r="E291" s="25"/>
      <c r="F291" s="25"/>
      <c r="G291" s="33"/>
      <c r="H291" s="33"/>
      <c r="I291" s="35"/>
      <c r="J291" s="35"/>
      <c r="K291" s="35"/>
      <c r="L291" s="33"/>
      <c r="M291" s="33"/>
      <c r="N291" s="33"/>
      <c r="O291" s="33"/>
      <c r="P291" s="33"/>
      <c r="Q291" s="33"/>
      <c r="R291" s="33"/>
      <c r="S291" s="33"/>
      <c r="T291" s="33"/>
      <c r="U291" s="33"/>
      <c r="V291" s="33"/>
      <c r="W291" s="33"/>
      <c r="X291" s="33"/>
      <c r="Y291" s="33"/>
    </row>
    <row r="292" spans="1:25" ht="15">
      <c r="A292" s="25"/>
      <c r="B292" s="25"/>
      <c r="C292" s="25"/>
      <c r="D292" s="25"/>
      <c r="E292" s="25"/>
      <c r="F292" s="25"/>
      <c r="G292" s="33"/>
      <c r="H292" s="33"/>
      <c r="I292" s="35"/>
      <c r="J292" s="35"/>
      <c r="K292" s="35"/>
      <c r="L292" s="33"/>
      <c r="M292" s="33"/>
      <c r="N292" s="33"/>
      <c r="O292" s="33"/>
      <c r="P292" s="33"/>
      <c r="Q292" s="33"/>
      <c r="R292" s="33"/>
      <c r="S292" s="33"/>
      <c r="T292" s="33"/>
      <c r="U292" s="33"/>
      <c r="V292" s="33"/>
      <c r="W292" s="33"/>
      <c r="X292" s="33"/>
      <c r="Y292" s="33"/>
    </row>
    <row r="293" spans="1:25" ht="15">
      <c r="A293" s="25"/>
      <c r="B293" s="25"/>
      <c r="C293" s="25"/>
      <c r="D293" s="25"/>
      <c r="E293" s="25"/>
      <c r="F293" s="25"/>
      <c r="G293" s="33"/>
      <c r="H293" s="33"/>
      <c r="I293" s="35"/>
      <c r="J293" s="35"/>
      <c r="K293" s="35"/>
      <c r="L293" s="33"/>
      <c r="M293" s="33"/>
      <c r="N293" s="33"/>
      <c r="O293" s="33"/>
      <c r="P293" s="33"/>
      <c r="Q293" s="33"/>
      <c r="R293" s="33"/>
      <c r="S293" s="33"/>
      <c r="T293" s="33"/>
      <c r="U293" s="33"/>
      <c r="V293" s="33"/>
      <c r="W293" s="33"/>
      <c r="X293" s="33"/>
      <c r="Y293" s="33"/>
    </row>
    <row r="294" spans="1:25" ht="15">
      <c r="A294" s="25"/>
      <c r="B294" s="25"/>
      <c r="C294" s="25"/>
      <c r="D294" s="25"/>
      <c r="E294" s="25"/>
      <c r="F294" s="25"/>
      <c r="G294" s="33"/>
      <c r="H294" s="33"/>
      <c r="I294" s="35"/>
      <c r="J294" s="35"/>
      <c r="K294" s="35"/>
      <c r="L294" s="33"/>
      <c r="M294" s="33"/>
      <c r="N294" s="33"/>
      <c r="O294" s="33"/>
      <c r="P294" s="33"/>
      <c r="Q294" s="33"/>
      <c r="R294" s="33"/>
      <c r="S294" s="33"/>
      <c r="T294" s="33"/>
      <c r="U294" s="33"/>
      <c r="V294" s="33"/>
      <c r="W294" s="33"/>
      <c r="X294" s="33"/>
      <c r="Y294" s="33"/>
    </row>
    <row r="295" spans="1:25" ht="15">
      <c r="A295" s="25"/>
      <c r="B295" s="25"/>
      <c r="C295" s="25"/>
      <c r="D295" s="25"/>
      <c r="E295" s="25"/>
      <c r="F295" s="25"/>
      <c r="G295" s="33"/>
      <c r="H295" s="33"/>
      <c r="I295" s="35"/>
      <c r="J295" s="35"/>
      <c r="K295" s="35"/>
      <c r="L295" s="33"/>
      <c r="M295" s="33"/>
      <c r="N295" s="33"/>
      <c r="O295" s="33"/>
      <c r="P295" s="33"/>
      <c r="Q295" s="33"/>
      <c r="R295" s="33"/>
      <c r="S295" s="33"/>
      <c r="T295" s="33"/>
      <c r="U295" s="33"/>
      <c r="V295" s="33"/>
      <c r="W295" s="33"/>
      <c r="X295" s="33"/>
      <c r="Y295" s="33"/>
    </row>
    <row r="296" spans="1:25" ht="15">
      <c r="A296" s="25"/>
      <c r="B296" s="25"/>
      <c r="C296" s="25"/>
      <c r="D296" s="25"/>
      <c r="E296" s="25"/>
      <c r="F296" s="25"/>
      <c r="G296" s="33"/>
      <c r="H296" s="33"/>
      <c r="I296" s="35"/>
      <c r="J296" s="35"/>
      <c r="K296" s="35"/>
      <c r="L296" s="33"/>
      <c r="M296" s="33"/>
      <c r="N296" s="33"/>
      <c r="O296" s="33"/>
      <c r="P296" s="33"/>
      <c r="Q296" s="33"/>
      <c r="R296" s="33"/>
      <c r="S296" s="33"/>
      <c r="T296" s="33"/>
      <c r="U296" s="33"/>
      <c r="V296" s="33"/>
      <c r="W296" s="33"/>
      <c r="X296" s="33"/>
      <c r="Y296" s="33"/>
    </row>
    <row r="297" spans="1:25" ht="15">
      <c r="A297" s="25"/>
      <c r="B297" s="25"/>
      <c r="C297" s="25"/>
      <c r="D297" s="25"/>
      <c r="E297" s="25"/>
      <c r="F297" s="25"/>
      <c r="G297" s="33"/>
      <c r="H297" s="33"/>
      <c r="I297" s="35"/>
      <c r="J297" s="35"/>
      <c r="K297" s="35"/>
      <c r="L297" s="33"/>
      <c r="M297" s="33"/>
      <c r="N297" s="33"/>
      <c r="O297" s="33"/>
      <c r="P297" s="33"/>
      <c r="Q297" s="33"/>
      <c r="R297" s="33"/>
      <c r="S297" s="33"/>
      <c r="T297" s="33"/>
      <c r="U297" s="33"/>
      <c r="V297" s="33"/>
      <c r="W297" s="33"/>
      <c r="X297" s="33"/>
      <c r="Y297" s="33"/>
    </row>
    <row r="298" spans="1:25" ht="15">
      <c r="A298" s="25"/>
      <c r="B298" s="25"/>
      <c r="C298" s="25"/>
      <c r="D298" s="25"/>
      <c r="E298" s="25"/>
      <c r="F298" s="25"/>
      <c r="G298" s="33"/>
      <c r="H298" s="33"/>
      <c r="I298" s="35"/>
      <c r="J298" s="35"/>
      <c r="K298" s="35"/>
      <c r="L298" s="33"/>
      <c r="M298" s="33"/>
      <c r="N298" s="33"/>
      <c r="O298" s="33"/>
      <c r="P298" s="33"/>
      <c r="Q298" s="33"/>
      <c r="R298" s="33"/>
      <c r="S298" s="33"/>
      <c r="T298" s="33"/>
      <c r="U298" s="33"/>
      <c r="V298" s="33"/>
      <c r="W298" s="33"/>
      <c r="X298" s="33"/>
      <c r="Y298" s="33"/>
    </row>
    <row r="299" spans="1:25" ht="15">
      <c r="A299" s="25"/>
      <c r="B299" s="25"/>
      <c r="C299" s="25"/>
      <c r="D299" s="25"/>
      <c r="E299" s="25"/>
      <c r="F299" s="25"/>
      <c r="G299" s="33"/>
      <c r="H299" s="33"/>
      <c r="I299" s="35"/>
      <c r="J299" s="35"/>
      <c r="K299" s="35"/>
      <c r="L299" s="33"/>
      <c r="M299" s="33"/>
      <c r="N299" s="33"/>
      <c r="O299" s="33"/>
      <c r="P299" s="33"/>
      <c r="Q299" s="33"/>
      <c r="R299" s="33"/>
      <c r="S299" s="33"/>
      <c r="T299" s="33"/>
      <c r="U299" s="33"/>
      <c r="V299" s="33"/>
      <c r="W299" s="33"/>
      <c r="X299" s="33"/>
      <c r="Y299" s="33"/>
    </row>
    <row r="300" spans="1:25" ht="15">
      <c r="A300" s="25"/>
      <c r="B300" s="25"/>
      <c r="C300" s="25"/>
      <c r="D300" s="25"/>
      <c r="E300" s="25"/>
      <c r="F300" s="25"/>
      <c r="G300" s="33"/>
      <c r="H300" s="33"/>
      <c r="I300" s="35"/>
      <c r="J300" s="35"/>
      <c r="K300" s="35"/>
      <c r="L300" s="33"/>
      <c r="M300" s="33"/>
      <c r="N300" s="33"/>
      <c r="O300" s="33"/>
      <c r="P300" s="33"/>
      <c r="Q300" s="33"/>
      <c r="R300" s="33"/>
      <c r="S300" s="33"/>
      <c r="T300" s="33"/>
      <c r="U300" s="33"/>
      <c r="V300" s="33"/>
      <c r="W300" s="33"/>
      <c r="X300" s="33"/>
      <c r="Y300" s="33"/>
    </row>
    <row r="301" spans="1:25" ht="15">
      <c r="A301" s="25"/>
      <c r="B301" s="25"/>
      <c r="C301" s="25"/>
      <c r="D301" s="25"/>
      <c r="E301" s="25"/>
      <c r="F301" s="25"/>
      <c r="G301" s="33"/>
      <c r="H301" s="33"/>
      <c r="I301" s="35"/>
      <c r="J301" s="35"/>
      <c r="K301" s="35"/>
      <c r="L301" s="33"/>
      <c r="M301" s="33"/>
      <c r="N301" s="33"/>
      <c r="O301" s="33"/>
      <c r="P301" s="33"/>
      <c r="Q301" s="33"/>
      <c r="R301" s="33"/>
      <c r="S301" s="33"/>
      <c r="T301" s="33"/>
      <c r="U301" s="33"/>
      <c r="V301" s="33"/>
      <c r="W301" s="33"/>
      <c r="X301" s="33"/>
      <c r="Y301" s="33"/>
    </row>
    <row r="302" spans="1:25" ht="15">
      <c r="A302" s="25"/>
      <c r="B302" s="25"/>
      <c r="C302" s="25"/>
      <c r="D302" s="25"/>
      <c r="E302" s="25"/>
      <c r="F302" s="25"/>
      <c r="G302" s="33"/>
      <c r="H302" s="33"/>
      <c r="I302" s="35"/>
      <c r="J302" s="35"/>
      <c r="K302" s="35"/>
      <c r="L302" s="33"/>
      <c r="M302" s="33"/>
      <c r="N302" s="33"/>
      <c r="O302" s="33"/>
      <c r="P302" s="33"/>
      <c r="Q302" s="33"/>
      <c r="R302" s="33"/>
      <c r="S302" s="33"/>
      <c r="T302" s="33"/>
      <c r="U302" s="33"/>
      <c r="V302" s="33"/>
      <c r="W302" s="33"/>
      <c r="X302" s="33"/>
      <c r="Y302" s="33"/>
    </row>
    <row r="303" spans="1:25" ht="15">
      <c r="A303" s="25"/>
      <c r="B303" s="25"/>
      <c r="C303" s="25"/>
      <c r="D303" s="25"/>
      <c r="E303" s="25"/>
      <c r="F303" s="25"/>
      <c r="G303" s="33"/>
      <c r="H303" s="33"/>
      <c r="I303" s="35"/>
      <c r="J303" s="35"/>
      <c r="K303" s="35"/>
      <c r="L303" s="33"/>
      <c r="M303" s="33"/>
      <c r="N303" s="33"/>
      <c r="O303" s="33"/>
      <c r="P303" s="33"/>
      <c r="Q303" s="33"/>
      <c r="R303" s="33"/>
      <c r="S303" s="33"/>
      <c r="T303" s="33"/>
      <c r="U303" s="33"/>
      <c r="V303" s="33"/>
      <c r="W303" s="33"/>
      <c r="X303" s="33"/>
      <c r="Y303" s="33"/>
    </row>
    <row r="304" spans="1:25" ht="15">
      <c r="A304" s="25"/>
      <c r="B304" s="25"/>
      <c r="C304" s="25"/>
      <c r="D304" s="25"/>
      <c r="E304" s="25"/>
      <c r="F304" s="25"/>
      <c r="G304" s="33"/>
      <c r="H304" s="33"/>
      <c r="I304" s="35"/>
      <c r="J304" s="35"/>
      <c r="K304" s="35"/>
      <c r="L304" s="33"/>
      <c r="M304" s="33"/>
      <c r="N304" s="33"/>
      <c r="O304" s="33"/>
      <c r="P304" s="33"/>
      <c r="Q304" s="33"/>
      <c r="R304" s="33"/>
      <c r="S304" s="33"/>
      <c r="T304" s="33"/>
      <c r="U304" s="33"/>
      <c r="V304" s="33"/>
      <c r="W304" s="33"/>
      <c r="X304" s="33"/>
      <c r="Y304" s="33"/>
    </row>
    <row r="305" spans="1:25" ht="15">
      <c r="A305" s="25"/>
      <c r="B305" s="25"/>
      <c r="C305" s="25"/>
      <c r="D305" s="25"/>
      <c r="E305" s="25"/>
      <c r="F305" s="25"/>
      <c r="G305" s="33"/>
      <c r="H305" s="33"/>
      <c r="I305" s="35"/>
      <c r="J305" s="35"/>
      <c r="K305" s="35"/>
      <c r="L305" s="33"/>
      <c r="M305" s="33"/>
      <c r="N305" s="33"/>
      <c r="O305" s="33"/>
      <c r="P305" s="33"/>
      <c r="Q305" s="33"/>
      <c r="R305" s="33"/>
      <c r="S305" s="33"/>
      <c r="T305" s="33"/>
      <c r="U305" s="33"/>
      <c r="V305" s="33"/>
      <c r="W305" s="33"/>
      <c r="X305" s="33"/>
      <c r="Y305" s="33"/>
    </row>
    <row r="306" spans="1:25" ht="15">
      <c r="A306" s="25"/>
      <c r="B306" s="25"/>
      <c r="C306" s="25"/>
      <c r="D306" s="25"/>
      <c r="E306" s="25"/>
      <c r="F306" s="25"/>
      <c r="G306" s="33"/>
      <c r="H306" s="33"/>
      <c r="I306" s="35"/>
      <c r="J306" s="35"/>
      <c r="K306" s="35"/>
      <c r="L306" s="33"/>
      <c r="M306" s="33"/>
      <c r="N306" s="33"/>
      <c r="O306" s="33"/>
      <c r="P306" s="33"/>
      <c r="Q306" s="33"/>
      <c r="R306" s="33"/>
      <c r="S306" s="33"/>
      <c r="T306" s="33"/>
      <c r="U306" s="33"/>
      <c r="V306" s="33"/>
      <c r="W306" s="33"/>
      <c r="X306" s="33"/>
      <c r="Y306" s="33"/>
    </row>
    <row r="307" spans="1:25" ht="15">
      <c r="A307" s="25"/>
      <c r="B307" s="25"/>
      <c r="C307" s="25"/>
      <c r="D307" s="25"/>
      <c r="E307" s="25"/>
      <c r="F307" s="25"/>
      <c r="G307" s="33"/>
      <c r="H307" s="33"/>
      <c r="I307" s="35"/>
      <c r="J307" s="35"/>
      <c r="K307" s="35"/>
      <c r="L307" s="33"/>
      <c r="M307" s="33"/>
      <c r="N307" s="33"/>
      <c r="O307" s="33"/>
      <c r="P307" s="33"/>
      <c r="Q307" s="33"/>
      <c r="R307" s="33"/>
      <c r="S307" s="33"/>
      <c r="T307" s="33"/>
      <c r="U307" s="33"/>
      <c r="V307" s="33"/>
      <c r="W307" s="33"/>
      <c r="X307" s="33"/>
      <c r="Y307" s="33"/>
    </row>
    <row r="308" spans="1:25" ht="15">
      <c r="A308" s="25"/>
      <c r="B308" s="25"/>
      <c r="C308" s="25"/>
      <c r="D308" s="25"/>
      <c r="E308" s="25"/>
      <c r="F308" s="25"/>
      <c r="G308" s="33"/>
      <c r="H308" s="33"/>
      <c r="I308" s="35"/>
      <c r="J308" s="35"/>
      <c r="K308" s="35"/>
      <c r="L308" s="33"/>
      <c r="M308" s="33"/>
      <c r="N308" s="33"/>
      <c r="O308" s="33"/>
      <c r="P308" s="33"/>
      <c r="Q308" s="33"/>
      <c r="R308" s="33"/>
      <c r="S308" s="33"/>
      <c r="T308" s="33"/>
      <c r="U308" s="33"/>
      <c r="V308" s="33"/>
      <c r="W308" s="33"/>
      <c r="X308" s="33"/>
      <c r="Y308" s="33"/>
    </row>
    <row r="309" spans="1:25" ht="15">
      <c r="A309" s="25"/>
      <c r="B309" s="25"/>
      <c r="C309" s="25"/>
      <c r="D309" s="25"/>
      <c r="E309" s="25"/>
      <c r="F309" s="25"/>
      <c r="G309" s="33"/>
      <c r="H309" s="33"/>
      <c r="I309" s="35"/>
      <c r="J309" s="35"/>
      <c r="K309" s="35"/>
      <c r="L309" s="33"/>
      <c r="M309" s="33"/>
      <c r="N309" s="33"/>
      <c r="O309" s="33"/>
      <c r="P309" s="33"/>
      <c r="Q309" s="33"/>
      <c r="R309" s="33"/>
      <c r="S309" s="33"/>
      <c r="T309" s="33"/>
      <c r="U309" s="33"/>
      <c r="V309" s="33"/>
      <c r="W309" s="33"/>
      <c r="X309" s="33"/>
      <c r="Y309" s="33"/>
    </row>
    <row r="310" spans="1:25" ht="15">
      <c r="A310" s="25"/>
      <c r="B310" s="25"/>
      <c r="C310" s="25"/>
      <c r="D310" s="25"/>
      <c r="E310" s="25"/>
      <c r="F310" s="25"/>
      <c r="G310" s="33"/>
      <c r="H310" s="33"/>
      <c r="I310" s="35"/>
      <c r="J310" s="35"/>
      <c r="K310" s="35"/>
      <c r="L310" s="33"/>
      <c r="M310" s="33"/>
      <c r="N310" s="33"/>
      <c r="O310" s="33"/>
      <c r="P310" s="33"/>
      <c r="Q310" s="33"/>
      <c r="R310" s="33"/>
      <c r="S310" s="33"/>
      <c r="T310" s="33"/>
      <c r="U310" s="33"/>
      <c r="V310" s="33"/>
      <c r="W310" s="33"/>
      <c r="X310" s="33"/>
      <c r="Y310" s="33"/>
    </row>
    <row r="311" spans="1:25" ht="15">
      <c r="A311" s="25"/>
      <c r="B311" s="25"/>
      <c r="C311" s="25"/>
      <c r="D311" s="25"/>
      <c r="E311" s="25"/>
      <c r="F311" s="25"/>
      <c r="G311" s="33"/>
      <c r="H311" s="33"/>
      <c r="I311" s="35"/>
      <c r="J311" s="35"/>
      <c r="K311" s="35"/>
      <c r="L311" s="33"/>
      <c r="M311" s="33"/>
      <c r="N311" s="33"/>
      <c r="O311" s="33"/>
      <c r="P311" s="33"/>
      <c r="Q311" s="33"/>
      <c r="R311" s="33"/>
      <c r="S311" s="33"/>
      <c r="T311" s="33"/>
      <c r="U311" s="33"/>
      <c r="V311" s="33"/>
      <c r="W311" s="33"/>
      <c r="X311" s="33"/>
      <c r="Y311" s="33"/>
    </row>
    <row r="312" spans="1:25" ht="15">
      <c r="A312" s="25"/>
      <c r="B312" s="25"/>
      <c r="C312" s="25"/>
      <c r="D312" s="25"/>
      <c r="E312" s="25"/>
      <c r="F312" s="25"/>
      <c r="G312" s="33"/>
      <c r="H312" s="33"/>
      <c r="I312" s="35"/>
      <c r="J312" s="35"/>
      <c r="K312" s="35"/>
      <c r="L312" s="33"/>
      <c r="M312" s="33"/>
      <c r="N312" s="33"/>
      <c r="O312" s="33"/>
      <c r="P312" s="33"/>
      <c r="Q312" s="33"/>
      <c r="R312" s="33"/>
      <c r="S312" s="33"/>
      <c r="T312" s="33"/>
      <c r="U312" s="33"/>
      <c r="V312" s="33"/>
      <c r="W312" s="33"/>
      <c r="X312" s="33"/>
      <c r="Y312" s="33"/>
    </row>
    <row r="313" spans="1:25" ht="15">
      <c r="A313" s="25"/>
      <c r="B313" s="25"/>
      <c r="C313" s="25"/>
      <c r="D313" s="25"/>
      <c r="E313" s="25"/>
      <c r="F313" s="25"/>
      <c r="G313" s="33"/>
      <c r="H313" s="33"/>
      <c r="I313" s="35"/>
      <c r="J313" s="35"/>
      <c r="K313" s="35"/>
      <c r="L313" s="33"/>
      <c r="M313" s="33"/>
      <c r="N313" s="33"/>
      <c r="O313" s="33"/>
      <c r="P313" s="33"/>
      <c r="Q313" s="33"/>
      <c r="R313" s="33"/>
      <c r="S313" s="33"/>
      <c r="T313" s="33"/>
      <c r="U313" s="33"/>
      <c r="V313" s="33"/>
      <c r="W313" s="33"/>
      <c r="X313" s="33"/>
      <c r="Y313" s="33"/>
    </row>
    <row r="314" spans="1:25" ht="15">
      <c r="A314" s="25"/>
      <c r="B314" s="25"/>
      <c r="C314" s="25"/>
      <c r="D314" s="25"/>
      <c r="E314" s="25"/>
      <c r="F314" s="25"/>
      <c r="G314" s="33"/>
      <c r="H314" s="33"/>
      <c r="I314" s="35"/>
      <c r="J314" s="35"/>
      <c r="K314" s="35"/>
      <c r="L314" s="33"/>
      <c r="M314" s="33"/>
      <c r="N314" s="33"/>
      <c r="O314" s="33"/>
      <c r="P314" s="33"/>
      <c r="Q314" s="33"/>
      <c r="R314" s="33"/>
      <c r="S314" s="33"/>
      <c r="T314" s="33"/>
      <c r="U314" s="33"/>
      <c r="V314" s="33"/>
      <c r="W314" s="33"/>
      <c r="X314" s="33"/>
      <c r="Y314" s="33"/>
    </row>
    <row r="315" spans="1:25" ht="15">
      <c r="A315" s="25"/>
      <c r="B315" s="25"/>
      <c r="C315" s="25"/>
      <c r="D315" s="25"/>
      <c r="E315" s="25"/>
      <c r="F315" s="25"/>
      <c r="G315" s="33"/>
      <c r="H315" s="33"/>
      <c r="I315" s="35"/>
      <c r="J315" s="35"/>
      <c r="K315" s="35"/>
      <c r="L315" s="33"/>
      <c r="M315" s="33"/>
      <c r="N315" s="33"/>
      <c r="O315" s="33"/>
      <c r="P315" s="33"/>
      <c r="Q315" s="33"/>
      <c r="R315" s="33"/>
      <c r="S315" s="33"/>
      <c r="T315" s="33"/>
      <c r="U315" s="33"/>
      <c r="V315" s="33"/>
      <c r="W315" s="33"/>
      <c r="X315" s="33"/>
      <c r="Y315" s="33"/>
    </row>
    <row r="316" spans="1:25" ht="15">
      <c r="A316" s="25"/>
      <c r="B316" s="25"/>
      <c r="C316" s="25"/>
      <c r="D316" s="25"/>
      <c r="E316" s="25"/>
      <c r="F316" s="25"/>
      <c r="G316" s="33"/>
      <c r="H316" s="33"/>
      <c r="I316" s="35"/>
      <c r="J316" s="35"/>
      <c r="K316" s="35"/>
      <c r="L316" s="33"/>
      <c r="M316" s="33"/>
      <c r="N316" s="33"/>
      <c r="O316" s="33"/>
      <c r="P316" s="33"/>
      <c r="Q316" s="33"/>
      <c r="R316" s="33"/>
      <c r="S316" s="33"/>
      <c r="T316" s="33"/>
      <c r="U316" s="33"/>
      <c r="V316" s="33"/>
      <c r="W316" s="33"/>
      <c r="X316" s="33"/>
      <c r="Y316" s="33"/>
    </row>
    <row r="317" spans="1:25" ht="15">
      <c r="A317" s="25"/>
      <c r="B317" s="25"/>
      <c r="C317" s="25"/>
      <c r="D317" s="25"/>
      <c r="E317" s="25"/>
      <c r="F317" s="25"/>
      <c r="G317" s="33"/>
      <c r="H317" s="33"/>
      <c r="I317" s="35"/>
      <c r="J317" s="35"/>
      <c r="K317" s="35"/>
      <c r="L317" s="33"/>
      <c r="M317" s="33"/>
      <c r="N317" s="33"/>
      <c r="O317" s="33"/>
      <c r="P317" s="33"/>
      <c r="Q317" s="33"/>
      <c r="R317" s="33"/>
      <c r="S317" s="33"/>
      <c r="T317" s="33"/>
      <c r="U317" s="33"/>
      <c r="V317" s="33"/>
      <c r="W317" s="33"/>
      <c r="X317" s="33"/>
      <c r="Y317" s="33"/>
    </row>
    <row r="318" spans="1:25" ht="15">
      <c r="A318" s="25"/>
      <c r="B318" s="25"/>
      <c r="C318" s="25"/>
      <c r="D318" s="25"/>
      <c r="E318" s="25"/>
      <c r="F318" s="25"/>
      <c r="G318" s="33"/>
      <c r="H318" s="33"/>
      <c r="I318" s="35"/>
      <c r="J318" s="35"/>
      <c r="K318" s="35"/>
      <c r="L318" s="33"/>
      <c r="M318" s="33"/>
      <c r="N318" s="33"/>
      <c r="O318" s="33"/>
      <c r="P318" s="33"/>
      <c r="Q318" s="33"/>
      <c r="R318" s="33"/>
      <c r="S318" s="33"/>
      <c r="T318" s="33"/>
      <c r="U318" s="33"/>
      <c r="V318" s="33"/>
      <c r="W318" s="33"/>
      <c r="X318" s="33"/>
      <c r="Y318" s="33"/>
    </row>
    <row r="319" spans="1:25" ht="15">
      <c r="A319" s="25"/>
      <c r="B319" s="25"/>
      <c r="C319" s="25"/>
      <c r="D319" s="25"/>
      <c r="E319" s="25"/>
      <c r="F319" s="25"/>
      <c r="G319" s="33"/>
      <c r="H319" s="33"/>
      <c r="I319" s="35"/>
      <c r="J319" s="35"/>
      <c r="K319" s="35"/>
      <c r="L319" s="33"/>
      <c r="M319" s="33"/>
      <c r="N319" s="33"/>
      <c r="O319" s="33"/>
      <c r="P319" s="33"/>
      <c r="Q319" s="33"/>
      <c r="R319" s="33"/>
      <c r="S319" s="33"/>
      <c r="T319" s="33"/>
      <c r="U319" s="33"/>
      <c r="V319" s="33"/>
      <c r="W319" s="33"/>
      <c r="X319" s="33"/>
      <c r="Y319" s="33"/>
    </row>
    <row r="320" spans="1:25" ht="15">
      <c r="A320" s="25"/>
      <c r="B320" s="25"/>
      <c r="C320" s="25"/>
      <c r="D320" s="25"/>
      <c r="E320" s="25"/>
      <c r="F320" s="25"/>
      <c r="G320" s="33"/>
      <c r="H320" s="33"/>
      <c r="I320" s="35"/>
      <c r="J320" s="35"/>
      <c r="K320" s="35"/>
      <c r="L320" s="33"/>
      <c r="M320" s="33"/>
      <c r="N320" s="33"/>
      <c r="O320" s="33"/>
      <c r="P320" s="33"/>
      <c r="Q320" s="33"/>
      <c r="R320" s="33"/>
      <c r="S320" s="33"/>
      <c r="T320" s="33"/>
      <c r="U320" s="33"/>
      <c r="V320" s="33"/>
      <c r="W320" s="33"/>
      <c r="X320" s="33"/>
      <c r="Y320" s="33"/>
    </row>
    <row r="321" spans="1:25" ht="15">
      <c r="A321" s="25"/>
      <c r="B321" s="25"/>
      <c r="C321" s="25"/>
      <c r="D321" s="25"/>
      <c r="E321" s="25"/>
      <c r="F321" s="25"/>
      <c r="G321" s="33"/>
      <c r="H321" s="33"/>
      <c r="I321" s="35"/>
      <c r="J321" s="35"/>
      <c r="K321" s="35"/>
      <c r="L321" s="33"/>
      <c r="M321" s="33"/>
      <c r="N321" s="33"/>
      <c r="O321" s="33"/>
      <c r="P321" s="33"/>
      <c r="Q321" s="33"/>
      <c r="R321" s="33"/>
      <c r="S321" s="33"/>
      <c r="T321" s="33"/>
      <c r="U321" s="33"/>
      <c r="V321" s="33"/>
      <c r="W321" s="33"/>
      <c r="X321" s="33"/>
      <c r="Y321" s="33"/>
    </row>
    <row r="322" spans="1:25" ht="15">
      <c r="A322" s="25"/>
      <c r="B322" s="25"/>
      <c r="C322" s="25"/>
      <c r="D322" s="25"/>
      <c r="E322" s="25"/>
      <c r="F322" s="25"/>
      <c r="G322" s="33"/>
      <c r="H322" s="33"/>
      <c r="I322" s="35"/>
      <c r="J322" s="35"/>
      <c r="K322" s="35"/>
      <c r="L322" s="33"/>
      <c r="M322" s="33"/>
      <c r="N322" s="33"/>
      <c r="O322" s="33"/>
      <c r="P322" s="33"/>
      <c r="Q322" s="33"/>
      <c r="R322" s="33"/>
      <c r="S322" s="33"/>
      <c r="T322" s="33"/>
      <c r="U322" s="33"/>
      <c r="V322" s="33"/>
      <c r="W322" s="33"/>
      <c r="X322" s="33"/>
      <c r="Y322" s="33"/>
    </row>
    <row r="323" spans="1:25" ht="15">
      <c r="A323" s="25"/>
      <c r="B323" s="25"/>
      <c r="C323" s="25"/>
      <c r="D323" s="25"/>
      <c r="E323" s="25"/>
      <c r="F323" s="25"/>
      <c r="G323" s="33"/>
      <c r="H323" s="33"/>
      <c r="I323" s="35"/>
      <c r="J323" s="35"/>
      <c r="K323" s="35"/>
      <c r="L323" s="33"/>
      <c r="M323" s="33"/>
      <c r="N323" s="33"/>
      <c r="O323" s="33"/>
      <c r="P323" s="33"/>
      <c r="Q323" s="33"/>
      <c r="R323" s="33"/>
      <c r="S323" s="33"/>
      <c r="T323" s="33"/>
      <c r="U323" s="33"/>
      <c r="V323" s="33"/>
      <c r="W323" s="33"/>
      <c r="X323" s="33"/>
      <c r="Y323" s="33"/>
    </row>
    <row r="324" spans="1:25" ht="15">
      <c r="A324" s="25"/>
      <c r="B324" s="25"/>
      <c r="C324" s="25"/>
      <c r="D324" s="25"/>
      <c r="E324" s="25"/>
      <c r="F324" s="25"/>
      <c r="G324" s="33"/>
      <c r="H324" s="33"/>
      <c r="I324" s="35"/>
      <c r="J324" s="35"/>
      <c r="K324" s="35"/>
      <c r="L324" s="33"/>
      <c r="M324" s="33"/>
      <c r="N324" s="33"/>
      <c r="O324" s="33"/>
      <c r="P324" s="33"/>
      <c r="Q324" s="33"/>
      <c r="R324" s="33"/>
      <c r="S324" s="33"/>
      <c r="T324" s="33"/>
      <c r="U324" s="33"/>
      <c r="V324" s="33"/>
      <c r="W324" s="33"/>
      <c r="X324" s="33"/>
      <c r="Y324" s="33"/>
    </row>
    <row r="325" spans="1:25" ht="15">
      <c r="A325" s="25"/>
      <c r="B325" s="25"/>
      <c r="C325" s="25"/>
      <c r="D325" s="25"/>
      <c r="E325" s="25"/>
      <c r="F325" s="25"/>
      <c r="G325" s="33"/>
      <c r="H325" s="33"/>
      <c r="I325" s="35"/>
      <c r="J325" s="35"/>
      <c r="K325" s="35"/>
      <c r="L325" s="33"/>
      <c r="M325" s="33"/>
      <c r="N325" s="33"/>
      <c r="O325" s="33"/>
      <c r="P325" s="33"/>
      <c r="Q325" s="33"/>
      <c r="R325" s="33"/>
      <c r="S325" s="33"/>
      <c r="T325" s="33"/>
      <c r="U325" s="33"/>
      <c r="V325" s="33"/>
      <c r="W325" s="33"/>
      <c r="X325" s="33"/>
      <c r="Y325" s="33"/>
    </row>
    <row r="326" spans="1:25" ht="15">
      <c r="A326" s="25"/>
      <c r="B326" s="25"/>
      <c r="C326" s="25"/>
      <c r="D326" s="25"/>
      <c r="E326" s="25"/>
      <c r="F326" s="25"/>
      <c r="G326" s="33"/>
      <c r="H326" s="33"/>
      <c r="I326" s="35"/>
      <c r="J326" s="35"/>
      <c r="K326" s="35"/>
      <c r="L326" s="33"/>
      <c r="M326" s="33"/>
      <c r="N326" s="33"/>
      <c r="O326" s="33"/>
      <c r="P326" s="33"/>
      <c r="Q326" s="33"/>
      <c r="R326" s="33"/>
      <c r="S326" s="33"/>
      <c r="T326" s="33"/>
      <c r="U326" s="33"/>
      <c r="V326" s="33"/>
      <c r="W326" s="33"/>
      <c r="X326" s="33"/>
      <c r="Y326" s="33"/>
    </row>
    <row r="327" spans="1:25" ht="15">
      <c r="A327" s="25"/>
      <c r="B327" s="25"/>
      <c r="C327" s="25"/>
      <c r="D327" s="25"/>
      <c r="E327" s="25"/>
      <c r="F327" s="25"/>
      <c r="G327" s="33"/>
      <c r="H327" s="33"/>
      <c r="I327" s="35"/>
      <c r="J327" s="35"/>
      <c r="K327" s="35"/>
      <c r="L327" s="33"/>
      <c r="M327" s="33"/>
      <c r="N327" s="33"/>
      <c r="O327" s="33"/>
      <c r="P327" s="33"/>
      <c r="Q327" s="33"/>
      <c r="R327" s="33"/>
      <c r="S327" s="33"/>
      <c r="T327" s="33"/>
      <c r="U327" s="33"/>
      <c r="V327" s="33"/>
      <c r="W327" s="33"/>
      <c r="X327" s="33"/>
      <c r="Y327" s="33"/>
    </row>
    <row r="328" spans="1:25" ht="15">
      <c r="A328" s="25"/>
      <c r="B328" s="25"/>
      <c r="C328" s="25"/>
      <c r="D328" s="25"/>
      <c r="E328" s="25"/>
      <c r="F328" s="25"/>
      <c r="G328" s="33"/>
      <c r="H328" s="33"/>
      <c r="I328" s="35"/>
      <c r="J328" s="35"/>
      <c r="K328" s="35"/>
      <c r="L328" s="33"/>
      <c r="M328" s="33"/>
      <c r="N328" s="33"/>
      <c r="O328" s="33"/>
      <c r="P328" s="33"/>
      <c r="Q328" s="33"/>
      <c r="R328" s="33"/>
      <c r="S328" s="33"/>
      <c r="T328" s="33"/>
      <c r="U328" s="33"/>
      <c r="V328" s="33"/>
      <c r="W328" s="33"/>
      <c r="X328" s="33"/>
      <c r="Y328" s="33"/>
    </row>
    <row r="329" spans="1:25" ht="15">
      <c r="A329" s="25"/>
      <c r="B329" s="25"/>
      <c r="C329" s="25"/>
      <c r="D329" s="25"/>
      <c r="E329" s="25"/>
      <c r="F329" s="25"/>
      <c r="G329" s="33"/>
      <c r="H329" s="33"/>
      <c r="I329" s="35"/>
      <c r="J329" s="35"/>
      <c r="K329" s="35"/>
      <c r="L329" s="33"/>
      <c r="M329" s="33"/>
      <c r="N329" s="33"/>
      <c r="O329" s="33"/>
      <c r="P329" s="33"/>
      <c r="Q329" s="33"/>
      <c r="R329" s="33"/>
      <c r="S329" s="33"/>
      <c r="T329" s="33"/>
      <c r="U329" s="33"/>
      <c r="V329" s="33"/>
      <c r="W329" s="33"/>
      <c r="X329" s="33"/>
      <c r="Y329" s="33"/>
    </row>
    <row r="330" spans="1:25" ht="15">
      <c r="A330" s="25"/>
      <c r="B330" s="25"/>
      <c r="C330" s="25"/>
      <c r="D330" s="25"/>
      <c r="E330" s="25"/>
      <c r="F330" s="25"/>
      <c r="G330" s="33"/>
      <c r="H330" s="33"/>
      <c r="I330" s="35"/>
      <c r="J330" s="35"/>
      <c r="K330" s="35"/>
      <c r="L330" s="33"/>
      <c r="M330" s="33"/>
      <c r="N330" s="33"/>
      <c r="O330" s="33"/>
      <c r="P330" s="33"/>
      <c r="Q330" s="33"/>
      <c r="R330" s="33"/>
      <c r="S330" s="33"/>
      <c r="T330" s="33"/>
      <c r="U330" s="33"/>
      <c r="V330" s="33"/>
      <c r="W330" s="33"/>
      <c r="X330" s="33"/>
      <c r="Y330" s="33"/>
    </row>
    <row r="331" spans="1:25" ht="15">
      <c r="A331" s="25"/>
      <c r="B331" s="25"/>
      <c r="C331" s="25"/>
      <c r="D331" s="25"/>
      <c r="E331" s="25"/>
      <c r="F331" s="25"/>
      <c r="G331" s="33"/>
      <c r="H331" s="33"/>
      <c r="I331" s="35"/>
      <c r="J331" s="35"/>
      <c r="K331" s="35"/>
      <c r="L331" s="33"/>
      <c r="M331" s="33"/>
      <c r="N331" s="33"/>
      <c r="O331" s="33"/>
      <c r="P331" s="33"/>
      <c r="Q331" s="33"/>
      <c r="R331" s="33"/>
      <c r="S331" s="33"/>
      <c r="T331" s="33"/>
      <c r="U331" s="33"/>
      <c r="V331" s="33"/>
      <c r="W331" s="33"/>
      <c r="X331" s="33"/>
      <c r="Y331" s="33"/>
    </row>
    <row r="332" spans="1:25" ht="15">
      <c r="A332" s="25"/>
      <c r="B332" s="25"/>
      <c r="C332" s="25"/>
      <c r="D332" s="25"/>
      <c r="E332" s="25"/>
      <c r="F332" s="25"/>
      <c r="G332" s="33"/>
      <c r="H332" s="33"/>
      <c r="I332" s="35"/>
      <c r="J332" s="35"/>
      <c r="K332" s="35"/>
      <c r="L332" s="33"/>
      <c r="M332" s="33"/>
      <c r="N332" s="33"/>
      <c r="O332" s="33"/>
      <c r="P332" s="33"/>
      <c r="Q332" s="33"/>
      <c r="R332" s="33"/>
      <c r="S332" s="33"/>
      <c r="T332" s="33"/>
      <c r="U332" s="33"/>
      <c r="V332" s="33"/>
      <c r="W332" s="33"/>
      <c r="X332" s="33"/>
      <c r="Y332" s="33"/>
    </row>
    <row r="333" spans="1:25" ht="15">
      <c r="A333" s="25"/>
      <c r="B333" s="25"/>
      <c r="C333" s="25"/>
      <c r="D333" s="25"/>
      <c r="E333" s="25"/>
      <c r="F333" s="25"/>
      <c r="G333" s="33"/>
      <c r="H333" s="33"/>
      <c r="I333" s="35"/>
      <c r="J333" s="35"/>
      <c r="K333" s="35"/>
      <c r="L333" s="33"/>
      <c r="M333" s="33"/>
      <c r="N333" s="33"/>
      <c r="O333" s="33"/>
      <c r="P333" s="33"/>
      <c r="Q333" s="33"/>
      <c r="R333" s="33"/>
      <c r="S333" s="33"/>
      <c r="T333" s="33"/>
      <c r="U333" s="33"/>
      <c r="V333" s="33"/>
      <c r="W333" s="33"/>
      <c r="X333" s="33"/>
      <c r="Y333" s="33"/>
    </row>
    <row r="334" spans="1:25" ht="15">
      <c r="A334" s="25"/>
      <c r="B334" s="25"/>
      <c r="C334" s="25"/>
      <c r="D334" s="25"/>
      <c r="E334" s="25"/>
      <c r="F334" s="25"/>
      <c r="G334" s="33"/>
      <c r="H334" s="33"/>
      <c r="I334" s="35"/>
      <c r="J334" s="35"/>
      <c r="K334" s="35"/>
      <c r="L334" s="33"/>
      <c r="M334" s="33"/>
      <c r="N334" s="33"/>
      <c r="O334" s="33"/>
      <c r="P334" s="33"/>
      <c r="Q334" s="33"/>
      <c r="R334" s="33"/>
      <c r="S334" s="33"/>
      <c r="T334" s="33"/>
      <c r="U334" s="33"/>
      <c r="V334" s="33"/>
      <c r="W334" s="33"/>
      <c r="X334" s="33"/>
      <c r="Y334" s="33"/>
    </row>
    <row r="335" spans="1:25" ht="15">
      <c r="A335" s="25"/>
      <c r="B335" s="25"/>
      <c r="C335" s="25"/>
      <c r="D335" s="25"/>
      <c r="E335" s="25"/>
      <c r="F335" s="25"/>
      <c r="G335" s="33"/>
      <c r="H335" s="33"/>
      <c r="I335" s="35"/>
      <c r="J335" s="35"/>
      <c r="K335" s="35"/>
      <c r="L335" s="33"/>
      <c r="M335" s="33"/>
      <c r="N335" s="33"/>
      <c r="O335" s="33"/>
      <c r="P335" s="33"/>
      <c r="Q335" s="33"/>
      <c r="R335" s="33"/>
      <c r="S335" s="33"/>
      <c r="T335" s="33"/>
      <c r="U335" s="33"/>
      <c r="V335" s="33"/>
      <c r="W335" s="33"/>
      <c r="X335" s="33"/>
      <c r="Y335" s="33"/>
    </row>
    <row r="336" spans="1:25" ht="15">
      <c r="A336" s="25"/>
      <c r="B336" s="25"/>
      <c r="C336" s="25"/>
      <c r="D336" s="25"/>
      <c r="E336" s="25"/>
      <c r="F336" s="25"/>
      <c r="G336" s="33"/>
      <c r="H336" s="33"/>
      <c r="I336" s="35"/>
      <c r="J336" s="35"/>
      <c r="K336" s="35"/>
      <c r="L336" s="33"/>
      <c r="M336" s="33"/>
      <c r="N336" s="33"/>
      <c r="O336" s="33"/>
      <c r="P336" s="33"/>
      <c r="Q336" s="33"/>
      <c r="R336" s="33"/>
      <c r="S336" s="33"/>
      <c r="T336" s="33"/>
      <c r="U336" s="33"/>
      <c r="V336" s="33"/>
      <c r="W336" s="33"/>
      <c r="X336" s="33"/>
      <c r="Y336" s="33"/>
    </row>
  </sheetData>
  <mergeCells count="671">
    <mergeCell ref="B87:B88"/>
    <mergeCell ref="B89:B90"/>
    <mergeCell ref="B91:B92"/>
    <mergeCell ref="B93:B94"/>
    <mergeCell ref="C89:D89"/>
    <mergeCell ref="C90:D90"/>
    <mergeCell ref="C91:D91"/>
    <mergeCell ref="C92:D92"/>
    <mergeCell ref="C93:D93"/>
    <mergeCell ref="C94:D94"/>
    <mergeCell ref="C88:D88"/>
    <mergeCell ref="G96:K96"/>
    <mergeCell ref="F87:F88"/>
    <mergeCell ref="G87:G88"/>
    <mergeCell ref="F89:F90"/>
    <mergeCell ref="G89:G90"/>
    <mergeCell ref="F91:F92"/>
    <mergeCell ref="G91:G92"/>
    <mergeCell ref="F93:F94"/>
    <mergeCell ref="G93:G94"/>
    <mergeCell ref="H75:I75"/>
    <mergeCell ref="H76:I76"/>
    <mergeCell ref="B95:E95"/>
    <mergeCell ref="B96:F96"/>
    <mergeCell ref="E82:E84"/>
    <mergeCell ref="F82:F84"/>
    <mergeCell ref="B85:B86"/>
    <mergeCell ref="C85:D85"/>
    <mergeCell ref="F85:F86"/>
    <mergeCell ref="G85:G86"/>
    <mergeCell ref="H69:I69"/>
    <mergeCell ref="H70:I70"/>
    <mergeCell ref="H71:I71"/>
    <mergeCell ref="H72:I72"/>
    <mergeCell ref="H73:I73"/>
    <mergeCell ref="H74:I74"/>
    <mergeCell ref="H87:I87"/>
    <mergeCell ref="K85:K86"/>
    <mergeCell ref="K87:K88"/>
    <mergeCell ref="K67:K68"/>
    <mergeCell ref="K69:K70"/>
    <mergeCell ref="K71:K72"/>
    <mergeCell ref="K73:K74"/>
    <mergeCell ref="K75:K76"/>
    <mergeCell ref="H67:I67"/>
    <mergeCell ref="H68:I68"/>
    <mergeCell ref="C81:F81"/>
    <mergeCell ref="H81:K81"/>
    <mergeCell ref="B82:B84"/>
    <mergeCell ref="C82:D84"/>
    <mergeCell ref="C86:D86"/>
    <mergeCell ref="C87:D87"/>
    <mergeCell ref="G82:G84"/>
    <mergeCell ref="H82:I84"/>
    <mergeCell ref="H85:I85"/>
    <mergeCell ref="H86:I86"/>
    <mergeCell ref="H33:I33"/>
    <mergeCell ref="H34:I34"/>
    <mergeCell ref="G42:J42"/>
    <mergeCell ref="G77:J77"/>
    <mergeCell ref="G78:K78"/>
    <mergeCell ref="B80:K80"/>
    <mergeCell ref="H63:K63"/>
    <mergeCell ref="H64:I66"/>
    <mergeCell ref="J64:J66"/>
    <mergeCell ref="K64:K66"/>
    <mergeCell ref="K32:K33"/>
    <mergeCell ref="K34:K35"/>
    <mergeCell ref="K36:K37"/>
    <mergeCell ref="K38:K39"/>
    <mergeCell ref="K40:K41"/>
    <mergeCell ref="H28:K28"/>
    <mergeCell ref="H29:I31"/>
    <mergeCell ref="J29:J31"/>
    <mergeCell ref="K29:K31"/>
    <mergeCell ref="H32:I32"/>
    <mergeCell ref="H88:I88"/>
    <mergeCell ref="H89:I89"/>
    <mergeCell ref="J99:J101"/>
    <mergeCell ref="K99:K101"/>
    <mergeCell ref="H20:I20"/>
    <mergeCell ref="H21:I21"/>
    <mergeCell ref="H22:I22"/>
    <mergeCell ref="H23:I23"/>
    <mergeCell ref="H24:I24"/>
    <mergeCell ref="G25:J25"/>
    <mergeCell ref="K21:K22"/>
    <mergeCell ref="K23:K24"/>
    <mergeCell ref="B8:K8"/>
    <mergeCell ref="B9:K9"/>
    <mergeCell ref="B10:K10"/>
    <mergeCell ref="C11:F11"/>
    <mergeCell ref="H11:K11"/>
    <mergeCell ref="B12:B14"/>
    <mergeCell ref="C12:D14"/>
    <mergeCell ref="J6:K6"/>
    <mergeCell ref="J12:J14"/>
    <mergeCell ref="K12:K14"/>
    <mergeCell ref="K15:K16"/>
    <mergeCell ref="K17:K18"/>
    <mergeCell ref="K19:K20"/>
    <mergeCell ref="G43:K43"/>
    <mergeCell ref="H35:I35"/>
    <mergeCell ref="H36:I36"/>
    <mergeCell ref="H37:I37"/>
    <mergeCell ref="H38:I38"/>
    <mergeCell ref="H39:I39"/>
    <mergeCell ref="H40:I40"/>
    <mergeCell ref="H41:I41"/>
    <mergeCell ref="J4:K4"/>
    <mergeCell ref="J7:K7"/>
    <mergeCell ref="B2:K2"/>
    <mergeCell ref="B3:C3"/>
    <mergeCell ref="J3:K3"/>
    <mergeCell ref="B4:C4"/>
    <mergeCell ref="B5:C5"/>
    <mergeCell ref="B6:C6"/>
    <mergeCell ref="B7:C7"/>
    <mergeCell ref="J5:K5"/>
    <mergeCell ref="H18:I18"/>
    <mergeCell ref="H19:I19"/>
    <mergeCell ref="F17:F18"/>
    <mergeCell ref="G17:G18"/>
    <mergeCell ref="F19:F20"/>
    <mergeCell ref="G19:G20"/>
    <mergeCell ref="C17:D17"/>
    <mergeCell ref="G12:G14"/>
    <mergeCell ref="H12:I14"/>
    <mergeCell ref="H15:I15"/>
    <mergeCell ref="H16:I16"/>
    <mergeCell ref="H17:I17"/>
    <mergeCell ref="C18:D18"/>
    <mergeCell ref="C19:D19"/>
    <mergeCell ref="C20:D20"/>
    <mergeCell ref="C21:D21"/>
    <mergeCell ref="C22:D22"/>
    <mergeCell ref="C23:D23"/>
    <mergeCell ref="E12:E14"/>
    <mergeCell ref="F12:F14"/>
    <mergeCell ref="B15:B16"/>
    <mergeCell ref="C15:D15"/>
    <mergeCell ref="F15:F16"/>
    <mergeCell ref="G15:G16"/>
    <mergeCell ref="C16:D16"/>
    <mergeCell ref="B36:B37"/>
    <mergeCell ref="G32:G33"/>
    <mergeCell ref="G34:G35"/>
    <mergeCell ref="G36:G37"/>
    <mergeCell ref="F21:F22"/>
    <mergeCell ref="G21:G22"/>
    <mergeCell ref="F23:F24"/>
    <mergeCell ref="G23:G24"/>
    <mergeCell ref="C24:D24"/>
    <mergeCell ref="G26:K26"/>
    <mergeCell ref="B26:F26"/>
    <mergeCell ref="C28:F28"/>
    <mergeCell ref="C29:D31"/>
    <mergeCell ref="E29:E31"/>
    <mergeCell ref="F29:F31"/>
    <mergeCell ref="G29:G31"/>
    <mergeCell ref="B38:B39"/>
    <mergeCell ref="B40:B41"/>
    <mergeCell ref="B17:B18"/>
    <mergeCell ref="B19:B20"/>
    <mergeCell ref="B21:B22"/>
    <mergeCell ref="B23:B24"/>
    <mergeCell ref="B29:B31"/>
    <mergeCell ref="B32:B33"/>
    <mergeCell ref="B34:B35"/>
    <mergeCell ref="B25:E25"/>
    <mergeCell ref="C39:D39"/>
    <mergeCell ref="F32:F33"/>
    <mergeCell ref="F34:F35"/>
    <mergeCell ref="F36:F37"/>
    <mergeCell ref="F38:F39"/>
    <mergeCell ref="F40:F41"/>
    <mergeCell ref="C32:D32"/>
    <mergeCell ref="C40:D40"/>
    <mergeCell ref="C41:D41"/>
    <mergeCell ref="B42:E42"/>
    <mergeCell ref="B43:F43"/>
    <mergeCell ref="C33:D33"/>
    <mergeCell ref="C34:D34"/>
    <mergeCell ref="C35:D35"/>
    <mergeCell ref="C36:D36"/>
    <mergeCell ref="C37:D37"/>
    <mergeCell ref="C38:D38"/>
    <mergeCell ref="B54:B55"/>
    <mergeCell ref="C54:D54"/>
    <mergeCell ref="C55:D55"/>
    <mergeCell ref="C56:D56"/>
    <mergeCell ref="C57:D57"/>
    <mergeCell ref="C58:D58"/>
    <mergeCell ref="B58:B59"/>
    <mergeCell ref="C71:D71"/>
    <mergeCell ref="C72:D72"/>
    <mergeCell ref="C73:D73"/>
    <mergeCell ref="C74:D74"/>
    <mergeCell ref="C51:D51"/>
    <mergeCell ref="C52:D52"/>
    <mergeCell ref="C64:D66"/>
    <mergeCell ref="E64:E66"/>
    <mergeCell ref="F64:F66"/>
    <mergeCell ref="G64:G66"/>
    <mergeCell ref="C67:D67"/>
    <mergeCell ref="F67:F68"/>
    <mergeCell ref="G67:G68"/>
    <mergeCell ref="B71:B72"/>
    <mergeCell ref="B73:B74"/>
    <mergeCell ref="B75:B76"/>
    <mergeCell ref="B56:B57"/>
    <mergeCell ref="F58:F59"/>
    <mergeCell ref="G58:G59"/>
    <mergeCell ref="C59:D59"/>
    <mergeCell ref="B60:E60"/>
    <mergeCell ref="B61:F61"/>
    <mergeCell ref="C63:F63"/>
    <mergeCell ref="G73:G74"/>
    <mergeCell ref="F75:F76"/>
    <mergeCell ref="G75:G76"/>
    <mergeCell ref="C68:D68"/>
    <mergeCell ref="C69:D69"/>
    <mergeCell ref="F69:F70"/>
    <mergeCell ref="G69:G70"/>
    <mergeCell ref="C70:D70"/>
    <mergeCell ref="F71:F72"/>
    <mergeCell ref="G71:G72"/>
    <mergeCell ref="B50:B51"/>
    <mergeCell ref="C50:D50"/>
    <mergeCell ref="C75:D75"/>
    <mergeCell ref="C76:D76"/>
    <mergeCell ref="B77:E77"/>
    <mergeCell ref="B78:F78"/>
    <mergeCell ref="F73:F74"/>
    <mergeCell ref="B64:B66"/>
    <mergeCell ref="B67:B68"/>
    <mergeCell ref="B69:B70"/>
    <mergeCell ref="F54:F55"/>
    <mergeCell ref="G54:G55"/>
    <mergeCell ref="F56:F57"/>
    <mergeCell ref="G56:G57"/>
    <mergeCell ref="E47:E49"/>
    <mergeCell ref="F47:F49"/>
    <mergeCell ref="G38:G39"/>
    <mergeCell ref="G40:G41"/>
    <mergeCell ref="J47:J49"/>
    <mergeCell ref="K47:K49"/>
    <mergeCell ref="K50:K51"/>
    <mergeCell ref="K52:K53"/>
    <mergeCell ref="B45:K45"/>
    <mergeCell ref="C46:F46"/>
    <mergeCell ref="H46:K46"/>
    <mergeCell ref="B47:B49"/>
    <mergeCell ref="B52:B53"/>
    <mergeCell ref="C53:D53"/>
    <mergeCell ref="G47:G49"/>
    <mergeCell ref="H47:I49"/>
    <mergeCell ref="H50:I50"/>
    <mergeCell ref="H51:I51"/>
    <mergeCell ref="H52:I52"/>
    <mergeCell ref="H53:I53"/>
    <mergeCell ref="C47:D49"/>
    <mergeCell ref="F52:F53"/>
    <mergeCell ref="G60:J60"/>
    <mergeCell ref="G61:K61"/>
    <mergeCell ref="J82:J84"/>
    <mergeCell ref="K82:K84"/>
    <mergeCell ref="F50:F51"/>
    <mergeCell ref="G50:G51"/>
    <mergeCell ref="K54:K55"/>
    <mergeCell ref="K56:K57"/>
    <mergeCell ref="K58:K59"/>
    <mergeCell ref="G52:G53"/>
    <mergeCell ref="H54:I54"/>
    <mergeCell ref="H55:I55"/>
    <mergeCell ref="H56:I56"/>
    <mergeCell ref="H57:I57"/>
    <mergeCell ref="H58:I58"/>
    <mergeCell ref="H59:I59"/>
    <mergeCell ref="K106:K107"/>
    <mergeCell ref="K89:K90"/>
    <mergeCell ref="K91:K92"/>
    <mergeCell ref="K93:K94"/>
    <mergeCell ref="H90:I90"/>
    <mergeCell ref="H91:I91"/>
    <mergeCell ref="H92:I92"/>
    <mergeCell ref="H93:I93"/>
    <mergeCell ref="H94:I94"/>
    <mergeCell ref="G95:J95"/>
    <mergeCell ref="H102:I102"/>
    <mergeCell ref="K102:K103"/>
    <mergeCell ref="H103:I103"/>
    <mergeCell ref="H104:I104"/>
    <mergeCell ref="K104:K105"/>
    <mergeCell ref="H105:I105"/>
    <mergeCell ref="C152:D154"/>
    <mergeCell ref="B152:B154"/>
    <mergeCell ref="B145:B146"/>
    <mergeCell ref="H106:I106"/>
    <mergeCell ref="H107:I107"/>
    <mergeCell ref="H108:I108"/>
    <mergeCell ref="G152:G154"/>
    <mergeCell ref="H152:I154"/>
    <mergeCell ref="J152:J154"/>
    <mergeCell ref="K152:K154"/>
    <mergeCell ref="H146:I146"/>
    <mergeCell ref="G147:J147"/>
    <mergeCell ref="G148:K148"/>
    <mergeCell ref="B150:K150"/>
    <mergeCell ref="C151:F151"/>
    <mergeCell ref="H151:K151"/>
    <mergeCell ref="K126:K127"/>
    <mergeCell ref="K128:K129"/>
    <mergeCell ref="H123:I123"/>
    <mergeCell ref="H124:I124"/>
    <mergeCell ref="K124:K125"/>
    <mergeCell ref="H125:I125"/>
    <mergeCell ref="H126:I126"/>
    <mergeCell ref="H127:I127"/>
    <mergeCell ref="H128:I128"/>
    <mergeCell ref="B134:B136"/>
    <mergeCell ref="K134:K136"/>
    <mergeCell ref="B139:B140"/>
    <mergeCell ref="B141:B142"/>
    <mergeCell ref="B130:E130"/>
    <mergeCell ref="B131:F131"/>
    <mergeCell ref="K141:K142"/>
    <mergeCell ref="H142:I142"/>
    <mergeCell ref="H129:I129"/>
    <mergeCell ref="G130:J130"/>
    <mergeCell ref="G131:K131"/>
    <mergeCell ref="B132:K132"/>
    <mergeCell ref="C133:F133"/>
    <mergeCell ref="H133:K133"/>
    <mergeCell ref="G143:G144"/>
    <mergeCell ref="F134:F136"/>
    <mergeCell ref="G134:G136"/>
    <mergeCell ref="F137:F138"/>
    <mergeCell ref="G137:G138"/>
    <mergeCell ref="F139:F140"/>
    <mergeCell ref="G139:G140"/>
    <mergeCell ref="F141:F142"/>
    <mergeCell ref="G141:G142"/>
    <mergeCell ref="C146:D146"/>
    <mergeCell ref="B147:E147"/>
    <mergeCell ref="B148:F148"/>
    <mergeCell ref="C141:D141"/>
    <mergeCell ref="C142:D142"/>
    <mergeCell ref="B143:B144"/>
    <mergeCell ref="C143:D143"/>
    <mergeCell ref="F143:F144"/>
    <mergeCell ref="H141:I141"/>
    <mergeCell ref="H160:I160"/>
    <mergeCell ref="H161:I161"/>
    <mergeCell ref="K161:K162"/>
    <mergeCell ref="C162:D162"/>
    <mergeCell ref="H162:I162"/>
    <mergeCell ref="C144:D144"/>
    <mergeCell ref="C145:D145"/>
    <mergeCell ref="F145:F146"/>
    <mergeCell ref="G145:G146"/>
    <mergeCell ref="H110:I110"/>
    <mergeCell ref="K110:K111"/>
    <mergeCell ref="H111:I111"/>
    <mergeCell ref="G112:J112"/>
    <mergeCell ref="G113:K113"/>
    <mergeCell ref="F110:F111"/>
    <mergeCell ref="E117:E119"/>
    <mergeCell ref="B120:B121"/>
    <mergeCell ref="C108:D108"/>
    <mergeCell ref="C109:D109"/>
    <mergeCell ref="C110:D110"/>
    <mergeCell ref="C111:D111"/>
    <mergeCell ref="B112:E112"/>
    <mergeCell ref="B113:F113"/>
    <mergeCell ref="C129:D129"/>
    <mergeCell ref="C120:D120"/>
    <mergeCell ref="C121:D121"/>
    <mergeCell ref="B106:B107"/>
    <mergeCell ref="B108:B109"/>
    <mergeCell ref="B110:B111"/>
    <mergeCell ref="B117:B119"/>
    <mergeCell ref="C117:D119"/>
    <mergeCell ref="F126:F127"/>
    <mergeCell ref="G126:G127"/>
    <mergeCell ref="F128:F129"/>
    <mergeCell ref="G128:G129"/>
    <mergeCell ref="B124:B125"/>
    <mergeCell ref="B126:B127"/>
    <mergeCell ref="B128:B129"/>
    <mergeCell ref="C126:D126"/>
    <mergeCell ref="C127:D127"/>
    <mergeCell ref="C128:D128"/>
    <mergeCell ref="F106:F107"/>
    <mergeCell ref="G106:G107"/>
    <mergeCell ref="G108:G109"/>
    <mergeCell ref="G110:G111"/>
    <mergeCell ref="B115:K115"/>
    <mergeCell ref="C116:F116"/>
    <mergeCell ref="H116:K116"/>
    <mergeCell ref="F108:F109"/>
    <mergeCell ref="K108:K109"/>
    <mergeCell ref="H109:I109"/>
    <mergeCell ref="C125:D125"/>
    <mergeCell ref="G99:G101"/>
    <mergeCell ref="H99:I101"/>
    <mergeCell ref="B104:B105"/>
    <mergeCell ref="C104:D104"/>
    <mergeCell ref="C105:D105"/>
    <mergeCell ref="C106:D106"/>
    <mergeCell ref="C107:D107"/>
    <mergeCell ref="F104:F105"/>
    <mergeCell ref="G104:G105"/>
    <mergeCell ref="B122:B123"/>
    <mergeCell ref="C122:D122"/>
    <mergeCell ref="F122:F123"/>
    <mergeCell ref="G122:G123"/>
    <mergeCell ref="C123:D123"/>
    <mergeCell ref="C124:D124"/>
    <mergeCell ref="F124:F125"/>
    <mergeCell ref="G124:G125"/>
    <mergeCell ref="B102:B103"/>
    <mergeCell ref="C103:D103"/>
    <mergeCell ref="C99:D101"/>
    <mergeCell ref="C102:D102"/>
    <mergeCell ref="F102:F103"/>
    <mergeCell ref="G102:G103"/>
    <mergeCell ref="B97:K97"/>
    <mergeCell ref="C98:F98"/>
    <mergeCell ref="H98:K98"/>
    <mergeCell ref="B99:B101"/>
    <mergeCell ref="E99:E101"/>
    <mergeCell ref="F99:F101"/>
    <mergeCell ref="F117:F119"/>
    <mergeCell ref="G117:G119"/>
    <mergeCell ref="H117:I119"/>
    <mergeCell ref="J117:J119"/>
    <mergeCell ref="K117:K119"/>
    <mergeCell ref="F120:F121"/>
    <mergeCell ref="G120:G121"/>
    <mergeCell ref="H120:I120"/>
    <mergeCell ref="K120:K121"/>
    <mergeCell ref="H121:I121"/>
    <mergeCell ref="B137:B138"/>
    <mergeCell ref="C137:D137"/>
    <mergeCell ref="C138:D138"/>
    <mergeCell ref="C139:D139"/>
    <mergeCell ref="C140:D140"/>
    <mergeCell ref="H134:I136"/>
    <mergeCell ref="H137:I137"/>
    <mergeCell ref="H138:I138"/>
    <mergeCell ref="H139:I139"/>
    <mergeCell ref="H140:I140"/>
    <mergeCell ref="H156:I156"/>
    <mergeCell ref="E152:E154"/>
    <mergeCell ref="F152:F154"/>
    <mergeCell ref="H122:I122"/>
    <mergeCell ref="K122:K123"/>
    <mergeCell ref="C134:D136"/>
    <mergeCell ref="E134:E136"/>
    <mergeCell ref="J134:J136"/>
    <mergeCell ref="K137:K138"/>
    <mergeCell ref="K139:K140"/>
    <mergeCell ref="H143:I143"/>
    <mergeCell ref="K143:K144"/>
    <mergeCell ref="H144:I144"/>
    <mergeCell ref="H145:I145"/>
    <mergeCell ref="K145:K146"/>
    <mergeCell ref="H155:I155"/>
    <mergeCell ref="G157:G158"/>
    <mergeCell ref="K157:K158"/>
    <mergeCell ref="C158:D158"/>
    <mergeCell ref="H158:I158"/>
    <mergeCell ref="C159:D159"/>
    <mergeCell ref="H159:I159"/>
    <mergeCell ref="F159:F160"/>
    <mergeCell ref="G159:G160"/>
    <mergeCell ref="B166:F166"/>
    <mergeCell ref="B169:B171"/>
    <mergeCell ref="E169:E171"/>
    <mergeCell ref="F169:F171"/>
    <mergeCell ref="F155:F156"/>
    <mergeCell ref="F157:F158"/>
    <mergeCell ref="B155:B156"/>
    <mergeCell ref="B157:B158"/>
    <mergeCell ref="B159:B160"/>
    <mergeCell ref="B161:B162"/>
    <mergeCell ref="H187:I189"/>
    <mergeCell ref="J187:J189"/>
    <mergeCell ref="C155:D155"/>
    <mergeCell ref="G155:G156"/>
    <mergeCell ref="K155:K156"/>
    <mergeCell ref="C156:D156"/>
    <mergeCell ref="C157:D157"/>
    <mergeCell ref="H157:I157"/>
    <mergeCell ref="C169:D171"/>
    <mergeCell ref="C172:D172"/>
    <mergeCell ref="K187:K189"/>
    <mergeCell ref="C179:D179"/>
    <mergeCell ref="C180:D180"/>
    <mergeCell ref="B187:B189"/>
    <mergeCell ref="C187:D189"/>
    <mergeCell ref="E187:E189"/>
    <mergeCell ref="F187:F189"/>
    <mergeCell ref="G187:G189"/>
    <mergeCell ref="H180:I180"/>
    <mergeCell ref="K180:K181"/>
    <mergeCell ref="C173:D173"/>
    <mergeCell ref="H181:I181"/>
    <mergeCell ref="G182:J182"/>
    <mergeCell ref="G183:K183"/>
    <mergeCell ref="B185:K185"/>
    <mergeCell ref="C186:F186"/>
    <mergeCell ref="H186:K186"/>
    <mergeCell ref="B178:B179"/>
    <mergeCell ref="C178:D178"/>
    <mergeCell ref="F178:F179"/>
    <mergeCell ref="G166:K166"/>
    <mergeCell ref="B167:K167"/>
    <mergeCell ref="C168:F168"/>
    <mergeCell ref="H168:K168"/>
    <mergeCell ref="B163:B164"/>
    <mergeCell ref="C163:D163"/>
    <mergeCell ref="F163:F164"/>
    <mergeCell ref="G163:G164"/>
    <mergeCell ref="H163:I163"/>
    <mergeCell ref="K163:K164"/>
    <mergeCell ref="K159:K160"/>
    <mergeCell ref="C160:D160"/>
    <mergeCell ref="C161:D161"/>
    <mergeCell ref="F161:F162"/>
    <mergeCell ref="G161:G162"/>
    <mergeCell ref="G165:J165"/>
    <mergeCell ref="H164:I164"/>
    <mergeCell ref="C164:D164"/>
    <mergeCell ref="B165:E165"/>
    <mergeCell ref="H178:I178"/>
    <mergeCell ref="K178:K179"/>
    <mergeCell ref="H179:I179"/>
    <mergeCell ref="K176:K177"/>
    <mergeCell ref="K172:K173"/>
    <mergeCell ref="K174:K175"/>
    <mergeCell ref="G169:G171"/>
    <mergeCell ref="H169:I171"/>
    <mergeCell ref="J169:J171"/>
    <mergeCell ref="K169:K171"/>
    <mergeCell ref="H175:I175"/>
    <mergeCell ref="H176:I176"/>
    <mergeCell ref="F180:F181"/>
    <mergeCell ref="G180:G181"/>
    <mergeCell ref="C181:D181"/>
    <mergeCell ref="B182:E182"/>
    <mergeCell ref="B183:F183"/>
    <mergeCell ref="F174:F175"/>
    <mergeCell ref="F176:F177"/>
    <mergeCell ref="G178:G179"/>
    <mergeCell ref="B180:B181"/>
    <mergeCell ref="H177:I177"/>
    <mergeCell ref="F172:F173"/>
    <mergeCell ref="G172:G173"/>
    <mergeCell ref="H172:I172"/>
    <mergeCell ref="H173:I173"/>
    <mergeCell ref="H174:I174"/>
    <mergeCell ref="H208:I208"/>
    <mergeCell ref="C176:D176"/>
    <mergeCell ref="C177:D177"/>
    <mergeCell ref="B172:B173"/>
    <mergeCell ref="B174:B175"/>
    <mergeCell ref="C174:D174"/>
    <mergeCell ref="G174:G175"/>
    <mergeCell ref="C175:D175"/>
    <mergeCell ref="B176:B177"/>
    <mergeCell ref="G176:G177"/>
    <mergeCell ref="B192:B193"/>
    <mergeCell ref="F192:F193"/>
    <mergeCell ref="G192:G193"/>
    <mergeCell ref="H192:I192"/>
    <mergeCell ref="K192:K193"/>
    <mergeCell ref="H193:I193"/>
    <mergeCell ref="C192:D192"/>
    <mergeCell ref="C193:D193"/>
    <mergeCell ref="B190:B191"/>
    <mergeCell ref="F190:F191"/>
    <mergeCell ref="G190:G191"/>
    <mergeCell ref="H190:I190"/>
    <mergeCell ref="K190:K191"/>
    <mergeCell ref="H191:I191"/>
    <mergeCell ref="C190:D190"/>
    <mergeCell ref="C191:D191"/>
    <mergeCell ref="K194:K195"/>
    <mergeCell ref="H195:I195"/>
    <mergeCell ref="C194:D194"/>
    <mergeCell ref="C195:D195"/>
    <mergeCell ref="B196:B197"/>
    <mergeCell ref="F196:F197"/>
    <mergeCell ref="G196:G197"/>
    <mergeCell ref="H196:I196"/>
    <mergeCell ref="K196:K197"/>
    <mergeCell ref="H197:I197"/>
    <mergeCell ref="F198:F199"/>
    <mergeCell ref="G198:G199"/>
    <mergeCell ref="H198:I198"/>
    <mergeCell ref="B194:B195"/>
    <mergeCell ref="F194:F195"/>
    <mergeCell ref="G194:G195"/>
    <mergeCell ref="H194:I194"/>
    <mergeCell ref="B204:B206"/>
    <mergeCell ref="C198:D198"/>
    <mergeCell ref="C199:D199"/>
    <mergeCell ref="B200:E200"/>
    <mergeCell ref="C196:D196"/>
    <mergeCell ref="C197:D197"/>
    <mergeCell ref="B198:B199"/>
    <mergeCell ref="B201:F201"/>
    <mergeCell ref="G201:K201"/>
    <mergeCell ref="B202:K202"/>
    <mergeCell ref="C203:F203"/>
    <mergeCell ref="H203:K203"/>
    <mergeCell ref="C204:D206"/>
    <mergeCell ref="E204:E206"/>
    <mergeCell ref="F204:F206"/>
    <mergeCell ref="G204:G206"/>
    <mergeCell ref="H204:I206"/>
    <mergeCell ref="H213:I213"/>
    <mergeCell ref="H214:I214"/>
    <mergeCell ref="H215:I215"/>
    <mergeCell ref="H216:I216"/>
    <mergeCell ref="K198:K199"/>
    <mergeCell ref="H199:I199"/>
    <mergeCell ref="G200:J200"/>
    <mergeCell ref="J204:J206"/>
    <mergeCell ref="K204:K206"/>
    <mergeCell ref="H207:I207"/>
    <mergeCell ref="G215:G216"/>
    <mergeCell ref="K207:K208"/>
    <mergeCell ref="K209:K210"/>
    <mergeCell ref="K211:K212"/>
    <mergeCell ref="K213:K214"/>
    <mergeCell ref="K215:K216"/>
    <mergeCell ref="H209:I209"/>
    <mergeCell ref="H210:I210"/>
    <mergeCell ref="H211:I211"/>
    <mergeCell ref="H212:I212"/>
    <mergeCell ref="B215:B216"/>
    <mergeCell ref="C215:D215"/>
    <mergeCell ref="C216:D216"/>
    <mergeCell ref="F209:F210"/>
    <mergeCell ref="G209:G210"/>
    <mergeCell ref="F211:F212"/>
    <mergeCell ref="G211:G212"/>
    <mergeCell ref="F213:F214"/>
    <mergeCell ref="G213:G214"/>
    <mergeCell ref="F215:F216"/>
    <mergeCell ref="C214:D214"/>
    <mergeCell ref="B207:B208"/>
    <mergeCell ref="C207:D207"/>
    <mergeCell ref="F207:F208"/>
    <mergeCell ref="G207:G208"/>
    <mergeCell ref="B209:B210"/>
    <mergeCell ref="C210:D210"/>
    <mergeCell ref="B213:B214"/>
    <mergeCell ref="B217:E217"/>
    <mergeCell ref="G217:J217"/>
    <mergeCell ref="B218:F218"/>
    <mergeCell ref="G218:K218"/>
    <mergeCell ref="C208:D208"/>
    <mergeCell ref="C209:D209"/>
    <mergeCell ref="B211:B212"/>
    <mergeCell ref="C211:D211"/>
    <mergeCell ref="C212:D212"/>
    <mergeCell ref="C213:D213"/>
  </mergeCells>
  <dataValidations count="2">
    <dataValidation type="list" allowBlank="1" showErrorMessage="1" sqref="C11 H11 C28 H28 C46 H46 C63 H63 C81 H81 C98 H98 C116 H116 C133 H133 C151 H151 C168 H168 C186 H186 C203 H203" xr:uid="{00000000-0002-0000-0000-000001000000}">
      <formula1>$B$4:$C$7</formula1>
    </dataValidation>
    <dataValidation type="list" allowBlank="1" showErrorMessage="1" sqref="F15 K15 F17 K17 F19 K19 F21 K21 F23 K23 F32 K32 F34 K34 F36 K36 F38 K38 F40 K40 F50 K50 F52 K52 F54 K54 F56 K56 F58 K58 F67 K67 F69 K69 F71 K71 F73 K73 F75 K75 F85 K85 F87 K87 F89 K89 F91 K91 F93 K93 F102 K102 F104 K104 F106 K106 F108 K108 F110 K110 F120 K120 F122 K122 F124 K124 F126 K126 F128 K128 F137 K137 F139 K139 F141 K141 F143 K143 F145 K145 F155 K155 F157 K157 F159 K159 F161 K161 F163 K163 F172 K172 F174 K174 F176 K176 F178 K178 F180 K180 F190 K190 F192 K192 F194 K194 F196 K196 F198 K198 F207 K207 F209 K209 F211 K211 F213 K213 F215 K215" xr:uid="{00000000-0002-0000-0000-000000000000}">
      <formula1>$C$240:$C$261</formula1>
    </dataValidation>
  </dataValidations>
  <printOptions horizontalCentered="1" gridLines="1"/>
  <pageMargins left="0.7" right="0.7" top="0.75" bottom="0.75" header="0" footer="0"/>
  <pageSetup fitToHeight="0" pageOrder="overThenDown" orientation="portrait" cellComments="atEnd"/>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45D65-7E98-4E89-87DF-F0C19C128AB6}">
  <sheetPr>
    <outlinePr summaryBelow="0" summaryRight="0"/>
  </sheetPr>
  <dimension ref="A1:Y338"/>
  <sheetViews>
    <sheetView showGridLines="0" workbookViewId="0"/>
  </sheetViews>
  <sheetFormatPr defaultColWidth="12.5703125" defaultRowHeight="12.75" customHeight="1"/>
  <cols>
    <col min="1" max="1" width="2.42578125" customWidth="1"/>
    <col min="2" max="2" width="7.5703125" customWidth="1"/>
    <col min="3" max="3" width="13.85546875" customWidth="1"/>
    <col min="4" max="4" width="8.85546875" customWidth="1"/>
    <col min="5" max="5" width="5.140625" customWidth="1"/>
    <col min="6" max="6" width="8.85546875" customWidth="1"/>
    <col min="7" max="7" width="7.5703125" customWidth="1"/>
    <col min="8" max="9" width="11.42578125" customWidth="1"/>
    <col min="10" max="10" width="5.140625" customWidth="1"/>
    <col min="11" max="11" width="8.85546875" customWidth="1"/>
    <col min="12" max="12" width="8.42578125" customWidth="1"/>
    <col min="13" max="14" width="18.7109375" hidden="1" customWidth="1"/>
    <col min="15" max="15" width="13.7109375" hidden="1" customWidth="1"/>
    <col min="16" max="16" width="16.5703125" hidden="1" customWidth="1"/>
    <col min="17" max="17" width="10.7109375" hidden="1" customWidth="1"/>
    <col min="18" max="18" width="17.140625" hidden="1" customWidth="1"/>
    <col min="19" max="19" width="19.85546875" hidden="1" customWidth="1"/>
    <col min="20" max="20" width="23" hidden="1" customWidth="1"/>
    <col min="21" max="21" width="12.5703125" hidden="1" customWidth="1"/>
    <col min="22" max="25" width="8.42578125" hidden="1" customWidth="1"/>
  </cols>
  <sheetData>
    <row r="1" spans="1:25" ht="23.25">
      <c r="A1" s="1"/>
      <c r="B1" s="1"/>
      <c r="C1" s="1"/>
      <c r="D1" s="1"/>
      <c r="E1" s="1"/>
      <c r="F1" s="1"/>
      <c r="G1" s="1"/>
      <c r="H1" s="1"/>
      <c r="I1" s="1"/>
      <c r="J1" s="1"/>
      <c r="K1" s="1"/>
      <c r="L1" s="1"/>
      <c r="M1" s="1"/>
      <c r="N1" s="1"/>
      <c r="O1" s="1"/>
      <c r="P1" s="1"/>
      <c r="Q1" s="1"/>
      <c r="R1" s="1"/>
      <c r="S1" s="1"/>
      <c r="T1" s="1"/>
      <c r="U1" s="1"/>
      <c r="V1" s="1"/>
      <c r="W1" s="1"/>
      <c r="X1" s="1"/>
      <c r="Y1" s="1"/>
    </row>
    <row r="2" spans="1:25" ht="23.25">
      <c r="A2" s="1"/>
      <c r="B2" s="74" t="s">
        <v>278</v>
      </c>
      <c r="C2" s="45"/>
      <c r="D2" s="45"/>
      <c r="E2" s="45"/>
      <c r="F2" s="45"/>
      <c r="G2" s="45"/>
      <c r="H2" s="45"/>
      <c r="I2" s="45"/>
      <c r="J2" s="45"/>
      <c r="K2" s="43"/>
      <c r="L2" s="1"/>
      <c r="M2" s="1"/>
      <c r="N2" s="1"/>
      <c r="O2" s="1"/>
      <c r="P2" s="1"/>
      <c r="Q2" s="1"/>
      <c r="R2" s="1"/>
      <c r="S2" s="1"/>
      <c r="T2" s="1"/>
      <c r="U2" s="1"/>
      <c r="V2" s="1"/>
      <c r="W2" s="1"/>
      <c r="X2" s="1"/>
      <c r="Y2" s="1"/>
    </row>
    <row r="3" spans="1:25" ht="15">
      <c r="A3" s="2"/>
      <c r="B3" s="62" t="s">
        <v>1</v>
      </c>
      <c r="C3" s="43"/>
      <c r="D3" s="3" t="s">
        <v>2</v>
      </c>
      <c r="E3" s="3" t="s">
        <v>3</v>
      </c>
      <c r="F3" s="3" t="s">
        <v>4</v>
      </c>
      <c r="G3" s="3" t="s">
        <v>5</v>
      </c>
      <c r="H3" s="3" t="s">
        <v>6</v>
      </c>
      <c r="I3" s="3" t="s">
        <v>7</v>
      </c>
      <c r="J3" s="62" t="s">
        <v>8</v>
      </c>
      <c r="K3" s="43"/>
      <c r="L3" s="4"/>
      <c r="M3" s="4"/>
      <c r="N3" s="4"/>
      <c r="O3" s="5" t="s">
        <v>9</v>
      </c>
      <c r="P3" s="4" t="s">
        <v>10</v>
      </c>
      <c r="Q3" s="4" t="s">
        <v>11</v>
      </c>
      <c r="R3" s="4" t="s">
        <v>12</v>
      </c>
      <c r="S3" s="4" t="s">
        <v>13</v>
      </c>
      <c r="T3" s="4" t="s">
        <v>14</v>
      </c>
      <c r="U3" s="4" t="s">
        <v>15</v>
      </c>
      <c r="V3" s="4"/>
      <c r="W3" s="4"/>
      <c r="X3" s="4"/>
      <c r="Y3" s="4"/>
    </row>
    <row r="4" spans="1:25" ht="15">
      <c r="A4" s="6">
        <v>1</v>
      </c>
      <c r="B4" s="63" t="str">
        <f>VLOOKUP(A4,$M$4:$X$7,2,FALSE)</f>
        <v xml:space="preserve">MOUNT LAWLEY </v>
      </c>
      <c r="C4" s="43"/>
      <c r="D4" s="7">
        <f>VLOOKUP(A4,$M$4:$X$7,3,FALSE)</f>
        <v>6</v>
      </c>
      <c r="E4" s="7">
        <f>VLOOKUP(A4,$M$4:$X$7,4,FALSE)</f>
        <v>3</v>
      </c>
      <c r="F4" s="7">
        <f>VLOOKUP(A4,$M$4:$X$7,5,FALSE)</f>
        <v>1</v>
      </c>
      <c r="G4" s="7">
        <f>VLOOKUP(A4,$M$4:$X$7,6,FALSE)</f>
        <v>2</v>
      </c>
      <c r="H4" s="7">
        <f>VLOOKUP(A4,$M$4:$X$7,7,FALSE)</f>
        <v>15</v>
      </c>
      <c r="I4" s="7">
        <f>VLOOKUP(A4,$M$4:$X$7,8,FALSE)</f>
        <v>15</v>
      </c>
      <c r="J4" s="60">
        <f>VLOOKUP(A4,$M$4:$X$7,9,FALSE)</f>
        <v>7</v>
      </c>
      <c r="K4" s="43"/>
      <c r="L4" s="8"/>
      <c r="M4" s="8">
        <f>RANK(X4,$X$4:$X$7,1)</f>
        <v>2</v>
      </c>
      <c r="N4" s="9" t="s">
        <v>19</v>
      </c>
      <c r="O4" s="10">
        <f>COUNTIF($N$9:$P$328,N4)</f>
        <v>6</v>
      </c>
      <c r="P4" s="8">
        <f>COUNTIF($R$9:$R$328,N4)</f>
        <v>3</v>
      </c>
      <c r="Q4" s="8">
        <f>COUNTIF($S$9:$T$328,N4)</f>
        <v>0</v>
      </c>
      <c r="R4" s="8">
        <f>O4-P4-Q4</f>
        <v>3</v>
      </c>
      <c r="S4" s="8">
        <f>SUMIF($N$8:$N$220,N4,$O$8:$O$220)+SUMIF($P$8:$P$220,N4,$Q$8:$Q$220)</f>
        <v>20.5</v>
      </c>
      <c r="T4" s="8">
        <f>O4*5-S4</f>
        <v>9.5</v>
      </c>
      <c r="U4" s="8">
        <f>P4*2+Q4</f>
        <v>6</v>
      </c>
      <c r="V4" s="8">
        <f>U4+(S4/100)</f>
        <v>6.2050000000000001</v>
      </c>
      <c r="W4" s="8">
        <f>RANK(V4,$V$4:$V$7)</f>
        <v>2</v>
      </c>
      <c r="X4" s="8">
        <f>W4+0.01</f>
        <v>2.0099999999999998</v>
      </c>
    </row>
    <row r="5" spans="1:25" ht="15">
      <c r="A5" s="6">
        <v>2</v>
      </c>
      <c r="B5" s="63" t="str">
        <f>VLOOKUP(A5,$M$4:$X$7,2,FALSE)</f>
        <v>MOSMAN PARK</v>
      </c>
      <c r="C5" s="43"/>
      <c r="D5" s="7">
        <f>VLOOKUP(A5,$M$4:$X$7,3,FALSE)</f>
        <v>6</v>
      </c>
      <c r="E5" s="7">
        <f>VLOOKUP(A5,$M$4:$X$7,4,FALSE)</f>
        <v>3</v>
      </c>
      <c r="F5" s="7">
        <f>VLOOKUP(A5,$M$4:$X$7,5,FALSE)</f>
        <v>0</v>
      </c>
      <c r="G5" s="7">
        <f>VLOOKUP(A5,$M$4:$X$7,6,FALSE)</f>
        <v>3</v>
      </c>
      <c r="H5" s="7">
        <f>VLOOKUP(A5,$M$4:$X$7,7,FALSE)</f>
        <v>20.5</v>
      </c>
      <c r="I5" s="7">
        <f>VLOOKUP(A5,$M$4:$X$7,8,FALSE)</f>
        <v>9.5</v>
      </c>
      <c r="J5" s="60">
        <f>VLOOKUP(A5,$M$4:$X$7,9,FALSE)</f>
        <v>6</v>
      </c>
      <c r="K5" s="43"/>
      <c r="L5" s="8"/>
      <c r="M5" s="8">
        <f>RANK(X5,$X$4:$X$7,1)</f>
        <v>1</v>
      </c>
      <c r="N5" s="9" t="s">
        <v>189</v>
      </c>
      <c r="O5" s="10">
        <f>COUNTIF($N$9:$P$328,N5)</f>
        <v>6</v>
      </c>
      <c r="P5" s="8">
        <f>COUNTIF($R$9:$R$328,N5)</f>
        <v>3</v>
      </c>
      <c r="Q5" s="8">
        <f>COUNTIF($S$9:$T$328,N5)</f>
        <v>1</v>
      </c>
      <c r="R5" s="8">
        <f>O5-P5-Q5</f>
        <v>2</v>
      </c>
      <c r="S5" s="8">
        <f>SUMIF($N$8:$N$220,N5,$O$8:$O$220)+SUMIF($P$8:$P$220,N5,$Q$8:$Q$220)</f>
        <v>15</v>
      </c>
      <c r="T5" s="8">
        <f>O5*5-S5</f>
        <v>15</v>
      </c>
      <c r="U5" s="8">
        <f>P5*2+Q5</f>
        <v>7</v>
      </c>
      <c r="V5" s="8">
        <f>U5+(S5/100)</f>
        <v>7.15</v>
      </c>
      <c r="W5" s="8">
        <f>RANK(V5,$V$4:$V$7)</f>
        <v>1</v>
      </c>
      <c r="X5" s="8">
        <f>W5+0.02</f>
        <v>1.02</v>
      </c>
    </row>
    <row r="6" spans="1:25" ht="15">
      <c r="A6" s="6">
        <v>3</v>
      </c>
      <c r="B6" s="63" t="str">
        <f>VLOOKUP(A6,$M$4:$X$7,2,FALSE)</f>
        <v>SUN CITY</v>
      </c>
      <c r="C6" s="43"/>
      <c r="D6" s="7">
        <f>VLOOKUP(A6,$M$4:$X$7,3,FALSE)</f>
        <v>6</v>
      </c>
      <c r="E6" s="7">
        <f>VLOOKUP(A6,$M$4:$X$7,4,FALSE)</f>
        <v>3</v>
      </c>
      <c r="F6" s="7">
        <f>VLOOKUP(A6,$M$4:$X$7,5,FALSE)</f>
        <v>0</v>
      </c>
      <c r="G6" s="7">
        <f>VLOOKUP(A6,$M$4:$X$7,6,FALSE)</f>
        <v>3</v>
      </c>
      <c r="H6" s="7">
        <f>VLOOKUP(A6,$M$4:$X$7,7,FALSE)</f>
        <v>12</v>
      </c>
      <c r="I6" s="7">
        <f>VLOOKUP(A6,$M$4:$X$7,8,FALSE)</f>
        <v>18</v>
      </c>
      <c r="J6" s="60">
        <f>VLOOKUP(A6,$M$4:$X$7,9,FALSE)</f>
        <v>6</v>
      </c>
      <c r="K6" s="43"/>
      <c r="L6" s="8"/>
      <c r="M6" s="8">
        <f>RANK(X6,$X$4:$X$7,1)</f>
        <v>4</v>
      </c>
      <c r="N6" s="9" t="s">
        <v>210</v>
      </c>
      <c r="O6" s="10">
        <f>COUNTIF($N$9:$P$328,N6)</f>
        <v>6</v>
      </c>
      <c r="P6" s="8">
        <f>COUNTIF($R$9:$R$328,N6)</f>
        <v>2</v>
      </c>
      <c r="Q6" s="8">
        <f>COUNTIF($S$9:$T$328,N6)</f>
        <v>1</v>
      </c>
      <c r="R6" s="8">
        <f>O6-P6-Q6</f>
        <v>3</v>
      </c>
      <c r="S6" s="8">
        <f>SUMIF($N$8:$N$220,N6,$O$8:$O$220)+SUMIF($P$8:$P$220,N6,$Q$8:$Q$220)</f>
        <v>12.5</v>
      </c>
      <c r="T6" s="8">
        <f>O6*5-S6</f>
        <v>17.5</v>
      </c>
      <c r="U6" s="8">
        <f>P6*2+Q6</f>
        <v>5</v>
      </c>
      <c r="V6" s="8">
        <f>U6+(S6/100)</f>
        <v>5.125</v>
      </c>
      <c r="W6" s="8">
        <f>RANK(V6,$V$4:$V$7)</f>
        <v>4</v>
      </c>
      <c r="X6" s="8">
        <f>W6+0.03</f>
        <v>4.03</v>
      </c>
    </row>
    <row r="7" spans="1:25" ht="15">
      <c r="A7" s="6">
        <v>4</v>
      </c>
      <c r="B7" s="63" t="str">
        <f>VLOOKUP(A7,$M$4:$X$7,2,FALSE)</f>
        <v>LAKE KARRINYUP</v>
      </c>
      <c r="C7" s="43"/>
      <c r="D7" s="7">
        <f>VLOOKUP(A7,$M$4:$X$7,3,FALSE)</f>
        <v>6</v>
      </c>
      <c r="E7" s="7">
        <f>VLOOKUP(A7,$M$4:$X$7,4,FALSE)</f>
        <v>2</v>
      </c>
      <c r="F7" s="7">
        <f>VLOOKUP(A7,$M$4:$X$7,5,FALSE)</f>
        <v>1</v>
      </c>
      <c r="G7" s="7">
        <f>VLOOKUP(A7,$M$4:$X$7,6,FALSE)</f>
        <v>3</v>
      </c>
      <c r="H7" s="7">
        <f>VLOOKUP(A7,$M$4:$X$7,7,FALSE)</f>
        <v>12.5</v>
      </c>
      <c r="I7" s="7">
        <f>VLOOKUP(A7,$M$4:$X$7,8,FALSE)</f>
        <v>17.5</v>
      </c>
      <c r="J7" s="60">
        <f>VLOOKUP(A7,$M$4:$X$7,9,FALSE)</f>
        <v>5</v>
      </c>
      <c r="K7" s="43"/>
      <c r="L7" s="8"/>
      <c r="M7" s="8">
        <f>RANK(X7,$X$4:$X$7,1)</f>
        <v>3</v>
      </c>
      <c r="N7" s="9" t="s">
        <v>188</v>
      </c>
      <c r="O7" s="10">
        <f>COUNTIF($N$9:$P$328,N7)</f>
        <v>6</v>
      </c>
      <c r="P7" s="8">
        <f>COUNTIF($R$9:$R$328,N7)</f>
        <v>3</v>
      </c>
      <c r="Q7" s="8">
        <f>COUNTIF($S$9:$T$328,N7)</f>
        <v>0</v>
      </c>
      <c r="R7" s="8">
        <f>O7-P7-Q7</f>
        <v>3</v>
      </c>
      <c r="S7" s="8">
        <f>SUMIF($N$8:$N$220,N7,$O$8:$O$220)+SUMIF($P$8:$P$220,N7,$Q$8:$Q$220)</f>
        <v>12</v>
      </c>
      <c r="T7" s="8">
        <f>O7*5-S7</f>
        <v>18</v>
      </c>
      <c r="U7" s="8">
        <f>P7*2+Q7</f>
        <v>6</v>
      </c>
      <c r="V7" s="8">
        <f>U7+(S7/100)</f>
        <v>6.12</v>
      </c>
      <c r="W7" s="8">
        <f>RANK(V7,$V$4:$V$7)</f>
        <v>3</v>
      </c>
      <c r="X7" s="8">
        <f>W7+0.04</f>
        <v>3.04</v>
      </c>
    </row>
    <row r="8" spans="1:25" ht="15">
      <c r="A8" s="11"/>
      <c r="B8" s="64"/>
      <c r="C8" s="45"/>
      <c r="D8" s="45"/>
      <c r="E8" s="45"/>
      <c r="F8" s="45"/>
      <c r="G8" s="45"/>
      <c r="H8" s="45"/>
      <c r="I8" s="45"/>
      <c r="J8" s="45"/>
      <c r="K8" s="43"/>
      <c r="L8" s="11"/>
      <c r="M8" s="11"/>
      <c r="N8" s="11"/>
      <c r="O8" s="11"/>
      <c r="P8" s="11"/>
      <c r="Q8" s="11"/>
      <c r="R8" s="11"/>
      <c r="S8" s="11"/>
      <c r="T8" s="11"/>
      <c r="U8" s="11"/>
      <c r="V8" s="11"/>
      <c r="W8" s="11"/>
      <c r="X8" s="11"/>
      <c r="Y8" s="11"/>
    </row>
    <row r="9" spans="1:25" ht="23.25">
      <c r="A9" s="12"/>
      <c r="B9" s="65" t="s">
        <v>20</v>
      </c>
      <c r="C9" s="45"/>
      <c r="D9" s="45"/>
      <c r="E9" s="45"/>
      <c r="F9" s="45"/>
      <c r="G9" s="45"/>
      <c r="H9" s="45"/>
      <c r="I9" s="45"/>
      <c r="J9" s="45"/>
      <c r="K9" s="43"/>
      <c r="L9" s="12"/>
      <c r="M9" s="12"/>
      <c r="N9" s="12"/>
      <c r="O9" s="12"/>
      <c r="P9" s="12"/>
      <c r="Q9" s="12"/>
      <c r="R9" s="12"/>
      <c r="S9" s="12"/>
      <c r="T9" s="12"/>
      <c r="U9" s="12"/>
      <c r="V9" s="12"/>
      <c r="W9" s="12"/>
      <c r="X9" s="12"/>
      <c r="Y9" s="12"/>
    </row>
    <row r="10" spans="1:25" ht="20.25" customHeight="1">
      <c r="A10" s="13"/>
      <c r="B10" s="57" t="s">
        <v>21</v>
      </c>
      <c r="C10" s="45"/>
      <c r="D10" s="45"/>
      <c r="E10" s="45"/>
      <c r="F10" s="45"/>
      <c r="G10" s="45"/>
      <c r="H10" s="45"/>
      <c r="I10" s="45"/>
      <c r="J10" s="45"/>
      <c r="K10" s="43"/>
      <c r="L10" s="69"/>
      <c r="M10" s="69"/>
      <c r="N10" s="69"/>
      <c r="O10" s="69"/>
      <c r="P10" s="69"/>
      <c r="Q10" s="69"/>
      <c r="R10" s="69"/>
      <c r="S10" s="69"/>
      <c r="T10" s="69"/>
      <c r="U10" s="69"/>
      <c r="V10" s="69"/>
      <c r="W10" s="69"/>
      <c r="X10" s="69"/>
      <c r="Y10" s="69"/>
    </row>
    <row r="11" spans="1:25" ht="15">
      <c r="A11" s="15"/>
      <c r="B11" s="16" t="s">
        <v>22</v>
      </c>
      <c r="C11" s="58" t="s">
        <v>19</v>
      </c>
      <c r="D11" s="45"/>
      <c r="E11" s="45"/>
      <c r="F11" s="43"/>
      <c r="G11" s="17" t="s">
        <v>22</v>
      </c>
      <c r="H11" s="48" t="s">
        <v>188</v>
      </c>
      <c r="I11" s="45"/>
      <c r="J11" s="45"/>
      <c r="K11" s="43"/>
      <c r="L11" s="69"/>
      <c r="M11" s="69"/>
      <c r="N11" s="69"/>
      <c r="O11" s="69"/>
      <c r="P11" s="69"/>
      <c r="Q11" s="69"/>
      <c r="R11" s="69"/>
      <c r="S11" s="69"/>
      <c r="T11" s="69"/>
      <c r="U11" s="69"/>
      <c r="V11" s="69"/>
      <c r="W11" s="69"/>
      <c r="X11" s="69"/>
      <c r="Y11" s="69"/>
    </row>
    <row r="12" spans="1:25" ht="15">
      <c r="A12" s="15"/>
      <c r="B12" s="41" t="s">
        <v>23</v>
      </c>
      <c r="C12" s="59" t="s">
        <v>24</v>
      </c>
      <c r="D12" s="50"/>
      <c r="E12" s="41" t="s">
        <v>25</v>
      </c>
      <c r="F12" s="41" t="s">
        <v>26</v>
      </c>
      <c r="G12" s="40" t="s">
        <v>23</v>
      </c>
      <c r="H12" s="49" t="s">
        <v>24</v>
      </c>
      <c r="I12" s="50"/>
      <c r="J12" s="40" t="s">
        <v>25</v>
      </c>
      <c r="K12" s="40" t="s">
        <v>26</v>
      </c>
      <c r="L12" s="69"/>
      <c r="M12" s="69"/>
      <c r="N12" s="69"/>
      <c r="O12" s="69"/>
      <c r="P12" s="69"/>
      <c r="Q12" s="69"/>
      <c r="R12" s="69"/>
      <c r="S12" s="69"/>
      <c r="T12" s="69"/>
      <c r="U12" s="69"/>
      <c r="V12" s="69"/>
      <c r="W12" s="69"/>
      <c r="X12" s="69"/>
      <c r="Y12" s="69"/>
    </row>
    <row r="13" spans="1:25" ht="15">
      <c r="A13" s="15"/>
      <c r="B13" s="47"/>
      <c r="C13" s="51"/>
      <c r="D13" s="52"/>
      <c r="E13" s="47"/>
      <c r="F13" s="47"/>
      <c r="G13" s="47"/>
      <c r="H13" s="51"/>
      <c r="I13" s="52"/>
      <c r="J13" s="47"/>
      <c r="K13" s="47"/>
      <c r="L13" s="69"/>
      <c r="M13" s="69"/>
      <c r="N13" s="69"/>
      <c r="O13" s="69"/>
      <c r="P13" s="69"/>
      <c r="Q13" s="69"/>
      <c r="R13" s="69"/>
      <c r="S13" s="69"/>
      <c r="T13" s="69"/>
      <c r="U13" s="69"/>
      <c r="V13" s="69"/>
      <c r="W13" s="69"/>
      <c r="X13" s="69"/>
      <c r="Y13" s="69"/>
    </row>
    <row r="14" spans="1:25" ht="15">
      <c r="A14" s="15"/>
      <c r="B14" s="39"/>
      <c r="C14" s="53"/>
      <c r="D14" s="54"/>
      <c r="E14" s="39"/>
      <c r="F14" s="39"/>
      <c r="G14" s="39"/>
      <c r="H14" s="53"/>
      <c r="I14" s="54"/>
      <c r="J14" s="39"/>
      <c r="K14" s="39"/>
      <c r="L14" s="69"/>
      <c r="M14" s="69"/>
      <c r="N14" s="69"/>
      <c r="O14" s="69"/>
      <c r="P14" s="69"/>
      <c r="Q14" s="69"/>
      <c r="R14" s="69"/>
      <c r="S14" s="69"/>
      <c r="T14" s="69"/>
      <c r="U14" s="69"/>
      <c r="V14" s="69"/>
      <c r="W14" s="69"/>
      <c r="X14" s="69"/>
      <c r="Y14" s="69"/>
    </row>
    <row r="15" spans="1:25" ht="15">
      <c r="A15" s="15"/>
      <c r="B15" s="41">
        <v>1</v>
      </c>
      <c r="C15" s="42" t="s">
        <v>208</v>
      </c>
      <c r="D15" s="43"/>
      <c r="E15" s="19">
        <v>24</v>
      </c>
      <c r="F15" s="38" t="s">
        <v>43</v>
      </c>
      <c r="G15" s="40">
        <v>1</v>
      </c>
      <c r="H15" s="42" t="s">
        <v>230</v>
      </c>
      <c r="I15" s="43"/>
      <c r="J15" s="19">
        <v>6</v>
      </c>
      <c r="K15" s="38"/>
      <c r="L15" s="71"/>
      <c r="M15" s="71"/>
      <c r="N15" s="71"/>
      <c r="O15" s="71"/>
      <c r="P15" s="71"/>
      <c r="Q15" s="71"/>
      <c r="R15" s="71"/>
      <c r="S15" s="71"/>
      <c r="T15" s="71"/>
      <c r="U15" s="71"/>
      <c r="V15" s="71"/>
      <c r="W15" s="71"/>
      <c r="X15" s="71"/>
      <c r="Y15" s="71"/>
    </row>
    <row r="16" spans="1:25" ht="15">
      <c r="A16" s="15"/>
      <c r="B16" s="39"/>
      <c r="C16" s="42" t="s">
        <v>206</v>
      </c>
      <c r="D16" s="43"/>
      <c r="E16" s="19">
        <v>22</v>
      </c>
      <c r="F16" s="39"/>
      <c r="G16" s="39"/>
      <c r="H16" s="42" t="s">
        <v>172</v>
      </c>
      <c r="I16" s="43"/>
      <c r="J16" s="19">
        <v>11</v>
      </c>
      <c r="K16" s="39"/>
      <c r="L16" s="71"/>
      <c r="M16" s="71"/>
      <c r="N16" s="71"/>
      <c r="O16" s="71"/>
      <c r="P16" s="71"/>
      <c r="Q16" s="71"/>
      <c r="R16" s="71"/>
      <c r="S16" s="71"/>
      <c r="T16" s="71"/>
      <c r="U16" s="71"/>
      <c r="V16" s="71"/>
      <c r="W16" s="71"/>
      <c r="X16" s="71"/>
      <c r="Y16" s="71"/>
    </row>
    <row r="17" spans="1:25" ht="15">
      <c r="A17" s="15"/>
      <c r="B17" s="41">
        <v>2</v>
      </c>
      <c r="C17" s="42" t="s">
        <v>204</v>
      </c>
      <c r="D17" s="43"/>
      <c r="E17" s="19">
        <v>13</v>
      </c>
      <c r="F17" s="38" t="s">
        <v>43</v>
      </c>
      <c r="G17" s="40">
        <v>2</v>
      </c>
      <c r="H17" s="42" t="s">
        <v>186</v>
      </c>
      <c r="I17" s="43"/>
      <c r="J17" s="19">
        <v>13</v>
      </c>
      <c r="K17" s="38"/>
      <c r="L17" s="71"/>
      <c r="M17" s="71"/>
      <c r="N17" s="71"/>
      <c r="O17" s="71"/>
      <c r="P17" s="71"/>
      <c r="Q17" s="71"/>
      <c r="R17" s="71"/>
      <c r="S17" s="71"/>
      <c r="T17" s="71"/>
      <c r="U17" s="71"/>
      <c r="V17" s="71"/>
      <c r="W17" s="71"/>
      <c r="X17" s="71"/>
      <c r="Y17" s="71"/>
    </row>
    <row r="18" spans="1:25" ht="15">
      <c r="A18" s="15"/>
      <c r="B18" s="39"/>
      <c r="C18" s="42" t="s">
        <v>202</v>
      </c>
      <c r="D18" s="43"/>
      <c r="E18" s="19">
        <v>23</v>
      </c>
      <c r="F18" s="39"/>
      <c r="G18" s="39"/>
      <c r="H18" s="42" t="s">
        <v>184</v>
      </c>
      <c r="I18" s="43"/>
      <c r="J18" s="19">
        <v>17</v>
      </c>
      <c r="K18" s="39"/>
      <c r="L18" s="71"/>
      <c r="M18" s="71"/>
      <c r="N18" s="71"/>
      <c r="O18" s="71"/>
      <c r="P18" s="71"/>
      <c r="Q18" s="71"/>
      <c r="R18" s="71"/>
      <c r="S18" s="71"/>
      <c r="T18" s="71"/>
      <c r="U18" s="71"/>
      <c r="V18" s="71"/>
      <c r="W18" s="71"/>
      <c r="X18" s="71"/>
      <c r="Y18" s="71"/>
    </row>
    <row r="19" spans="1:25" ht="15">
      <c r="A19" s="15"/>
      <c r="B19" s="41">
        <v>3</v>
      </c>
      <c r="C19" s="42" t="s">
        <v>198</v>
      </c>
      <c r="D19" s="43"/>
      <c r="E19" s="19">
        <v>13</v>
      </c>
      <c r="F19" s="38" t="s">
        <v>28</v>
      </c>
      <c r="G19" s="40">
        <v>3</v>
      </c>
      <c r="H19" s="42" t="s">
        <v>229</v>
      </c>
      <c r="I19" s="43"/>
      <c r="J19" s="19">
        <v>9</v>
      </c>
      <c r="K19" s="38"/>
      <c r="L19" s="71"/>
      <c r="M19" s="71"/>
      <c r="N19" s="71"/>
      <c r="O19" s="71"/>
      <c r="P19" s="71"/>
      <c r="Q19" s="71"/>
      <c r="R19" s="71"/>
      <c r="S19" s="71"/>
      <c r="T19" s="71"/>
      <c r="U19" s="71"/>
      <c r="V19" s="71"/>
      <c r="W19" s="71"/>
      <c r="X19" s="71"/>
      <c r="Y19" s="71"/>
    </row>
    <row r="20" spans="1:25" ht="15">
      <c r="A20" s="15"/>
      <c r="B20" s="39"/>
      <c r="C20" s="42" t="s">
        <v>200</v>
      </c>
      <c r="D20" s="43"/>
      <c r="E20" s="19">
        <v>22</v>
      </c>
      <c r="F20" s="39"/>
      <c r="G20" s="39"/>
      <c r="H20" s="42" t="s">
        <v>168</v>
      </c>
      <c r="I20" s="43"/>
      <c r="J20" s="19">
        <v>16</v>
      </c>
      <c r="K20" s="39"/>
      <c r="L20" s="71"/>
      <c r="M20" s="71"/>
      <c r="N20" s="71"/>
      <c r="O20" s="71"/>
      <c r="P20" s="71"/>
      <c r="Q20" s="71"/>
      <c r="R20" s="71"/>
      <c r="S20" s="71"/>
      <c r="T20" s="71"/>
      <c r="U20" s="71"/>
      <c r="V20" s="71"/>
      <c r="W20" s="71"/>
      <c r="X20" s="71"/>
      <c r="Y20" s="71"/>
    </row>
    <row r="21" spans="1:25" ht="15">
      <c r="A21" s="15"/>
      <c r="B21" s="41">
        <v>4</v>
      </c>
      <c r="C21" s="42" t="s">
        <v>273</v>
      </c>
      <c r="D21" s="43"/>
      <c r="E21" s="19">
        <v>30</v>
      </c>
      <c r="F21" s="38" t="s">
        <v>119</v>
      </c>
      <c r="G21" s="40">
        <v>4</v>
      </c>
      <c r="H21" s="42" t="s">
        <v>170</v>
      </c>
      <c r="I21" s="43"/>
      <c r="J21" s="19">
        <v>8</v>
      </c>
      <c r="K21" s="38" t="s">
        <v>119</v>
      </c>
      <c r="L21" s="71"/>
      <c r="M21" s="71"/>
      <c r="N21" s="71"/>
      <c r="O21" s="71"/>
      <c r="P21" s="71"/>
      <c r="Q21" s="71"/>
      <c r="R21" s="71"/>
      <c r="S21" s="71"/>
      <c r="T21" s="71"/>
      <c r="U21" s="71"/>
      <c r="V21" s="71"/>
      <c r="W21" s="71"/>
      <c r="X21" s="71"/>
      <c r="Y21" s="71"/>
    </row>
    <row r="22" spans="1:25" ht="15">
      <c r="A22" s="15"/>
      <c r="B22" s="39"/>
      <c r="C22" s="42" t="s">
        <v>215</v>
      </c>
      <c r="D22" s="43"/>
      <c r="E22" s="19">
        <v>17</v>
      </c>
      <c r="F22" s="39"/>
      <c r="G22" s="39"/>
      <c r="H22" s="42" t="s">
        <v>225</v>
      </c>
      <c r="I22" s="43"/>
      <c r="J22" s="19">
        <v>14</v>
      </c>
      <c r="K22" s="39"/>
      <c r="L22" s="71"/>
      <c r="M22" s="71"/>
      <c r="N22" s="71"/>
      <c r="O22" s="71"/>
      <c r="P22" s="71"/>
      <c r="Q22" s="71"/>
      <c r="R22" s="71"/>
      <c r="S22" s="71"/>
      <c r="T22" s="71"/>
      <c r="U22" s="71"/>
      <c r="V22" s="71"/>
      <c r="W22" s="71"/>
      <c r="X22" s="71"/>
      <c r="Y22" s="71"/>
    </row>
    <row r="23" spans="1:25" ht="15">
      <c r="A23" s="15"/>
      <c r="B23" s="41">
        <v>5</v>
      </c>
      <c r="C23" s="42" t="s">
        <v>194</v>
      </c>
      <c r="D23" s="43"/>
      <c r="E23" s="19">
        <v>24</v>
      </c>
      <c r="F23" s="38" t="s">
        <v>38</v>
      </c>
      <c r="G23" s="40">
        <v>5</v>
      </c>
      <c r="H23" s="42" t="s">
        <v>178</v>
      </c>
      <c r="I23" s="43"/>
      <c r="J23" s="19">
        <v>11</v>
      </c>
      <c r="K23" s="38"/>
      <c r="L23" s="71"/>
      <c r="M23" s="71"/>
      <c r="N23" s="71"/>
      <c r="O23" s="71"/>
      <c r="P23" s="71"/>
      <c r="Q23" s="71"/>
      <c r="R23" s="71"/>
      <c r="S23" s="71"/>
      <c r="T23" s="71"/>
      <c r="U23" s="71"/>
      <c r="V23" s="71"/>
      <c r="W23" s="71"/>
      <c r="X23" s="71"/>
      <c r="Y23" s="71"/>
    </row>
    <row r="24" spans="1:25" ht="15">
      <c r="A24" s="15"/>
      <c r="B24" s="39"/>
      <c r="C24" s="42" t="s">
        <v>190</v>
      </c>
      <c r="D24" s="43"/>
      <c r="E24" s="19">
        <v>27</v>
      </c>
      <c r="F24" s="39"/>
      <c r="G24" s="39"/>
      <c r="H24" s="42" t="s">
        <v>176</v>
      </c>
      <c r="I24" s="43"/>
      <c r="J24" s="19">
        <v>23</v>
      </c>
      <c r="K24" s="39"/>
      <c r="L24" s="71"/>
      <c r="M24" s="71"/>
      <c r="N24" s="71"/>
      <c r="O24" s="71"/>
      <c r="P24" s="71"/>
      <c r="Q24" s="71"/>
      <c r="R24" s="71"/>
      <c r="S24" s="71"/>
      <c r="T24" s="71"/>
      <c r="U24" s="71"/>
      <c r="V24" s="71"/>
      <c r="W24" s="71"/>
      <c r="X24" s="71"/>
      <c r="Y24" s="71"/>
    </row>
    <row r="25" spans="1:25" ht="15">
      <c r="A25" s="22"/>
      <c r="B25" s="44"/>
      <c r="C25" s="45"/>
      <c r="D25" s="45"/>
      <c r="E25" s="43"/>
      <c r="F25" s="19">
        <f>COUNTA(F15:F24)-0.5*COUNTIF(F15:F24,"Sq*")-COUNTIF(F15:F24,"TBA")</f>
        <v>4.5</v>
      </c>
      <c r="G25" s="55" t="str">
        <f>"TOTAL MATCHES WON BY : "&amp;H11</f>
        <v>TOTAL MATCHES WON BY : SUN CITY</v>
      </c>
      <c r="H25" s="45"/>
      <c r="I25" s="45"/>
      <c r="J25" s="43"/>
      <c r="K25" s="19">
        <f>COUNTA(K15:K24)-0.5*COUNTIF(K15:K24,"Sq*")-COUNTIF(K15:K24,"TBA")</f>
        <v>0.5</v>
      </c>
      <c r="L25" s="70"/>
      <c r="M25" s="70"/>
      <c r="N25" s="70" t="str">
        <f>IF(F25+K25=0,"",C11)</f>
        <v>MOSMAN PARK</v>
      </c>
      <c r="O25" s="24">
        <f>F25</f>
        <v>4.5</v>
      </c>
      <c r="P25" s="70" t="str">
        <f>IF(F25+K25=0,"",H11)</f>
        <v>SUN CITY</v>
      </c>
      <c r="Q25" s="24">
        <f>K25</f>
        <v>0.5</v>
      </c>
      <c r="R25" s="70" t="str">
        <f>G26</f>
        <v>MOSMAN PARK</v>
      </c>
      <c r="S25" s="70" t="str">
        <f>IF(R25="HALVED",C11,"")</f>
        <v/>
      </c>
      <c r="T25" s="70" t="str">
        <f>IF(R25="HALVED",H11,"")</f>
        <v/>
      </c>
      <c r="U25" s="70"/>
      <c r="V25" s="70"/>
      <c r="W25" s="70"/>
      <c r="X25" s="70"/>
      <c r="Y25" s="70"/>
    </row>
    <row r="26" spans="1:25" ht="15">
      <c r="A26" s="25"/>
      <c r="B26" s="46" t="s">
        <v>52</v>
      </c>
      <c r="C26" s="45"/>
      <c r="D26" s="45"/>
      <c r="E26" s="45"/>
      <c r="F26" s="43"/>
      <c r="G26" s="56" t="str">
        <f>IF(F25+K25&lt;4,"",IF(F25=K25,"HALVED",IF(F25&gt;K25,C11,H11)))</f>
        <v>MOSMAN PARK</v>
      </c>
      <c r="H26" s="45"/>
      <c r="I26" s="45"/>
      <c r="J26" s="45"/>
      <c r="K26" s="43"/>
      <c r="L26" s="69"/>
      <c r="M26" s="69"/>
      <c r="N26" s="69"/>
      <c r="O26" s="69"/>
      <c r="P26" s="69"/>
      <c r="Q26" s="69"/>
      <c r="R26" s="69"/>
      <c r="S26" s="69"/>
      <c r="T26" s="69"/>
      <c r="U26" s="69"/>
      <c r="V26" s="69"/>
      <c r="W26" s="69"/>
      <c r="X26" s="69"/>
      <c r="Y26" s="69"/>
    </row>
    <row r="27" spans="1:25" ht="15">
      <c r="A27" s="25"/>
      <c r="B27" s="26"/>
      <c r="C27" s="26"/>
      <c r="D27" s="26"/>
      <c r="E27" s="26"/>
      <c r="F27" s="26"/>
      <c r="G27" s="27"/>
      <c r="H27" s="27"/>
      <c r="I27" s="27"/>
      <c r="J27" s="27"/>
      <c r="K27" s="27"/>
      <c r="L27" s="69"/>
      <c r="M27" s="69"/>
      <c r="N27" s="69"/>
      <c r="O27" s="69"/>
      <c r="P27" s="69"/>
      <c r="Q27" s="69"/>
      <c r="R27" s="69"/>
      <c r="S27" s="69"/>
      <c r="T27" s="69"/>
      <c r="U27" s="69"/>
      <c r="V27" s="69"/>
      <c r="W27" s="69"/>
      <c r="X27" s="69"/>
      <c r="Y27" s="69"/>
    </row>
    <row r="28" spans="1:25" ht="15">
      <c r="A28" s="15"/>
      <c r="B28" s="16" t="s">
        <v>22</v>
      </c>
      <c r="C28" s="58" t="s">
        <v>210</v>
      </c>
      <c r="D28" s="45"/>
      <c r="E28" s="45"/>
      <c r="F28" s="43"/>
      <c r="G28" s="17" t="s">
        <v>22</v>
      </c>
      <c r="H28" s="48" t="s">
        <v>189</v>
      </c>
      <c r="I28" s="45"/>
      <c r="J28" s="45"/>
      <c r="K28" s="43"/>
      <c r="L28" s="69"/>
      <c r="M28" s="69"/>
      <c r="N28" s="69"/>
      <c r="O28" s="69"/>
      <c r="P28" s="69"/>
      <c r="Q28" s="69"/>
      <c r="R28" s="69"/>
      <c r="S28" s="69"/>
      <c r="T28" s="69"/>
      <c r="U28" s="69"/>
      <c r="V28" s="69"/>
      <c r="W28" s="69"/>
      <c r="X28" s="69"/>
      <c r="Y28" s="69"/>
    </row>
    <row r="29" spans="1:25" ht="15">
      <c r="A29" s="15"/>
      <c r="B29" s="41" t="s">
        <v>23</v>
      </c>
      <c r="C29" s="59" t="s">
        <v>24</v>
      </c>
      <c r="D29" s="50"/>
      <c r="E29" s="41" t="s">
        <v>25</v>
      </c>
      <c r="F29" s="41" t="s">
        <v>26</v>
      </c>
      <c r="G29" s="40" t="s">
        <v>23</v>
      </c>
      <c r="H29" s="49" t="s">
        <v>24</v>
      </c>
      <c r="I29" s="50"/>
      <c r="J29" s="40" t="s">
        <v>25</v>
      </c>
      <c r="K29" s="40" t="s">
        <v>26</v>
      </c>
      <c r="L29" s="69"/>
      <c r="M29" s="69"/>
      <c r="N29" s="69"/>
      <c r="O29" s="69"/>
      <c r="P29" s="69"/>
      <c r="Q29" s="69"/>
      <c r="R29" s="69"/>
      <c r="S29" s="69"/>
      <c r="T29" s="69"/>
      <c r="U29" s="69"/>
      <c r="V29" s="69"/>
      <c r="W29" s="69"/>
      <c r="X29" s="69"/>
      <c r="Y29" s="69"/>
    </row>
    <row r="30" spans="1:25" ht="15">
      <c r="A30" s="15"/>
      <c r="B30" s="47"/>
      <c r="C30" s="51"/>
      <c r="D30" s="52"/>
      <c r="E30" s="47"/>
      <c r="F30" s="47"/>
      <c r="G30" s="47"/>
      <c r="H30" s="51"/>
      <c r="I30" s="52"/>
      <c r="J30" s="47"/>
      <c r="K30" s="47"/>
      <c r="L30" s="69"/>
      <c r="M30" s="69"/>
      <c r="N30" s="69"/>
      <c r="O30" s="69"/>
      <c r="P30" s="69"/>
      <c r="Q30" s="69"/>
      <c r="R30" s="69"/>
      <c r="S30" s="69"/>
      <c r="T30" s="69"/>
      <c r="U30" s="69"/>
      <c r="V30" s="69"/>
      <c r="W30" s="69"/>
      <c r="X30" s="69"/>
      <c r="Y30" s="69"/>
    </row>
    <row r="31" spans="1:25" ht="15">
      <c r="A31" s="15"/>
      <c r="B31" s="39"/>
      <c r="C31" s="53"/>
      <c r="D31" s="54"/>
      <c r="E31" s="39"/>
      <c r="F31" s="39"/>
      <c r="G31" s="39"/>
      <c r="H31" s="53"/>
      <c r="I31" s="54"/>
      <c r="J31" s="39"/>
      <c r="K31" s="39"/>
      <c r="L31" s="69"/>
      <c r="M31" s="69"/>
      <c r="N31" s="69"/>
      <c r="O31" s="69"/>
      <c r="P31" s="69"/>
      <c r="Q31" s="69"/>
      <c r="R31" s="69"/>
      <c r="S31" s="69"/>
      <c r="T31" s="69"/>
      <c r="U31" s="69"/>
      <c r="V31" s="69"/>
      <c r="W31" s="69"/>
      <c r="X31" s="69"/>
      <c r="Y31" s="69"/>
    </row>
    <row r="32" spans="1:25" ht="15">
      <c r="A32" s="15"/>
      <c r="B32" s="41">
        <v>1</v>
      </c>
      <c r="C32" s="42" t="s">
        <v>239</v>
      </c>
      <c r="D32" s="43"/>
      <c r="E32" s="19">
        <v>7</v>
      </c>
      <c r="F32" s="38"/>
      <c r="G32" s="40">
        <v>1</v>
      </c>
      <c r="H32" s="42" t="s">
        <v>175</v>
      </c>
      <c r="I32" s="43"/>
      <c r="J32" s="19">
        <v>6</v>
      </c>
      <c r="K32" s="38" t="s">
        <v>68</v>
      </c>
      <c r="L32" s="71"/>
      <c r="M32" s="71"/>
      <c r="N32" s="71"/>
      <c r="O32" s="71"/>
      <c r="P32" s="71"/>
      <c r="Q32" s="71"/>
      <c r="R32" s="71"/>
      <c r="S32" s="71"/>
      <c r="T32" s="71"/>
      <c r="U32" s="71"/>
      <c r="V32" s="71"/>
      <c r="W32" s="71"/>
      <c r="X32" s="71"/>
      <c r="Y32" s="71"/>
    </row>
    <row r="33" spans="1:25" ht="15">
      <c r="A33" s="15"/>
      <c r="B33" s="39"/>
      <c r="C33" s="42" t="s">
        <v>223</v>
      </c>
      <c r="D33" s="43"/>
      <c r="E33" s="19">
        <v>10</v>
      </c>
      <c r="F33" s="39"/>
      <c r="G33" s="39"/>
      <c r="H33" s="42" t="s">
        <v>233</v>
      </c>
      <c r="I33" s="43"/>
      <c r="J33" s="19">
        <v>19</v>
      </c>
      <c r="K33" s="39"/>
      <c r="L33" s="71"/>
      <c r="M33" s="71"/>
      <c r="N33" s="71"/>
      <c r="O33" s="71"/>
      <c r="P33" s="71"/>
      <c r="Q33" s="71"/>
      <c r="R33" s="71"/>
      <c r="S33" s="71"/>
      <c r="T33" s="71"/>
      <c r="U33" s="71"/>
      <c r="V33" s="71"/>
      <c r="W33" s="71"/>
      <c r="X33" s="71"/>
      <c r="Y33" s="71"/>
    </row>
    <row r="34" spans="1:25" ht="15">
      <c r="A34" s="15"/>
      <c r="B34" s="41">
        <v>2</v>
      </c>
      <c r="C34" s="42" t="s">
        <v>209</v>
      </c>
      <c r="D34" s="43"/>
      <c r="E34" s="19">
        <v>6</v>
      </c>
      <c r="F34" s="38"/>
      <c r="G34" s="40">
        <v>2</v>
      </c>
      <c r="H34" s="42" t="s">
        <v>171</v>
      </c>
      <c r="I34" s="43"/>
      <c r="J34" s="19">
        <v>7</v>
      </c>
      <c r="K34" s="38" t="s">
        <v>38</v>
      </c>
      <c r="L34" s="71"/>
      <c r="M34" s="71"/>
      <c r="N34" s="71"/>
      <c r="O34" s="71"/>
      <c r="P34" s="71"/>
      <c r="Q34" s="71"/>
      <c r="R34" s="71"/>
      <c r="S34" s="71"/>
      <c r="T34" s="71"/>
      <c r="U34" s="71"/>
      <c r="V34" s="71"/>
      <c r="W34" s="71"/>
      <c r="X34" s="71"/>
      <c r="Y34" s="71"/>
    </row>
    <row r="35" spans="1:25" ht="15">
      <c r="A35" s="15"/>
      <c r="B35" s="39"/>
      <c r="C35" s="42" t="s">
        <v>195</v>
      </c>
      <c r="D35" s="43"/>
      <c r="E35" s="19">
        <v>21</v>
      </c>
      <c r="F35" s="39"/>
      <c r="G35" s="39"/>
      <c r="H35" s="42" t="s">
        <v>228</v>
      </c>
      <c r="I35" s="43"/>
      <c r="J35" s="19">
        <v>18</v>
      </c>
      <c r="K35" s="39"/>
      <c r="L35" s="71"/>
      <c r="M35" s="71"/>
      <c r="N35" s="71"/>
      <c r="O35" s="71"/>
      <c r="P35" s="71"/>
      <c r="Q35" s="71"/>
      <c r="R35" s="71"/>
      <c r="S35" s="71"/>
      <c r="T35" s="71"/>
      <c r="U35" s="71"/>
      <c r="V35" s="71"/>
      <c r="W35" s="71"/>
      <c r="X35" s="71"/>
      <c r="Y35" s="71"/>
    </row>
    <row r="36" spans="1:25" ht="15">
      <c r="A36" s="15"/>
      <c r="B36" s="41">
        <v>3</v>
      </c>
      <c r="C36" s="42" t="s">
        <v>193</v>
      </c>
      <c r="D36" s="43"/>
      <c r="E36" s="19">
        <v>6</v>
      </c>
      <c r="F36" s="38" t="s">
        <v>55</v>
      </c>
      <c r="G36" s="40">
        <v>3</v>
      </c>
      <c r="H36" s="42" t="s">
        <v>183</v>
      </c>
      <c r="I36" s="43"/>
      <c r="J36" s="19">
        <v>11</v>
      </c>
      <c r="K36" s="38"/>
      <c r="L36" s="71"/>
      <c r="M36" s="71"/>
      <c r="N36" s="71"/>
      <c r="O36" s="71"/>
      <c r="P36" s="71"/>
      <c r="Q36" s="71"/>
      <c r="R36" s="71"/>
      <c r="S36" s="71"/>
      <c r="T36" s="71"/>
      <c r="U36" s="71"/>
      <c r="V36" s="71"/>
      <c r="W36" s="71"/>
      <c r="X36" s="71"/>
      <c r="Y36" s="71"/>
    </row>
    <row r="37" spans="1:25" ht="15">
      <c r="A37" s="15"/>
      <c r="B37" s="39"/>
      <c r="C37" s="42" t="s">
        <v>212</v>
      </c>
      <c r="D37" s="43"/>
      <c r="E37" s="19">
        <v>23</v>
      </c>
      <c r="F37" s="39"/>
      <c r="G37" s="39"/>
      <c r="H37" s="42" t="s">
        <v>181</v>
      </c>
      <c r="I37" s="43"/>
      <c r="J37" s="19">
        <v>22</v>
      </c>
      <c r="K37" s="39"/>
      <c r="L37" s="71"/>
      <c r="M37" s="71"/>
      <c r="N37" s="71"/>
      <c r="O37" s="71"/>
      <c r="P37" s="71"/>
      <c r="Q37" s="71"/>
      <c r="R37" s="71"/>
      <c r="S37" s="71"/>
      <c r="T37" s="71"/>
      <c r="U37" s="71"/>
      <c r="V37" s="71"/>
      <c r="W37" s="71"/>
      <c r="X37" s="71"/>
      <c r="Y37" s="71"/>
    </row>
    <row r="38" spans="1:25" ht="15">
      <c r="A38" s="15"/>
      <c r="B38" s="41">
        <v>4</v>
      </c>
      <c r="C38" s="42" t="s">
        <v>247</v>
      </c>
      <c r="D38" s="43"/>
      <c r="E38" s="19">
        <v>9</v>
      </c>
      <c r="F38" s="38" t="s">
        <v>119</v>
      </c>
      <c r="G38" s="40">
        <v>4</v>
      </c>
      <c r="H38" s="42" t="s">
        <v>224</v>
      </c>
      <c r="I38" s="43"/>
      <c r="J38" s="19">
        <v>11</v>
      </c>
      <c r="K38" s="38" t="s">
        <v>119</v>
      </c>
      <c r="L38" s="71"/>
      <c r="M38" s="71"/>
      <c r="N38" s="71"/>
      <c r="O38" s="71"/>
      <c r="P38" s="71"/>
      <c r="Q38" s="71"/>
      <c r="R38" s="71"/>
      <c r="S38" s="71"/>
      <c r="T38" s="71"/>
      <c r="U38" s="71"/>
      <c r="V38" s="71"/>
      <c r="W38" s="71"/>
      <c r="X38" s="71"/>
      <c r="Y38" s="71"/>
    </row>
    <row r="39" spans="1:25" ht="15">
      <c r="A39" s="15"/>
      <c r="B39" s="39"/>
      <c r="C39" s="42" t="s">
        <v>243</v>
      </c>
      <c r="D39" s="43"/>
      <c r="E39" s="19">
        <v>19</v>
      </c>
      <c r="F39" s="39"/>
      <c r="G39" s="39"/>
      <c r="H39" s="42" t="s">
        <v>179</v>
      </c>
      <c r="I39" s="43"/>
      <c r="J39" s="19">
        <v>18</v>
      </c>
      <c r="K39" s="39"/>
      <c r="L39" s="71"/>
      <c r="M39" s="71"/>
      <c r="N39" s="71"/>
      <c r="O39" s="71"/>
      <c r="P39" s="71"/>
      <c r="Q39" s="71"/>
      <c r="R39" s="71"/>
      <c r="S39" s="71"/>
      <c r="T39" s="71"/>
      <c r="U39" s="71"/>
      <c r="V39" s="71"/>
      <c r="W39" s="71"/>
      <c r="X39" s="71"/>
      <c r="Y39" s="71"/>
    </row>
    <row r="40" spans="1:25" ht="15">
      <c r="A40" s="15"/>
      <c r="B40" s="41">
        <v>5</v>
      </c>
      <c r="C40" s="42" t="s">
        <v>221</v>
      </c>
      <c r="D40" s="43"/>
      <c r="E40" s="19">
        <v>11</v>
      </c>
      <c r="F40" s="38" t="s">
        <v>38</v>
      </c>
      <c r="G40" s="40">
        <v>5</v>
      </c>
      <c r="H40" s="42" t="s">
        <v>226</v>
      </c>
      <c r="I40" s="43"/>
      <c r="J40" s="19">
        <v>16</v>
      </c>
      <c r="K40" s="38"/>
      <c r="L40" s="71"/>
      <c r="M40" s="71"/>
      <c r="N40" s="71"/>
      <c r="O40" s="71"/>
      <c r="P40" s="71"/>
      <c r="Q40" s="71"/>
      <c r="R40" s="71"/>
      <c r="S40" s="71"/>
      <c r="T40" s="71"/>
      <c r="U40" s="71"/>
      <c r="V40" s="71"/>
      <c r="W40" s="71"/>
      <c r="X40" s="71"/>
      <c r="Y40" s="71"/>
    </row>
    <row r="41" spans="1:25" ht="15">
      <c r="A41" s="15"/>
      <c r="B41" s="39"/>
      <c r="C41" s="42" t="s">
        <v>203</v>
      </c>
      <c r="D41" s="43"/>
      <c r="E41" s="19">
        <v>17</v>
      </c>
      <c r="F41" s="39"/>
      <c r="G41" s="39"/>
      <c r="H41" s="42" t="s">
        <v>177</v>
      </c>
      <c r="I41" s="43"/>
      <c r="J41" s="19">
        <v>20</v>
      </c>
      <c r="K41" s="39"/>
      <c r="L41" s="71"/>
      <c r="M41" s="71"/>
      <c r="N41" s="71"/>
      <c r="O41" s="71"/>
      <c r="P41" s="71"/>
      <c r="Q41" s="71"/>
      <c r="R41" s="71"/>
      <c r="S41" s="71"/>
      <c r="T41" s="71"/>
      <c r="U41" s="71"/>
      <c r="V41" s="71"/>
      <c r="W41" s="71"/>
      <c r="X41" s="71"/>
      <c r="Y41" s="71"/>
    </row>
    <row r="42" spans="1:25" ht="15">
      <c r="A42" s="22"/>
      <c r="B42" s="44" t="str">
        <f>"TOTAL MATCHES WON BY : "&amp;C28</f>
        <v>TOTAL MATCHES WON BY : LAKE KARRINYUP</v>
      </c>
      <c r="C42" s="45"/>
      <c r="D42" s="45"/>
      <c r="E42" s="43"/>
      <c r="F42" s="19">
        <f>COUNTA(F32:F41)-0.5*COUNTIF(F32:F41,"Sq*")-COUNTIF(F32:F41,"TBA")</f>
        <v>2.5</v>
      </c>
      <c r="G42" s="55" t="str">
        <f>"TOTAL MATCHES WON BY : "&amp;H28</f>
        <v xml:space="preserve">TOTAL MATCHES WON BY : MOUNT LAWLEY </v>
      </c>
      <c r="H42" s="45"/>
      <c r="I42" s="45"/>
      <c r="J42" s="43"/>
      <c r="K42" s="19">
        <f>COUNTA(K32:K41)-0.5*COUNTIF(K32:K41,"Sq*")-COUNTIF(K32:K41,"TBA")</f>
        <v>2.5</v>
      </c>
      <c r="L42" s="70"/>
      <c r="M42" s="70"/>
      <c r="N42" s="70" t="str">
        <f>IF(F42+K42=0,"",C28)</f>
        <v>LAKE KARRINYUP</v>
      </c>
      <c r="O42" s="24">
        <f>F42</f>
        <v>2.5</v>
      </c>
      <c r="P42" s="70" t="str">
        <f>IF(F42+K42=0,"",H28)</f>
        <v xml:space="preserve">MOUNT LAWLEY </v>
      </c>
      <c r="Q42" s="24">
        <f>K42</f>
        <v>2.5</v>
      </c>
      <c r="R42" s="70" t="str">
        <f>G43</f>
        <v>HALVED</v>
      </c>
      <c r="S42" s="70" t="str">
        <f>IF(R42="HALVED",C28,"")</f>
        <v>LAKE KARRINYUP</v>
      </c>
      <c r="T42" s="70" t="str">
        <f>IF(R42="HALVED",H28,"")</f>
        <v xml:space="preserve">MOUNT LAWLEY </v>
      </c>
      <c r="U42" s="70"/>
      <c r="V42" s="70"/>
      <c r="W42" s="70"/>
      <c r="X42" s="70"/>
      <c r="Y42" s="70"/>
    </row>
    <row r="43" spans="1:25" ht="15">
      <c r="A43" s="25"/>
      <c r="B43" s="46" t="s">
        <v>52</v>
      </c>
      <c r="C43" s="45"/>
      <c r="D43" s="45"/>
      <c r="E43" s="45"/>
      <c r="F43" s="43"/>
      <c r="G43" s="56" t="str">
        <f>IF(F42+K42&lt;4,"",IF(F42=K42,"HALVED",IF(F42&gt;K42,C28,H28)))</f>
        <v>HALVED</v>
      </c>
      <c r="H43" s="45"/>
      <c r="I43" s="45"/>
      <c r="J43" s="45"/>
      <c r="K43" s="43"/>
      <c r="L43" s="69"/>
      <c r="M43" s="69"/>
      <c r="N43" s="69"/>
      <c r="O43" s="69"/>
      <c r="P43" s="69"/>
      <c r="Q43" s="69"/>
      <c r="R43" s="69"/>
      <c r="S43" s="69"/>
      <c r="T43" s="69"/>
      <c r="U43" s="69"/>
      <c r="V43" s="69"/>
      <c r="W43" s="69"/>
      <c r="X43" s="69"/>
      <c r="Y43" s="69"/>
    </row>
    <row r="44" spans="1:25" ht="15">
      <c r="A44" s="25"/>
      <c r="B44" s="28"/>
      <c r="C44" s="28"/>
      <c r="D44" s="28"/>
      <c r="E44" s="28"/>
      <c r="F44" s="28"/>
      <c r="G44" s="29"/>
      <c r="H44" s="29"/>
      <c r="I44" s="29"/>
      <c r="J44" s="29"/>
      <c r="K44" s="29"/>
      <c r="L44" s="69"/>
      <c r="M44" s="69"/>
      <c r="N44" s="69"/>
      <c r="O44" s="69"/>
      <c r="P44" s="69"/>
      <c r="Q44" s="69"/>
      <c r="R44" s="69"/>
      <c r="S44" s="69"/>
      <c r="T44" s="69"/>
      <c r="U44" s="69"/>
      <c r="V44" s="69"/>
      <c r="W44" s="69"/>
      <c r="X44" s="69"/>
      <c r="Y44" s="69"/>
    </row>
    <row r="45" spans="1:25" ht="22.5" customHeight="1">
      <c r="A45" s="25"/>
      <c r="B45" s="57" t="s">
        <v>76</v>
      </c>
      <c r="C45" s="45"/>
      <c r="D45" s="45"/>
      <c r="E45" s="45"/>
      <c r="F45" s="45"/>
      <c r="G45" s="45"/>
      <c r="H45" s="45"/>
      <c r="I45" s="45"/>
      <c r="J45" s="45"/>
      <c r="K45" s="43"/>
      <c r="L45" s="69"/>
      <c r="M45" s="69"/>
      <c r="N45" s="69"/>
      <c r="O45" s="69"/>
      <c r="P45" s="69"/>
      <c r="Q45" s="69"/>
      <c r="R45" s="69"/>
      <c r="S45" s="69"/>
      <c r="T45" s="69"/>
      <c r="U45" s="69"/>
      <c r="V45" s="69"/>
      <c r="W45" s="69"/>
      <c r="X45" s="69"/>
      <c r="Y45" s="69"/>
    </row>
    <row r="46" spans="1:25" ht="15">
      <c r="A46" s="25"/>
      <c r="B46" s="16" t="s">
        <v>22</v>
      </c>
      <c r="C46" s="58" t="s">
        <v>19</v>
      </c>
      <c r="D46" s="45"/>
      <c r="E46" s="45"/>
      <c r="F46" s="43"/>
      <c r="G46" s="17" t="s">
        <v>22</v>
      </c>
      <c r="H46" s="48" t="s">
        <v>189</v>
      </c>
      <c r="I46" s="45"/>
      <c r="J46" s="45"/>
      <c r="K46" s="43"/>
      <c r="L46" s="69"/>
      <c r="M46" s="69"/>
      <c r="N46" s="69"/>
      <c r="O46" s="69"/>
      <c r="P46" s="69"/>
      <c r="Q46" s="69"/>
      <c r="R46" s="69"/>
      <c r="S46" s="69"/>
      <c r="T46" s="69"/>
      <c r="U46" s="69"/>
      <c r="V46" s="69"/>
      <c r="W46" s="69"/>
      <c r="X46" s="69"/>
      <c r="Y46" s="69"/>
    </row>
    <row r="47" spans="1:25" ht="15">
      <c r="A47" s="15"/>
      <c r="B47" s="41" t="s">
        <v>23</v>
      </c>
      <c r="C47" s="59" t="s">
        <v>24</v>
      </c>
      <c r="D47" s="50"/>
      <c r="E47" s="41" t="s">
        <v>25</v>
      </c>
      <c r="F47" s="41" t="s">
        <v>26</v>
      </c>
      <c r="G47" s="40" t="s">
        <v>23</v>
      </c>
      <c r="H47" s="49" t="s">
        <v>24</v>
      </c>
      <c r="I47" s="50"/>
      <c r="J47" s="40" t="s">
        <v>25</v>
      </c>
      <c r="K47" s="40" t="s">
        <v>26</v>
      </c>
      <c r="L47" s="69"/>
      <c r="M47" s="69"/>
      <c r="N47" s="69"/>
      <c r="O47" s="69"/>
      <c r="P47" s="69"/>
      <c r="Q47" s="69"/>
      <c r="R47" s="69"/>
      <c r="S47" s="69"/>
      <c r="T47" s="69"/>
      <c r="U47" s="69"/>
      <c r="V47" s="69"/>
      <c r="W47" s="69"/>
      <c r="X47" s="69"/>
      <c r="Y47" s="69"/>
    </row>
    <row r="48" spans="1:25" ht="15">
      <c r="A48" s="15"/>
      <c r="B48" s="47"/>
      <c r="C48" s="51"/>
      <c r="D48" s="52"/>
      <c r="E48" s="47"/>
      <c r="F48" s="47"/>
      <c r="G48" s="47"/>
      <c r="H48" s="51"/>
      <c r="I48" s="52"/>
      <c r="J48" s="47"/>
      <c r="K48" s="47"/>
      <c r="L48" s="69"/>
      <c r="M48" s="69"/>
      <c r="N48" s="69"/>
      <c r="O48" s="69"/>
      <c r="P48" s="69"/>
      <c r="Q48" s="69"/>
      <c r="R48" s="69"/>
      <c r="S48" s="69"/>
      <c r="T48" s="69"/>
      <c r="U48" s="69"/>
      <c r="V48" s="69"/>
      <c r="W48" s="69"/>
      <c r="X48" s="69"/>
      <c r="Y48" s="69"/>
    </row>
    <row r="49" spans="1:25" ht="15">
      <c r="A49" s="15"/>
      <c r="B49" s="39"/>
      <c r="C49" s="53"/>
      <c r="D49" s="54"/>
      <c r="E49" s="39"/>
      <c r="F49" s="39"/>
      <c r="G49" s="39"/>
      <c r="H49" s="53"/>
      <c r="I49" s="54"/>
      <c r="J49" s="39"/>
      <c r="K49" s="39"/>
      <c r="L49" s="69"/>
      <c r="M49" s="69"/>
      <c r="N49" s="69"/>
      <c r="O49" s="69"/>
      <c r="P49" s="69"/>
      <c r="Q49" s="69"/>
      <c r="R49" s="69"/>
      <c r="S49" s="69"/>
      <c r="T49" s="69"/>
      <c r="U49" s="69"/>
      <c r="V49" s="69"/>
      <c r="W49" s="69"/>
      <c r="X49" s="69"/>
      <c r="Y49" s="69"/>
    </row>
    <row r="50" spans="1:25" ht="15">
      <c r="A50" s="15"/>
      <c r="B50" s="41">
        <v>1</v>
      </c>
      <c r="C50" s="42" t="s">
        <v>208</v>
      </c>
      <c r="D50" s="43"/>
      <c r="E50" s="19">
        <v>24</v>
      </c>
      <c r="F50" s="38" t="s">
        <v>33</v>
      </c>
      <c r="G50" s="40">
        <v>1</v>
      </c>
      <c r="H50" s="42" t="s">
        <v>277</v>
      </c>
      <c r="I50" s="43"/>
      <c r="J50" s="19">
        <v>15</v>
      </c>
      <c r="K50" s="38"/>
      <c r="L50" s="71"/>
      <c r="M50" s="71"/>
      <c r="N50" s="71"/>
      <c r="O50" s="71"/>
      <c r="P50" s="71"/>
      <c r="Q50" s="71"/>
      <c r="R50" s="71"/>
      <c r="S50" s="71"/>
      <c r="T50" s="71"/>
      <c r="U50" s="71"/>
      <c r="V50" s="71"/>
      <c r="W50" s="71"/>
      <c r="X50" s="71"/>
      <c r="Y50" s="71"/>
    </row>
    <row r="51" spans="1:25" ht="15">
      <c r="A51" s="15"/>
      <c r="B51" s="39"/>
      <c r="C51" s="42" t="s">
        <v>206</v>
      </c>
      <c r="D51" s="43"/>
      <c r="E51" s="19">
        <v>21</v>
      </c>
      <c r="F51" s="39"/>
      <c r="G51" s="39"/>
      <c r="H51" s="42" t="s">
        <v>276</v>
      </c>
      <c r="I51" s="43"/>
      <c r="J51" s="19">
        <v>17</v>
      </c>
      <c r="K51" s="39"/>
      <c r="L51" s="71"/>
      <c r="M51" s="71"/>
      <c r="N51" s="71"/>
      <c r="O51" s="71"/>
      <c r="P51" s="71"/>
      <c r="Q51" s="71"/>
      <c r="R51" s="71"/>
      <c r="S51" s="71"/>
      <c r="T51" s="71"/>
      <c r="U51" s="71"/>
      <c r="V51" s="71"/>
      <c r="W51" s="71"/>
      <c r="X51" s="71"/>
      <c r="Y51" s="71"/>
    </row>
    <row r="52" spans="1:25" ht="15">
      <c r="A52" s="15"/>
      <c r="B52" s="41">
        <v>2</v>
      </c>
      <c r="C52" s="42" t="s">
        <v>204</v>
      </c>
      <c r="D52" s="43"/>
      <c r="E52" s="19">
        <v>14</v>
      </c>
      <c r="F52" s="38" t="s">
        <v>68</v>
      </c>
      <c r="G52" s="40">
        <v>2</v>
      </c>
      <c r="H52" s="42" t="s">
        <v>275</v>
      </c>
      <c r="I52" s="43"/>
      <c r="J52" s="19">
        <v>5</v>
      </c>
      <c r="K52" s="38"/>
      <c r="L52" s="71"/>
      <c r="M52" s="71"/>
      <c r="N52" s="71"/>
      <c r="O52" s="71"/>
      <c r="P52" s="71"/>
      <c r="Q52" s="71"/>
      <c r="R52" s="71"/>
      <c r="S52" s="71"/>
      <c r="T52" s="71"/>
      <c r="U52" s="71"/>
      <c r="V52" s="71"/>
      <c r="W52" s="71"/>
      <c r="X52" s="71"/>
      <c r="Y52" s="71"/>
    </row>
    <row r="53" spans="1:25" ht="15">
      <c r="A53" s="15"/>
      <c r="B53" s="39"/>
      <c r="C53" s="42" t="s">
        <v>202</v>
      </c>
      <c r="D53" s="43"/>
      <c r="E53" s="19">
        <v>23</v>
      </c>
      <c r="F53" s="39"/>
      <c r="G53" s="39"/>
      <c r="H53" s="42" t="s">
        <v>274</v>
      </c>
      <c r="I53" s="43"/>
      <c r="J53" s="19">
        <v>15</v>
      </c>
      <c r="K53" s="39"/>
      <c r="L53" s="71"/>
      <c r="M53" s="71"/>
      <c r="N53" s="71"/>
      <c r="O53" s="71"/>
      <c r="P53" s="71"/>
      <c r="Q53" s="71"/>
      <c r="R53" s="71"/>
      <c r="S53" s="71"/>
      <c r="T53" s="71"/>
      <c r="U53" s="71"/>
      <c r="V53" s="71"/>
      <c r="W53" s="71"/>
      <c r="X53" s="71"/>
      <c r="Y53" s="71"/>
    </row>
    <row r="54" spans="1:25" ht="15">
      <c r="A54" s="15"/>
      <c r="B54" s="41">
        <v>3</v>
      </c>
      <c r="C54" s="42" t="s">
        <v>198</v>
      </c>
      <c r="D54" s="43"/>
      <c r="E54" s="19">
        <v>13</v>
      </c>
      <c r="F54" s="38" t="s">
        <v>102</v>
      </c>
      <c r="G54" s="40">
        <v>3</v>
      </c>
      <c r="H54" s="42" t="s">
        <v>183</v>
      </c>
      <c r="I54" s="43"/>
      <c r="J54" s="19">
        <v>9</v>
      </c>
      <c r="K54" s="38"/>
      <c r="L54" s="71"/>
      <c r="M54" s="71"/>
      <c r="N54" s="71"/>
      <c r="O54" s="71"/>
      <c r="P54" s="71"/>
      <c r="Q54" s="71"/>
      <c r="R54" s="71"/>
      <c r="S54" s="71"/>
      <c r="T54" s="71"/>
      <c r="U54" s="71"/>
      <c r="V54" s="71"/>
      <c r="W54" s="71"/>
      <c r="X54" s="71"/>
      <c r="Y54" s="71"/>
    </row>
    <row r="55" spans="1:25" ht="15">
      <c r="A55" s="15"/>
      <c r="B55" s="39"/>
      <c r="C55" s="42" t="s">
        <v>200</v>
      </c>
      <c r="D55" s="43"/>
      <c r="E55" s="19">
        <v>21</v>
      </c>
      <c r="F55" s="39"/>
      <c r="G55" s="39"/>
      <c r="H55" s="42" t="s">
        <v>179</v>
      </c>
      <c r="I55" s="43"/>
      <c r="J55" s="19">
        <v>16</v>
      </c>
      <c r="K55" s="39"/>
      <c r="L55" s="71"/>
      <c r="M55" s="71"/>
      <c r="N55" s="71"/>
      <c r="O55" s="71"/>
      <c r="P55" s="71"/>
      <c r="Q55" s="71"/>
      <c r="R55" s="71"/>
      <c r="S55" s="71"/>
      <c r="T55" s="71"/>
      <c r="U55" s="71"/>
      <c r="V55" s="71"/>
      <c r="W55" s="71"/>
      <c r="X55" s="71"/>
      <c r="Y55" s="71"/>
    </row>
    <row r="56" spans="1:25" ht="15">
      <c r="A56" s="15"/>
      <c r="B56" s="41">
        <v>4</v>
      </c>
      <c r="C56" s="42" t="s">
        <v>273</v>
      </c>
      <c r="D56" s="43"/>
      <c r="E56" s="19">
        <v>31</v>
      </c>
      <c r="F56" s="38" t="s">
        <v>33</v>
      </c>
      <c r="G56" s="40">
        <v>4</v>
      </c>
      <c r="H56" s="42" t="s">
        <v>272</v>
      </c>
      <c r="I56" s="43"/>
      <c r="J56" s="19">
        <v>10</v>
      </c>
      <c r="K56" s="38"/>
      <c r="L56" s="71"/>
      <c r="M56" s="71"/>
      <c r="N56" s="71"/>
      <c r="O56" s="71"/>
      <c r="P56" s="71"/>
      <c r="Q56" s="71"/>
      <c r="R56" s="71"/>
      <c r="S56" s="71"/>
      <c r="T56" s="71"/>
      <c r="U56" s="71"/>
      <c r="V56" s="71"/>
      <c r="W56" s="71"/>
      <c r="X56" s="71"/>
      <c r="Y56" s="71"/>
    </row>
    <row r="57" spans="1:25" ht="15">
      <c r="A57" s="15"/>
      <c r="B57" s="39"/>
      <c r="C57" s="42" t="s">
        <v>215</v>
      </c>
      <c r="D57" s="43"/>
      <c r="E57" s="19">
        <v>17</v>
      </c>
      <c r="F57" s="39"/>
      <c r="G57" s="39"/>
      <c r="H57" s="42" t="s">
        <v>238</v>
      </c>
      <c r="I57" s="43"/>
      <c r="J57" s="19">
        <v>20</v>
      </c>
      <c r="K57" s="39"/>
      <c r="L57" s="71"/>
      <c r="M57" s="71"/>
      <c r="N57" s="71"/>
      <c r="O57" s="71"/>
      <c r="P57" s="71"/>
      <c r="Q57" s="71"/>
      <c r="R57" s="71"/>
      <c r="S57" s="71"/>
      <c r="T57" s="71"/>
      <c r="U57" s="71"/>
      <c r="V57" s="71"/>
      <c r="W57" s="71"/>
      <c r="X57" s="71"/>
      <c r="Y57" s="71"/>
    </row>
    <row r="58" spans="1:25" ht="15">
      <c r="A58" s="15"/>
      <c r="B58" s="41">
        <v>5</v>
      </c>
      <c r="C58" s="42" t="s">
        <v>231</v>
      </c>
      <c r="D58" s="43"/>
      <c r="E58" s="19">
        <v>24</v>
      </c>
      <c r="F58" s="38" t="s">
        <v>43</v>
      </c>
      <c r="G58" s="40">
        <v>5</v>
      </c>
      <c r="H58" s="42" t="s">
        <v>173</v>
      </c>
      <c r="I58" s="43"/>
      <c r="J58" s="19">
        <v>17</v>
      </c>
      <c r="K58" s="38"/>
      <c r="L58" s="71"/>
      <c r="M58" s="71"/>
      <c r="N58" s="71"/>
      <c r="O58" s="71"/>
      <c r="P58" s="71"/>
      <c r="Q58" s="71"/>
      <c r="R58" s="71"/>
      <c r="S58" s="71"/>
      <c r="T58" s="71"/>
      <c r="U58" s="71"/>
      <c r="V58" s="71"/>
      <c r="W58" s="71"/>
      <c r="X58" s="71"/>
      <c r="Y58" s="71"/>
    </row>
    <row r="59" spans="1:25" ht="15.75" customHeight="1">
      <c r="A59" s="15"/>
      <c r="B59" s="39"/>
      <c r="C59" s="42" t="s">
        <v>190</v>
      </c>
      <c r="D59" s="43"/>
      <c r="E59" s="19">
        <v>28</v>
      </c>
      <c r="F59" s="39"/>
      <c r="G59" s="39"/>
      <c r="H59" s="42" t="s">
        <v>181</v>
      </c>
      <c r="I59" s="43"/>
      <c r="J59" s="19">
        <v>20</v>
      </c>
      <c r="K59" s="39"/>
      <c r="L59" s="71"/>
      <c r="M59" s="71"/>
      <c r="N59" s="71"/>
      <c r="O59" s="71"/>
      <c r="P59" s="71"/>
      <c r="Q59" s="71"/>
      <c r="R59" s="71"/>
      <c r="S59" s="71"/>
      <c r="T59" s="71"/>
      <c r="U59" s="71"/>
      <c r="V59" s="71"/>
      <c r="W59" s="71"/>
      <c r="X59" s="71"/>
      <c r="Y59" s="71"/>
    </row>
    <row r="60" spans="1:25" ht="15">
      <c r="A60" s="15"/>
      <c r="B60" s="44" t="str">
        <f>"TOTAL MATCHES WON BY : "&amp;C46</f>
        <v>TOTAL MATCHES WON BY : MOSMAN PARK</v>
      </c>
      <c r="C60" s="45"/>
      <c r="D60" s="45"/>
      <c r="E60" s="43"/>
      <c r="F60" s="19">
        <f>COUNTA(F50:F59)-0.5*COUNTIF(F50:F59,"Sq*")-COUNTIF(F50:F59,"TBA")</f>
        <v>5</v>
      </c>
      <c r="G60" s="55" t="str">
        <f>"TOTAL MATCHES WON BY : "&amp;H46</f>
        <v xml:space="preserve">TOTAL MATCHES WON BY : MOUNT LAWLEY </v>
      </c>
      <c r="H60" s="45"/>
      <c r="I60" s="45"/>
      <c r="J60" s="43"/>
      <c r="K60" s="19">
        <f>COUNTA(K50:K59)-0.5*COUNTIF(K50:K59,"Sq*")-COUNTIF(K50:K59,"TBA")</f>
        <v>0</v>
      </c>
      <c r="L60" s="70"/>
      <c r="M60" s="70"/>
      <c r="N60" s="70" t="str">
        <f>IF(F60+K60=0,"",C46)</f>
        <v>MOSMAN PARK</v>
      </c>
      <c r="O60" s="24">
        <f>F60</f>
        <v>5</v>
      </c>
      <c r="P60" s="70" t="str">
        <f>IF(F60+K60=0,"",H46)</f>
        <v xml:space="preserve">MOUNT LAWLEY </v>
      </c>
      <c r="Q60" s="24">
        <f>K60</f>
        <v>0</v>
      </c>
      <c r="R60" s="70" t="str">
        <f>G61</f>
        <v>MOSMAN PARK</v>
      </c>
      <c r="S60" s="70" t="str">
        <f>IF(R60="HALVED",C46,"")</f>
        <v/>
      </c>
      <c r="T60" s="70" t="str">
        <f>IF(R60="HALVED",H46,"")</f>
        <v/>
      </c>
      <c r="U60" s="70"/>
      <c r="V60" s="70"/>
      <c r="W60" s="70"/>
      <c r="X60" s="70"/>
      <c r="Y60" s="70"/>
    </row>
    <row r="61" spans="1:25" ht="15">
      <c r="A61" s="22"/>
      <c r="B61" s="46" t="s">
        <v>52</v>
      </c>
      <c r="C61" s="45"/>
      <c r="D61" s="45"/>
      <c r="E61" s="45"/>
      <c r="F61" s="43"/>
      <c r="G61" s="56" t="str">
        <f>IF(F60+K60&lt;4,"",IF(F60=K60,"HALVED",IF(F60&gt;K60,C46,H46)))</f>
        <v>MOSMAN PARK</v>
      </c>
      <c r="H61" s="45"/>
      <c r="I61" s="45"/>
      <c r="J61" s="45"/>
      <c r="K61" s="43"/>
      <c r="L61" s="69"/>
      <c r="M61" s="69"/>
      <c r="N61" s="69"/>
      <c r="O61" s="69"/>
      <c r="P61" s="69"/>
      <c r="Q61" s="69"/>
      <c r="R61" s="69"/>
      <c r="S61" s="69"/>
      <c r="T61" s="69"/>
      <c r="U61" s="69"/>
      <c r="V61" s="69"/>
      <c r="W61" s="69"/>
      <c r="X61" s="69"/>
      <c r="Y61" s="69"/>
    </row>
    <row r="62" spans="1:25" ht="15.75" customHeight="1">
      <c r="A62" s="25"/>
      <c r="B62" s="26"/>
      <c r="C62" s="26"/>
      <c r="D62" s="26"/>
      <c r="E62" s="26"/>
      <c r="F62" s="26"/>
      <c r="G62" s="27"/>
      <c r="H62" s="27"/>
      <c r="I62" s="27"/>
      <c r="J62" s="27"/>
      <c r="K62" s="27"/>
      <c r="L62" s="69"/>
      <c r="M62" s="69"/>
      <c r="N62" s="69"/>
      <c r="O62" s="69"/>
      <c r="P62" s="69"/>
      <c r="Q62" s="69"/>
      <c r="R62" s="69"/>
      <c r="S62" s="69"/>
      <c r="T62" s="69"/>
      <c r="U62" s="69"/>
      <c r="V62" s="69"/>
      <c r="W62" s="69"/>
      <c r="X62" s="69"/>
      <c r="Y62" s="69"/>
    </row>
    <row r="63" spans="1:25" ht="15">
      <c r="A63" s="25"/>
      <c r="B63" s="16" t="s">
        <v>22</v>
      </c>
      <c r="C63" s="58" t="s">
        <v>188</v>
      </c>
      <c r="D63" s="45"/>
      <c r="E63" s="45"/>
      <c r="F63" s="43"/>
      <c r="G63" s="17" t="s">
        <v>22</v>
      </c>
      <c r="H63" s="48" t="s">
        <v>210</v>
      </c>
      <c r="I63" s="45"/>
      <c r="J63" s="45"/>
      <c r="K63" s="43"/>
      <c r="L63" s="69"/>
      <c r="M63" s="69"/>
      <c r="N63" s="69"/>
      <c r="O63" s="69"/>
      <c r="P63" s="69"/>
      <c r="Q63" s="69"/>
      <c r="R63" s="69"/>
      <c r="S63" s="69"/>
      <c r="T63" s="69"/>
      <c r="U63" s="69"/>
      <c r="V63" s="69"/>
      <c r="W63" s="69"/>
      <c r="X63" s="69"/>
      <c r="Y63" s="69"/>
    </row>
    <row r="64" spans="1:25" ht="18">
      <c r="A64" s="13"/>
      <c r="B64" s="41" t="s">
        <v>23</v>
      </c>
      <c r="C64" s="59" t="s">
        <v>24</v>
      </c>
      <c r="D64" s="50"/>
      <c r="E64" s="41" t="s">
        <v>25</v>
      </c>
      <c r="F64" s="41" t="s">
        <v>26</v>
      </c>
      <c r="G64" s="40" t="s">
        <v>23</v>
      </c>
      <c r="H64" s="49" t="s">
        <v>24</v>
      </c>
      <c r="I64" s="50"/>
      <c r="J64" s="40" t="s">
        <v>25</v>
      </c>
      <c r="K64" s="40" t="s">
        <v>26</v>
      </c>
      <c r="L64" s="69"/>
      <c r="M64" s="69"/>
      <c r="N64" s="69"/>
      <c r="O64" s="69"/>
      <c r="P64" s="69"/>
      <c r="Q64" s="69"/>
      <c r="R64" s="69"/>
      <c r="S64" s="69"/>
      <c r="T64" s="69"/>
      <c r="U64" s="69"/>
      <c r="V64" s="69"/>
      <c r="W64" s="69"/>
      <c r="X64" s="69"/>
      <c r="Y64" s="69"/>
    </row>
    <row r="65" spans="1:25" ht="15">
      <c r="A65" s="15"/>
      <c r="B65" s="47"/>
      <c r="C65" s="51"/>
      <c r="D65" s="52"/>
      <c r="E65" s="47"/>
      <c r="F65" s="47"/>
      <c r="G65" s="47"/>
      <c r="H65" s="51"/>
      <c r="I65" s="52"/>
      <c r="J65" s="47"/>
      <c r="K65" s="47"/>
      <c r="L65" s="69"/>
      <c r="M65" s="69"/>
      <c r="N65" s="69"/>
      <c r="O65" s="69"/>
      <c r="P65" s="69"/>
      <c r="Q65" s="69"/>
      <c r="R65" s="69"/>
      <c r="S65" s="69"/>
      <c r="T65" s="69"/>
      <c r="U65" s="69"/>
      <c r="V65" s="69"/>
      <c r="W65" s="69"/>
      <c r="X65" s="69"/>
      <c r="Y65" s="69"/>
    </row>
    <row r="66" spans="1:25" ht="15">
      <c r="A66" s="15"/>
      <c r="B66" s="39"/>
      <c r="C66" s="53"/>
      <c r="D66" s="54"/>
      <c r="E66" s="39"/>
      <c r="F66" s="39"/>
      <c r="G66" s="39"/>
      <c r="H66" s="53"/>
      <c r="I66" s="54"/>
      <c r="J66" s="39"/>
      <c r="K66" s="39"/>
      <c r="L66" s="69"/>
      <c r="M66" s="69"/>
      <c r="N66" s="69"/>
      <c r="O66" s="69"/>
      <c r="P66" s="69"/>
      <c r="Q66" s="69"/>
      <c r="R66" s="69"/>
      <c r="S66" s="69"/>
      <c r="T66" s="69"/>
      <c r="U66" s="69"/>
      <c r="V66" s="69"/>
      <c r="W66" s="69"/>
      <c r="X66" s="69"/>
      <c r="Y66" s="69"/>
    </row>
    <row r="67" spans="1:25" ht="15">
      <c r="A67" s="15"/>
      <c r="B67" s="41">
        <v>1</v>
      </c>
      <c r="C67" s="42" t="s">
        <v>271</v>
      </c>
      <c r="D67" s="43"/>
      <c r="E67" s="19">
        <v>9</v>
      </c>
      <c r="F67" s="38" t="s">
        <v>38</v>
      </c>
      <c r="G67" s="40">
        <v>1</v>
      </c>
      <c r="H67" s="42" t="s">
        <v>270</v>
      </c>
      <c r="I67" s="43"/>
      <c r="J67" s="19">
        <v>9</v>
      </c>
      <c r="K67" s="38"/>
      <c r="L67" s="71"/>
      <c r="M67" s="71"/>
      <c r="N67" s="71"/>
      <c r="O67" s="71"/>
      <c r="P67" s="71"/>
      <c r="Q67" s="71"/>
      <c r="R67" s="71"/>
      <c r="S67" s="71"/>
      <c r="T67" s="71"/>
      <c r="U67" s="71"/>
      <c r="V67" s="71"/>
      <c r="W67" s="71"/>
      <c r="X67" s="71"/>
      <c r="Y67" s="71"/>
    </row>
    <row r="68" spans="1:25" ht="15">
      <c r="A68" s="15"/>
      <c r="B68" s="39"/>
      <c r="C68" s="42" t="s">
        <v>269</v>
      </c>
      <c r="D68" s="43"/>
      <c r="E68" s="19">
        <v>16</v>
      </c>
      <c r="F68" s="39"/>
      <c r="G68" s="39"/>
      <c r="H68" s="42" t="s">
        <v>268</v>
      </c>
      <c r="I68" s="43"/>
      <c r="J68" s="19">
        <v>15</v>
      </c>
      <c r="K68" s="39"/>
      <c r="L68" s="71"/>
      <c r="M68" s="71"/>
      <c r="N68" s="71"/>
      <c r="O68" s="71"/>
      <c r="P68" s="71"/>
      <c r="Q68" s="71"/>
      <c r="R68" s="71"/>
      <c r="S68" s="71"/>
      <c r="T68" s="71"/>
      <c r="U68" s="71"/>
      <c r="V68" s="71"/>
      <c r="W68" s="71"/>
      <c r="X68" s="71"/>
      <c r="Y68" s="71"/>
    </row>
    <row r="69" spans="1:25" ht="15">
      <c r="A69" s="15"/>
      <c r="B69" s="41">
        <v>2</v>
      </c>
      <c r="C69" s="42" t="s">
        <v>267</v>
      </c>
      <c r="D69" s="43"/>
      <c r="E69" s="19">
        <v>14</v>
      </c>
      <c r="F69" s="38" t="s">
        <v>119</v>
      </c>
      <c r="G69" s="40">
        <v>2</v>
      </c>
      <c r="H69" s="42" t="s">
        <v>266</v>
      </c>
      <c r="I69" s="43"/>
      <c r="J69" s="19">
        <v>7</v>
      </c>
      <c r="K69" s="38" t="s">
        <v>119</v>
      </c>
      <c r="L69" s="71"/>
      <c r="M69" s="71"/>
      <c r="N69" s="71"/>
      <c r="O69" s="71"/>
      <c r="P69" s="71"/>
      <c r="Q69" s="71"/>
      <c r="R69" s="71"/>
      <c r="S69" s="71"/>
      <c r="T69" s="71"/>
      <c r="U69" s="71"/>
      <c r="V69" s="71"/>
      <c r="W69" s="71"/>
      <c r="X69" s="71"/>
      <c r="Y69" s="71"/>
    </row>
    <row r="70" spans="1:25" ht="15">
      <c r="A70" s="15"/>
      <c r="B70" s="39"/>
      <c r="C70" s="42" t="s">
        <v>265</v>
      </c>
      <c r="D70" s="43"/>
      <c r="E70" s="19">
        <v>18</v>
      </c>
      <c r="F70" s="39"/>
      <c r="G70" s="39"/>
      <c r="H70" s="42" t="s">
        <v>264</v>
      </c>
      <c r="I70" s="43"/>
      <c r="J70" s="19">
        <v>17</v>
      </c>
      <c r="K70" s="39"/>
      <c r="L70" s="71"/>
      <c r="M70" s="71"/>
      <c r="N70" s="71"/>
      <c r="O70" s="71"/>
      <c r="P70" s="71"/>
      <c r="Q70" s="71"/>
      <c r="R70" s="71"/>
      <c r="S70" s="71"/>
      <c r="T70" s="71"/>
      <c r="U70" s="71"/>
      <c r="V70" s="71"/>
      <c r="W70" s="71"/>
      <c r="X70" s="71"/>
      <c r="Y70" s="71"/>
    </row>
    <row r="71" spans="1:25" ht="15">
      <c r="A71" s="15"/>
      <c r="B71" s="41">
        <v>3</v>
      </c>
      <c r="C71" s="42" t="s">
        <v>263</v>
      </c>
      <c r="D71" s="43"/>
      <c r="E71" s="19">
        <v>12</v>
      </c>
      <c r="F71" s="38" t="s">
        <v>102</v>
      </c>
      <c r="G71" s="40">
        <v>3</v>
      </c>
      <c r="H71" s="42" t="s">
        <v>262</v>
      </c>
      <c r="I71" s="43"/>
      <c r="J71" s="19">
        <v>9</v>
      </c>
      <c r="K71" s="38"/>
      <c r="L71" s="71"/>
      <c r="M71" s="71"/>
      <c r="N71" s="71"/>
      <c r="O71" s="71"/>
      <c r="P71" s="71"/>
      <c r="Q71" s="71"/>
      <c r="R71" s="71"/>
      <c r="S71" s="71"/>
      <c r="T71" s="71"/>
      <c r="U71" s="71"/>
      <c r="V71" s="71"/>
      <c r="W71" s="71"/>
      <c r="X71" s="71"/>
      <c r="Y71" s="71"/>
    </row>
    <row r="72" spans="1:25" ht="15">
      <c r="A72" s="15"/>
      <c r="B72" s="39"/>
      <c r="C72" s="42" t="s">
        <v>261</v>
      </c>
      <c r="D72" s="43"/>
      <c r="E72" s="19">
        <v>23</v>
      </c>
      <c r="F72" s="39"/>
      <c r="G72" s="39"/>
      <c r="H72" s="42" t="s">
        <v>260</v>
      </c>
      <c r="I72" s="43"/>
      <c r="J72" s="19">
        <v>14</v>
      </c>
      <c r="K72" s="39"/>
      <c r="L72" s="71"/>
      <c r="M72" s="71"/>
      <c r="N72" s="71"/>
      <c r="O72" s="71"/>
      <c r="P72" s="71"/>
      <c r="Q72" s="71"/>
      <c r="R72" s="71"/>
      <c r="S72" s="71"/>
      <c r="T72" s="71"/>
      <c r="U72" s="71"/>
      <c r="V72" s="71"/>
      <c r="W72" s="71"/>
      <c r="X72" s="71"/>
      <c r="Y72" s="71"/>
    </row>
    <row r="73" spans="1:25" ht="15">
      <c r="A73" s="15"/>
      <c r="B73" s="41">
        <v>4</v>
      </c>
      <c r="C73" s="42" t="s">
        <v>259</v>
      </c>
      <c r="D73" s="43"/>
      <c r="E73" s="19">
        <v>6</v>
      </c>
      <c r="F73" s="38" t="s">
        <v>48</v>
      </c>
      <c r="G73" s="40">
        <v>4</v>
      </c>
      <c r="H73" s="42" t="s">
        <v>258</v>
      </c>
      <c r="I73" s="43"/>
      <c r="J73" s="19">
        <v>6</v>
      </c>
      <c r="K73" s="38"/>
      <c r="L73" s="71"/>
      <c r="M73" s="71"/>
      <c r="N73" s="71"/>
      <c r="O73" s="71"/>
      <c r="P73" s="71"/>
      <c r="Q73" s="71"/>
      <c r="R73" s="71"/>
      <c r="S73" s="71"/>
      <c r="T73" s="71"/>
      <c r="U73" s="71"/>
      <c r="V73" s="71"/>
      <c r="W73" s="71"/>
      <c r="X73" s="71"/>
      <c r="Y73" s="71"/>
    </row>
    <row r="74" spans="1:25" ht="15">
      <c r="A74" s="15"/>
      <c r="B74" s="39"/>
      <c r="C74" s="42" t="s">
        <v>257</v>
      </c>
      <c r="D74" s="43"/>
      <c r="E74" s="19">
        <v>11</v>
      </c>
      <c r="F74" s="39"/>
      <c r="G74" s="39"/>
      <c r="H74" s="42" t="s">
        <v>256</v>
      </c>
      <c r="I74" s="43"/>
      <c r="J74" s="19">
        <v>12</v>
      </c>
      <c r="K74" s="39"/>
      <c r="L74" s="71"/>
      <c r="M74" s="71"/>
      <c r="N74" s="71"/>
      <c r="O74" s="71"/>
      <c r="P74" s="71"/>
      <c r="Q74" s="71"/>
      <c r="R74" s="71"/>
      <c r="S74" s="71"/>
      <c r="T74" s="71"/>
      <c r="U74" s="71"/>
      <c r="V74" s="71"/>
      <c r="W74" s="71"/>
      <c r="X74" s="71"/>
      <c r="Y74" s="71"/>
    </row>
    <row r="75" spans="1:25" ht="15">
      <c r="A75" s="15"/>
      <c r="B75" s="41">
        <v>5</v>
      </c>
      <c r="C75" s="42" t="s">
        <v>255</v>
      </c>
      <c r="D75" s="43"/>
      <c r="E75" s="19">
        <v>7</v>
      </c>
      <c r="F75" s="38"/>
      <c r="G75" s="40">
        <v>5</v>
      </c>
      <c r="H75" s="42" t="s">
        <v>254</v>
      </c>
      <c r="I75" s="43"/>
      <c r="J75" s="19">
        <v>4</v>
      </c>
      <c r="K75" s="38" t="s">
        <v>102</v>
      </c>
      <c r="L75" s="71"/>
      <c r="M75" s="71"/>
      <c r="N75" s="71"/>
      <c r="O75" s="71"/>
      <c r="P75" s="71"/>
      <c r="Q75" s="71"/>
      <c r="R75" s="71"/>
      <c r="S75" s="71"/>
      <c r="T75" s="71"/>
      <c r="U75" s="71"/>
      <c r="V75" s="71"/>
      <c r="W75" s="71"/>
      <c r="X75" s="71"/>
      <c r="Y75" s="71"/>
    </row>
    <row r="76" spans="1:25" ht="15">
      <c r="A76" s="15"/>
      <c r="B76" s="39"/>
      <c r="C76" s="42" t="s">
        <v>253</v>
      </c>
      <c r="D76" s="43"/>
      <c r="E76" s="19">
        <v>13</v>
      </c>
      <c r="F76" s="39"/>
      <c r="G76" s="39"/>
      <c r="H76" s="42" t="s">
        <v>252</v>
      </c>
      <c r="I76" s="43"/>
      <c r="J76" s="19">
        <v>21</v>
      </c>
      <c r="K76" s="39"/>
      <c r="L76" s="71"/>
      <c r="M76" s="71"/>
      <c r="N76" s="71"/>
      <c r="O76" s="71"/>
      <c r="P76" s="71"/>
      <c r="Q76" s="71"/>
      <c r="R76" s="71"/>
      <c r="S76" s="71"/>
      <c r="T76" s="71"/>
      <c r="U76" s="71"/>
      <c r="V76" s="71"/>
      <c r="W76" s="71"/>
      <c r="X76" s="71"/>
      <c r="Y76" s="71"/>
    </row>
    <row r="77" spans="1:25" ht="27.75">
      <c r="A77" s="15"/>
      <c r="B77" s="44" t="str">
        <f>"TOTAL MATCHES WON BY : "&amp;C63</f>
        <v>TOTAL MATCHES WON BY : SUN CITY</v>
      </c>
      <c r="C77" s="45"/>
      <c r="D77" s="45"/>
      <c r="E77" s="43"/>
      <c r="F77" s="19">
        <f>COUNTA(F67:F76)-0.5*COUNTIF(F67:F76,"Sq*")-COUNTIF(F67:F76,"TBA")</f>
        <v>3.5</v>
      </c>
      <c r="G77" s="55" t="str">
        <f>"TOTAL MATCHES WON BY : "&amp;H63</f>
        <v>TOTAL MATCHES WON BY : LAKE KARRINYUP</v>
      </c>
      <c r="H77" s="45"/>
      <c r="I77" s="45"/>
      <c r="J77" s="43"/>
      <c r="K77" s="19">
        <f>COUNTA(K67:K76)-0.5*COUNTIF(K67:K76,"Sq*")-COUNTIF(K67:K76,"TBA")</f>
        <v>1.5</v>
      </c>
      <c r="L77" s="70"/>
      <c r="M77" s="70"/>
      <c r="N77" s="70" t="str">
        <f>IF(F77+K77=0,"",C63)</f>
        <v>SUN CITY</v>
      </c>
      <c r="O77" s="24">
        <f>F77</f>
        <v>3.5</v>
      </c>
      <c r="P77" s="70" t="str">
        <f>IF(F77+K77=0,"",H63)</f>
        <v>LAKE KARRINYUP</v>
      </c>
      <c r="Q77" s="24">
        <f>K77</f>
        <v>1.5</v>
      </c>
      <c r="R77" s="70" t="str">
        <f>G78</f>
        <v>SUN CITY</v>
      </c>
      <c r="S77" s="70" t="str">
        <f>IF(R77="HALVED",C63,"")</f>
        <v/>
      </c>
      <c r="T77" s="70" t="str">
        <f>IF(R77="HALVED",H63,"")</f>
        <v/>
      </c>
      <c r="U77" s="70"/>
      <c r="V77" s="70"/>
      <c r="W77" s="70"/>
      <c r="X77" s="70"/>
      <c r="Y77" s="70"/>
    </row>
    <row r="78" spans="1:25" ht="13.5" customHeight="1">
      <c r="A78" s="15"/>
      <c r="B78" s="46" t="s">
        <v>52</v>
      </c>
      <c r="C78" s="45"/>
      <c r="D78" s="45"/>
      <c r="E78" s="45"/>
      <c r="F78" s="43"/>
      <c r="G78" s="56" t="str">
        <f>IF(F77+K77&lt;4,"",IF(F77=K77,"HALVED",IF(F77&gt;K77,C63,H63)))</f>
        <v>SUN CITY</v>
      </c>
      <c r="H78" s="45"/>
      <c r="I78" s="45"/>
      <c r="J78" s="45"/>
      <c r="K78" s="43"/>
      <c r="L78" s="69"/>
      <c r="M78" s="69"/>
      <c r="N78" s="69"/>
      <c r="O78" s="69"/>
      <c r="P78" s="69"/>
      <c r="Q78" s="69"/>
      <c r="R78" s="69"/>
      <c r="S78" s="69"/>
      <c r="T78" s="69"/>
      <c r="U78" s="69"/>
      <c r="V78" s="69"/>
      <c r="W78" s="69"/>
      <c r="X78" s="69"/>
      <c r="Y78" s="69"/>
    </row>
    <row r="79" spans="1:25" ht="15">
      <c r="A79" s="22"/>
      <c r="B79" s="69"/>
      <c r="C79" s="69"/>
      <c r="D79" s="69"/>
      <c r="E79" s="69"/>
      <c r="F79" s="70"/>
      <c r="G79" s="69"/>
      <c r="H79" s="69"/>
      <c r="I79" s="69"/>
      <c r="J79" s="69"/>
      <c r="K79" s="70"/>
      <c r="L79" s="70"/>
      <c r="M79" s="70"/>
      <c r="N79" s="70"/>
      <c r="O79" s="70"/>
      <c r="P79" s="70"/>
      <c r="Q79" s="70"/>
      <c r="R79" s="70"/>
      <c r="S79" s="70"/>
      <c r="T79" s="70"/>
      <c r="U79" s="70"/>
      <c r="V79" s="70"/>
      <c r="W79" s="70"/>
      <c r="X79" s="70"/>
      <c r="Y79" s="70"/>
    </row>
    <row r="80" spans="1:25" ht="23.25" customHeight="1">
      <c r="A80" s="25"/>
      <c r="B80" s="57" t="s">
        <v>251</v>
      </c>
      <c r="C80" s="45"/>
      <c r="D80" s="45"/>
      <c r="E80" s="45"/>
      <c r="F80" s="45"/>
      <c r="G80" s="45"/>
      <c r="H80" s="45"/>
      <c r="I80" s="45"/>
      <c r="J80" s="45"/>
      <c r="K80" s="43"/>
      <c r="L80" s="69"/>
      <c r="M80" s="69"/>
      <c r="N80" s="69"/>
      <c r="O80" s="69"/>
      <c r="P80" s="69"/>
      <c r="Q80" s="69"/>
      <c r="R80" s="69"/>
      <c r="S80" s="69"/>
      <c r="T80" s="69"/>
      <c r="U80" s="69"/>
      <c r="V80" s="69"/>
      <c r="W80" s="69"/>
      <c r="X80" s="69"/>
      <c r="Y80" s="69"/>
    </row>
    <row r="81" spans="1:25" ht="18">
      <c r="A81" s="13"/>
      <c r="B81" s="16" t="s">
        <v>22</v>
      </c>
      <c r="C81" s="58" t="s">
        <v>189</v>
      </c>
      <c r="D81" s="45"/>
      <c r="E81" s="45"/>
      <c r="F81" s="43"/>
      <c r="G81" s="17" t="s">
        <v>22</v>
      </c>
      <c r="H81" s="48" t="s">
        <v>19</v>
      </c>
      <c r="I81" s="45"/>
      <c r="J81" s="45"/>
      <c r="K81" s="43"/>
      <c r="L81" s="69"/>
      <c r="M81" s="69"/>
      <c r="N81" s="69"/>
      <c r="O81" s="69"/>
      <c r="P81" s="69"/>
      <c r="Q81" s="69"/>
      <c r="R81" s="69"/>
      <c r="S81" s="69"/>
      <c r="T81" s="69"/>
      <c r="U81" s="69"/>
      <c r="V81" s="69"/>
      <c r="W81" s="69"/>
      <c r="X81" s="69"/>
      <c r="Y81" s="69"/>
    </row>
    <row r="82" spans="1:25" ht="15">
      <c r="A82" s="15"/>
      <c r="B82" s="41" t="s">
        <v>23</v>
      </c>
      <c r="C82" s="59" t="s">
        <v>24</v>
      </c>
      <c r="D82" s="50"/>
      <c r="E82" s="41" t="s">
        <v>25</v>
      </c>
      <c r="F82" s="41" t="s">
        <v>26</v>
      </c>
      <c r="G82" s="40" t="s">
        <v>23</v>
      </c>
      <c r="H82" s="49" t="s">
        <v>24</v>
      </c>
      <c r="I82" s="50"/>
      <c r="J82" s="40" t="s">
        <v>25</v>
      </c>
      <c r="K82" s="40" t="s">
        <v>26</v>
      </c>
      <c r="L82" s="69"/>
      <c r="M82" s="69"/>
      <c r="N82" s="69"/>
      <c r="O82" s="69"/>
      <c r="P82" s="69"/>
      <c r="Q82" s="69"/>
      <c r="R82" s="69"/>
      <c r="S82" s="69"/>
      <c r="T82" s="69"/>
      <c r="U82" s="69"/>
      <c r="V82" s="69"/>
      <c r="W82" s="69"/>
      <c r="X82" s="69"/>
      <c r="Y82" s="69"/>
    </row>
    <row r="83" spans="1:25" ht="15">
      <c r="A83" s="15"/>
      <c r="B83" s="47"/>
      <c r="C83" s="51"/>
      <c r="D83" s="52"/>
      <c r="E83" s="47"/>
      <c r="F83" s="47"/>
      <c r="G83" s="47"/>
      <c r="H83" s="51"/>
      <c r="I83" s="52"/>
      <c r="J83" s="47"/>
      <c r="K83" s="47"/>
      <c r="L83" s="69"/>
      <c r="M83" s="69"/>
      <c r="N83" s="69"/>
      <c r="O83" s="69"/>
      <c r="P83" s="69"/>
      <c r="Q83" s="69"/>
      <c r="R83" s="69"/>
      <c r="S83" s="69"/>
      <c r="T83" s="69"/>
      <c r="U83" s="69"/>
      <c r="V83" s="69"/>
      <c r="W83" s="69"/>
      <c r="X83" s="69"/>
      <c r="Y83" s="69"/>
    </row>
    <row r="84" spans="1:25" ht="15">
      <c r="A84" s="15"/>
      <c r="B84" s="39"/>
      <c r="C84" s="53"/>
      <c r="D84" s="54"/>
      <c r="E84" s="39"/>
      <c r="F84" s="39"/>
      <c r="G84" s="39"/>
      <c r="H84" s="53"/>
      <c r="I84" s="54"/>
      <c r="J84" s="39"/>
      <c r="K84" s="39"/>
      <c r="L84" s="69"/>
      <c r="M84" s="69"/>
      <c r="N84" s="69"/>
      <c r="O84" s="69"/>
      <c r="P84" s="69"/>
      <c r="Q84" s="69"/>
      <c r="R84" s="69"/>
      <c r="S84" s="69"/>
      <c r="T84" s="69"/>
      <c r="U84" s="69"/>
      <c r="V84" s="69"/>
      <c r="W84" s="69"/>
      <c r="X84" s="69"/>
      <c r="Y84" s="69"/>
    </row>
    <row r="85" spans="1:25" ht="15">
      <c r="A85" s="15"/>
      <c r="B85" s="41">
        <f>MIN(B73:K84)</f>
        <v>1.5</v>
      </c>
      <c r="C85" s="42" t="s">
        <v>185</v>
      </c>
      <c r="D85" s="43"/>
      <c r="E85" s="19">
        <v>17</v>
      </c>
      <c r="F85" s="38"/>
      <c r="G85" s="40">
        <v>1</v>
      </c>
      <c r="H85" s="42" t="s">
        <v>208</v>
      </c>
      <c r="I85" s="43"/>
      <c r="J85" s="19">
        <v>27</v>
      </c>
      <c r="K85" s="38" t="s">
        <v>38</v>
      </c>
      <c r="L85" s="71"/>
      <c r="M85" s="71"/>
      <c r="N85" s="71"/>
      <c r="O85" s="71"/>
      <c r="P85" s="71"/>
      <c r="Q85" s="71"/>
      <c r="R85" s="71"/>
      <c r="S85" s="71"/>
      <c r="T85" s="71"/>
      <c r="U85" s="71"/>
      <c r="V85" s="71"/>
      <c r="W85" s="71"/>
      <c r="X85" s="71"/>
      <c r="Y85" s="71"/>
    </row>
    <row r="86" spans="1:25" ht="15">
      <c r="A86" s="15"/>
      <c r="B86" s="39"/>
      <c r="C86" s="42" t="s">
        <v>233</v>
      </c>
      <c r="D86" s="43"/>
      <c r="E86" s="19">
        <v>18</v>
      </c>
      <c r="F86" s="39"/>
      <c r="G86" s="39"/>
      <c r="H86" s="73" t="s">
        <v>206</v>
      </c>
      <c r="I86" s="54"/>
      <c r="J86" s="19">
        <v>23</v>
      </c>
      <c r="K86" s="39"/>
      <c r="L86" s="71"/>
      <c r="M86" s="71"/>
      <c r="N86" s="71"/>
      <c r="O86" s="71"/>
      <c r="P86" s="71"/>
      <c r="Q86" s="71"/>
      <c r="R86" s="71"/>
      <c r="S86" s="71"/>
      <c r="T86" s="71"/>
      <c r="U86" s="71"/>
      <c r="V86" s="71"/>
      <c r="W86" s="71"/>
      <c r="X86" s="71"/>
      <c r="Y86" s="71"/>
    </row>
    <row r="87" spans="1:25" ht="15">
      <c r="A87" s="15"/>
      <c r="B87" s="41">
        <v>2</v>
      </c>
      <c r="C87" s="42" t="s">
        <v>235</v>
      </c>
      <c r="D87" s="43"/>
      <c r="E87" s="19">
        <v>12</v>
      </c>
      <c r="F87" s="38" t="s">
        <v>162</v>
      </c>
      <c r="G87" s="40">
        <v>2</v>
      </c>
      <c r="H87" s="42" t="s">
        <v>194</v>
      </c>
      <c r="I87" s="43"/>
      <c r="J87" s="19">
        <v>27</v>
      </c>
      <c r="K87" s="38"/>
      <c r="L87" s="71"/>
      <c r="M87" s="71"/>
      <c r="N87" s="71"/>
      <c r="O87" s="71"/>
      <c r="P87" s="71"/>
      <c r="Q87" s="71"/>
      <c r="R87" s="71"/>
      <c r="S87" s="71"/>
      <c r="T87" s="71"/>
      <c r="U87" s="71"/>
      <c r="V87" s="71"/>
      <c r="W87" s="71"/>
      <c r="X87" s="71"/>
      <c r="Y87" s="71"/>
    </row>
    <row r="88" spans="1:25" ht="15">
      <c r="A88" s="15"/>
      <c r="B88" s="39"/>
      <c r="C88" s="73" t="s">
        <v>228</v>
      </c>
      <c r="D88" s="54"/>
      <c r="E88" s="19">
        <v>18</v>
      </c>
      <c r="F88" s="39"/>
      <c r="G88" s="39"/>
      <c r="H88" s="73" t="s">
        <v>202</v>
      </c>
      <c r="I88" s="54"/>
      <c r="J88" s="19">
        <v>26</v>
      </c>
      <c r="K88" s="39"/>
      <c r="L88" s="71"/>
      <c r="M88" s="71"/>
      <c r="N88" s="71"/>
      <c r="O88" s="71"/>
      <c r="P88" s="71"/>
      <c r="Q88" s="71"/>
      <c r="R88" s="71"/>
      <c r="S88" s="71"/>
      <c r="T88" s="71"/>
      <c r="U88" s="71"/>
      <c r="V88" s="71"/>
      <c r="W88" s="71"/>
      <c r="X88" s="71"/>
      <c r="Y88" s="71"/>
    </row>
    <row r="89" spans="1:25" ht="15">
      <c r="A89" s="15"/>
      <c r="B89" s="41">
        <v>3</v>
      </c>
      <c r="C89" s="42" t="s">
        <v>175</v>
      </c>
      <c r="D89" s="43"/>
      <c r="E89" s="19">
        <v>6</v>
      </c>
      <c r="F89" s="38" t="s">
        <v>55</v>
      </c>
      <c r="G89" s="40">
        <v>3</v>
      </c>
      <c r="H89" s="42" t="s">
        <v>250</v>
      </c>
      <c r="I89" s="43"/>
      <c r="J89" s="19">
        <v>15</v>
      </c>
      <c r="K89" s="38"/>
      <c r="L89" s="71"/>
      <c r="M89" s="71"/>
      <c r="N89" s="71"/>
      <c r="O89" s="71"/>
      <c r="P89" s="71"/>
      <c r="Q89" s="71"/>
      <c r="R89" s="71"/>
      <c r="S89" s="71"/>
      <c r="T89" s="71"/>
      <c r="U89" s="71"/>
      <c r="V89" s="71"/>
      <c r="W89" s="71"/>
      <c r="X89" s="71"/>
      <c r="Y89" s="71"/>
    </row>
    <row r="90" spans="1:25" ht="15">
      <c r="A90" s="15"/>
      <c r="B90" s="39"/>
      <c r="C90" s="42" t="s">
        <v>181</v>
      </c>
      <c r="D90" s="43"/>
      <c r="E90" s="19">
        <v>22</v>
      </c>
      <c r="F90" s="39"/>
      <c r="G90" s="39"/>
      <c r="H90" s="42" t="s">
        <v>249</v>
      </c>
      <c r="I90" s="43"/>
      <c r="J90" s="19">
        <v>27</v>
      </c>
      <c r="K90" s="39"/>
      <c r="L90" s="71"/>
      <c r="M90" s="71"/>
      <c r="N90" s="71"/>
      <c r="O90" s="71"/>
      <c r="P90" s="71"/>
      <c r="Q90" s="71"/>
      <c r="R90" s="71"/>
      <c r="S90" s="71"/>
      <c r="T90" s="71"/>
      <c r="U90" s="71"/>
      <c r="V90" s="71"/>
      <c r="W90" s="71"/>
      <c r="X90" s="71"/>
      <c r="Y90" s="71"/>
    </row>
    <row r="91" spans="1:25" ht="15">
      <c r="A91" s="15"/>
      <c r="B91" s="41">
        <v>4</v>
      </c>
      <c r="C91" s="42" t="s">
        <v>171</v>
      </c>
      <c r="D91" s="43"/>
      <c r="E91" s="19">
        <v>6</v>
      </c>
      <c r="F91" s="38" t="s">
        <v>38</v>
      </c>
      <c r="G91" s="40">
        <v>4</v>
      </c>
      <c r="H91" s="42" t="s">
        <v>196</v>
      </c>
      <c r="I91" s="43"/>
      <c r="J91" s="19">
        <v>26</v>
      </c>
      <c r="K91" s="38"/>
      <c r="L91" s="71"/>
      <c r="M91" s="71"/>
      <c r="N91" s="71"/>
      <c r="O91" s="71"/>
      <c r="P91" s="71"/>
      <c r="Q91" s="71"/>
      <c r="R91" s="71"/>
      <c r="S91" s="71"/>
      <c r="T91" s="71"/>
      <c r="U91" s="71"/>
      <c r="V91" s="71"/>
      <c r="W91" s="71"/>
      <c r="X91" s="71"/>
      <c r="Y91" s="71"/>
    </row>
    <row r="92" spans="1:25" ht="15">
      <c r="A92" s="15"/>
      <c r="B92" s="39"/>
      <c r="C92" s="73" t="s">
        <v>179</v>
      </c>
      <c r="D92" s="54"/>
      <c r="E92" s="19">
        <v>18</v>
      </c>
      <c r="F92" s="39"/>
      <c r="G92" s="39"/>
      <c r="H92" s="42" t="s">
        <v>215</v>
      </c>
      <c r="I92" s="43"/>
      <c r="J92" s="19">
        <v>18</v>
      </c>
      <c r="K92" s="39"/>
      <c r="L92" s="71"/>
      <c r="M92" s="71"/>
      <c r="N92" s="71"/>
      <c r="O92" s="71"/>
      <c r="P92" s="71"/>
      <c r="Q92" s="71"/>
      <c r="R92" s="71"/>
      <c r="S92" s="71"/>
      <c r="T92" s="71"/>
      <c r="U92" s="71"/>
      <c r="V92" s="71"/>
      <c r="W92" s="71"/>
      <c r="X92" s="71"/>
      <c r="Y92" s="71"/>
    </row>
    <row r="93" spans="1:25" ht="15">
      <c r="A93" s="15"/>
      <c r="B93" s="41">
        <v>5</v>
      </c>
      <c r="C93" s="42" t="s">
        <v>183</v>
      </c>
      <c r="D93" s="43"/>
      <c r="E93" s="19">
        <v>10</v>
      </c>
      <c r="F93" s="38"/>
      <c r="G93" s="40">
        <v>5</v>
      </c>
      <c r="H93" s="42" t="s">
        <v>192</v>
      </c>
      <c r="I93" s="43"/>
      <c r="J93" s="19">
        <v>32</v>
      </c>
      <c r="K93" s="38" t="s">
        <v>87</v>
      </c>
      <c r="L93" s="71"/>
      <c r="M93" s="71"/>
      <c r="N93" s="71"/>
      <c r="O93" s="71"/>
      <c r="P93" s="71"/>
      <c r="Q93" s="71"/>
      <c r="R93" s="71"/>
      <c r="S93" s="71"/>
      <c r="T93" s="71"/>
      <c r="U93" s="71"/>
      <c r="V93" s="71"/>
      <c r="W93" s="71"/>
      <c r="X93" s="71"/>
      <c r="Y93" s="71"/>
    </row>
    <row r="94" spans="1:25" ht="15">
      <c r="A94" s="15"/>
      <c r="B94" s="39"/>
      <c r="C94" s="73" t="s">
        <v>173</v>
      </c>
      <c r="D94" s="54"/>
      <c r="E94" s="19">
        <v>19</v>
      </c>
      <c r="F94" s="39"/>
      <c r="G94" s="39"/>
      <c r="H94" s="73" t="s">
        <v>190</v>
      </c>
      <c r="I94" s="54"/>
      <c r="J94" s="19">
        <v>30</v>
      </c>
      <c r="K94" s="39"/>
      <c r="L94" s="71"/>
      <c r="M94" s="71"/>
      <c r="N94" s="71"/>
      <c r="O94" s="71"/>
      <c r="P94" s="71"/>
      <c r="Q94" s="71"/>
      <c r="R94" s="71"/>
      <c r="S94" s="71"/>
      <c r="T94" s="71"/>
      <c r="U94" s="71"/>
      <c r="V94" s="71"/>
      <c r="W94" s="71"/>
      <c r="X94" s="71"/>
      <c r="Y94" s="71"/>
    </row>
    <row r="95" spans="1:25" ht="15">
      <c r="A95" s="15"/>
      <c r="B95" s="44" t="str">
        <f>"TOTAL MATCHES WON BY : "&amp;C81</f>
        <v xml:space="preserve">TOTAL MATCHES WON BY : MOUNT LAWLEY </v>
      </c>
      <c r="C95" s="45"/>
      <c r="D95" s="45"/>
      <c r="E95" s="43"/>
      <c r="F95" s="19">
        <f>COUNTA(F85:F94)-0.5*COUNTIF(F85:F94,"Sq*")-COUNTIF(F85:F94,"TBA")</f>
        <v>3</v>
      </c>
      <c r="G95" s="55" t="str">
        <f>"TOTAL MATCHES WON BY : "&amp;H81</f>
        <v>TOTAL MATCHES WON BY : MOSMAN PARK</v>
      </c>
      <c r="H95" s="45"/>
      <c r="I95" s="45"/>
      <c r="J95" s="43"/>
      <c r="K95" s="19">
        <f>COUNTA(K85:K94)-0.5*COUNTIF(K85:K94,"Sq*")-COUNTIF(K85:K94,"TBA")</f>
        <v>2</v>
      </c>
      <c r="L95" s="70"/>
      <c r="M95" s="70"/>
      <c r="N95" s="70" t="str">
        <f>IF(F95+K95=0,"",C81)</f>
        <v xml:space="preserve">MOUNT LAWLEY </v>
      </c>
      <c r="O95" s="24">
        <f>F95</f>
        <v>3</v>
      </c>
      <c r="P95" s="70" t="str">
        <f>IF(F95+K95=0,"",H81)</f>
        <v>MOSMAN PARK</v>
      </c>
      <c r="Q95" s="24">
        <f>K95</f>
        <v>2</v>
      </c>
      <c r="R95" s="70" t="str">
        <f>G96</f>
        <v xml:space="preserve">MOUNT LAWLEY </v>
      </c>
      <c r="S95" s="70" t="str">
        <f>IF(R95="HALVED",C81,"")</f>
        <v/>
      </c>
      <c r="T95" s="70" t="str">
        <f>IF(R95="HALVED",H81,"")</f>
        <v/>
      </c>
      <c r="U95" s="70"/>
      <c r="V95" s="70"/>
      <c r="W95" s="70"/>
      <c r="X95" s="70"/>
      <c r="Y95" s="70"/>
    </row>
    <row r="96" spans="1:25" ht="15">
      <c r="A96" s="22"/>
      <c r="B96" s="46" t="s">
        <v>52</v>
      </c>
      <c r="C96" s="45"/>
      <c r="D96" s="45"/>
      <c r="E96" s="45"/>
      <c r="F96" s="43"/>
      <c r="G96" s="56" t="str">
        <f>IF(F95+K95&lt;4,"",IF(F95=K95,"HALVED",IF(F95&gt;K95,C81,H81)))</f>
        <v xml:space="preserve">MOUNT LAWLEY </v>
      </c>
      <c r="H96" s="45"/>
      <c r="I96" s="45"/>
      <c r="J96" s="45"/>
      <c r="K96" s="43"/>
      <c r="L96" s="69"/>
      <c r="M96" s="69"/>
      <c r="N96" s="69"/>
      <c r="O96" s="69"/>
      <c r="P96" s="69"/>
      <c r="Q96" s="69"/>
      <c r="R96" s="69"/>
      <c r="S96" s="69"/>
      <c r="T96" s="69"/>
      <c r="U96" s="69"/>
      <c r="V96" s="69"/>
      <c r="W96" s="69"/>
      <c r="X96" s="69"/>
      <c r="Y96" s="69"/>
    </row>
    <row r="97" spans="1:25" ht="16.5" customHeight="1">
      <c r="A97" s="25"/>
      <c r="B97" s="67"/>
      <c r="C97" s="45"/>
      <c r="D97" s="45"/>
      <c r="E97" s="45"/>
      <c r="F97" s="45"/>
      <c r="G97" s="45"/>
      <c r="H97" s="45"/>
      <c r="I97" s="45"/>
      <c r="J97" s="45"/>
      <c r="K97" s="43"/>
      <c r="L97" s="69"/>
      <c r="M97" s="69"/>
      <c r="N97" s="69"/>
      <c r="O97" s="69"/>
      <c r="P97" s="69"/>
      <c r="Q97" s="69"/>
      <c r="R97" s="69"/>
      <c r="S97" s="69"/>
      <c r="T97" s="69"/>
      <c r="U97" s="69"/>
      <c r="V97" s="69"/>
      <c r="W97" s="69"/>
      <c r="X97" s="69"/>
      <c r="Y97" s="69"/>
    </row>
    <row r="98" spans="1:25" ht="15">
      <c r="A98" s="25"/>
      <c r="B98" s="57" t="s">
        <v>248</v>
      </c>
      <c r="C98" s="45"/>
      <c r="D98" s="45"/>
      <c r="E98" s="45"/>
      <c r="F98" s="45"/>
      <c r="G98" s="45"/>
      <c r="H98" s="45"/>
      <c r="I98" s="45"/>
      <c r="J98" s="45"/>
      <c r="K98" s="43"/>
      <c r="L98" s="69"/>
      <c r="M98" s="69"/>
      <c r="N98" s="69"/>
      <c r="O98" s="69"/>
      <c r="P98" s="69"/>
      <c r="Q98" s="69"/>
      <c r="R98" s="69"/>
      <c r="S98" s="69"/>
      <c r="T98" s="69"/>
      <c r="U98" s="69"/>
      <c r="V98" s="69"/>
      <c r="W98" s="69"/>
      <c r="X98" s="69"/>
      <c r="Y98" s="69"/>
    </row>
    <row r="99" spans="1:25" ht="15">
      <c r="A99" s="25"/>
      <c r="B99" s="16" t="s">
        <v>22</v>
      </c>
      <c r="C99" s="58" t="s">
        <v>210</v>
      </c>
      <c r="D99" s="45"/>
      <c r="E99" s="45"/>
      <c r="F99" s="43"/>
      <c r="G99" s="17" t="s">
        <v>22</v>
      </c>
      <c r="H99" s="48" t="s">
        <v>188</v>
      </c>
      <c r="I99" s="45"/>
      <c r="J99" s="45"/>
      <c r="K99" s="43"/>
      <c r="L99" s="69"/>
      <c r="M99" s="69"/>
      <c r="N99" s="69"/>
      <c r="O99" s="69"/>
      <c r="P99" s="69"/>
      <c r="Q99" s="69"/>
      <c r="R99" s="69"/>
      <c r="S99" s="69"/>
      <c r="T99" s="69"/>
      <c r="U99" s="69"/>
      <c r="V99" s="69"/>
      <c r="W99" s="69"/>
      <c r="X99" s="69"/>
      <c r="Y99" s="69"/>
    </row>
    <row r="100" spans="1:25" ht="15">
      <c r="A100" s="15"/>
      <c r="B100" s="41" t="s">
        <v>23</v>
      </c>
      <c r="C100" s="59" t="s">
        <v>24</v>
      </c>
      <c r="D100" s="50"/>
      <c r="E100" s="41" t="s">
        <v>25</v>
      </c>
      <c r="F100" s="41" t="s">
        <v>26</v>
      </c>
      <c r="G100" s="40" t="s">
        <v>23</v>
      </c>
      <c r="H100" s="49" t="s">
        <v>24</v>
      </c>
      <c r="I100" s="50"/>
      <c r="J100" s="40" t="s">
        <v>25</v>
      </c>
      <c r="K100" s="40" t="s">
        <v>26</v>
      </c>
      <c r="L100" s="69"/>
      <c r="M100" s="69"/>
      <c r="N100" s="69"/>
      <c r="O100" s="69"/>
      <c r="P100" s="69"/>
      <c r="Q100" s="69"/>
      <c r="R100" s="69"/>
      <c r="S100" s="69"/>
      <c r="T100" s="69"/>
      <c r="U100" s="69"/>
      <c r="V100" s="69"/>
      <c r="W100" s="69"/>
      <c r="X100" s="69"/>
      <c r="Y100" s="69"/>
    </row>
    <row r="101" spans="1:25" ht="15">
      <c r="A101" s="15"/>
      <c r="B101" s="47"/>
      <c r="C101" s="51"/>
      <c r="D101" s="52"/>
      <c r="E101" s="47"/>
      <c r="F101" s="47"/>
      <c r="G101" s="47"/>
      <c r="H101" s="51"/>
      <c r="I101" s="52"/>
      <c r="J101" s="47"/>
      <c r="K101" s="47"/>
      <c r="L101" s="69"/>
      <c r="M101" s="69"/>
      <c r="N101" s="69"/>
      <c r="O101" s="69"/>
      <c r="P101" s="69"/>
      <c r="Q101" s="69"/>
      <c r="R101" s="69"/>
      <c r="S101" s="69"/>
      <c r="T101" s="69"/>
      <c r="U101" s="69"/>
      <c r="V101" s="69"/>
      <c r="W101" s="69"/>
      <c r="X101" s="69"/>
      <c r="Y101" s="69"/>
    </row>
    <row r="102" spans="1:25" ht="15">
      <c r="A102" s="15"/>
      <c r="B102" s="39"/>
      <c r="C102" s="53"/>
      <c r="D102" s="54"/>
      <c r="E102" s="39"/>
      <c r="F102" s="39"/>
      <c r="G102" s="39"/>
      <c r="H102" s="53"/>
      <c r="I102" s="54"/>
      <c r="J102" s="39"/>
      <c r="K102" s="39"/>
      <c r="L102" s="69"/>
      <c r="M102" s="69"/>
      <c r="N102" s="69"/>
      <c r="O102" s="69"/>
      <c r="P102" s="69"/>
      <c r="Q102" s="69"/>
      <c r="R102" s="69"/>
      <c r="S102" s="69"/>
      <c r="T102" s="69"/>
      <c r="U102" s="69"/>
      <c r="V102" s="69"/>
      <c r="W102" s="69"/>
      <c r="X102" s="69"/>
      <c r="Y102" s="69"/>
    </row>
    <row r="103" spans="1:25" ht="15">
      <c r="A103" s="15"/>
      <c r="B103" s="41">
        <v>1</v>
      </c>
      <c r="C103" s="42" t="s">
        <v>247</v>
      </c>
      <c r="D103" s="43"/>
      <c r="E103" s="19">
        <v>9</v>
      </c>
      <c r="F103" s="38" t="s">
        <v>119</v>
      </c>
      <c r="G103" s="40">
        <v>1</v>
      </c>
      <c r="H103" s="42" t="s">
        <v>186</v>
      </c>
      <c r="I103" s="43"/>
      <c r="J103" s="19">
        <v>16</v>
      </c>
      <c r="K103" s="38" t="s">
        <v>119</v>
      </c>
      <c r="L103" s="71"/>
      <c r="M103" s="71"/>
      <c r="N103" s="71"/>
      <c r="O103" s="71"/>
      <c r="P103" s="71"/>
      <c r="Q103" s="71"/>
      <c r="R103" s="71"/>
      <c r="S103" s="71"/>
      <c r="T103" s="71"/>
      <c r="U103" s="71"/>
      <c r="V103" s="71"/>
      <c r="W103" s="71"/>
      <c r="X103" s="71"/>
      <c r="Y103" s="71"/>
    </row>
    <row r="104" spans="1:25" ht="15">
      <c r="A104" s="15"/>
      <c r="B104" s="39"/>
      <c r="C104" s="42" t="s">
        <v>246</v>
      </c>
      <c r="D104" s="43"/>
      <c r="E104" s="19">
        <v>18</v>
      </c>
      <c r="F104" s="39"/>
      <c r="G104" s="39"/>
      <c r="H104" s="42" t="s">
        <v>184</v>
      </c>
      <c r="I104" s="43"/>
      <c r="J104" s="19">
        <v>20</v>
      </c>
      <c r="K104" s="39"/>
      <c r="L104" s="71"/>
      <c r="M104" s="71"/>
      <c r="N104" s="71"/>
      <c r="O104" s="71"/>
      <c r="P104" s="71"/>
      <c r="Q104" s="71"/>
      <c r="R104" s="71"/>
      <c r="S104" s="71"/>
      <c r="T104" s="71"/>
      <c r="U104" s="71"/>
      <c r="V104" s="71"/>
      <c r="W104" s="71"/>
      <c r="X104" s="71"/>
      <c r="Y104" s="71"/>
    </row>
    <row r="105" spans="1:25" ht="15">
      <c r="A105" s="15"/>
      <c r="B105" s="41">
        <v>2</v>
      </c>
      <c r="C105" s="42" t="s">
        <v>245</v>
      </c>
      <c r="D105" s="43"/>
      <c r="E105" s="19">
        <v>10</v>
      </c>
      <c r="F105" s="38" t="s">
        <v>68</v>
      </c>
      <c r="G105" s="40">
        <v>2</v>
      </c>
      <c r="H105" s="42" t="s">
        <v>244</v>
      </c>
      <c r="I105" s="43"/>
      <c r="J105" s="19">
        <v>8</v>
      </c>
      <c r="K105" s="38"/>
      <c r="L105" s="71"/>
      <c r="M105" s="71"/>
      <c r="N105" s="71"/>
      <c r="O105" s="71"/>
      <c r="P105" s="71"/>
      <c r="Q105" s="71"/>
      <c r="R105" s="71"/>
      <c r="S105" s="71"/>
      <c r="T105" s="71"/>
      <c r="U105" s="71"/>
      <c r="V105" s="71"/>
      <c r="W105" s="71"/>
      <c r="X105" s="71"/>
      <c r="Y105" s="71"/>
    </row>
    <row r="106" spans="1:25" ht="15">
      <c r="A106" s="15"/>
      <c r="B106" s="39"/>
      <c r="C106" s="42" t="s">
        <v>243</v>
      </c>
      <c r="D106" s="43"/>
      <c r="E106" s="19">
        <v>19</v>
      </c>
      <c r="F106" s="39"/>
      <c r="G106" s="39"/>
      <c r="H106" s="42" t="s">
        <v>180</v>
      </c>
      <c r="I106" s="43"/>
      <c r="J106" s="19">
        <v>18</v>
      </c>
      <c r="K106" s="39"/>
      <c r="L106" s="71"/>
      <c r="M106" s="71"/>
      <c r="N106" s="71"/>
      <c r="O106" s="71"/>
      <c r="P106" s="71"/>
      <c r="Q106" s="71"/>
      <c r="R106" s="71"/>
      <c r="S106" s="71"/>
      <c r="T106" s="71"/>
      <c r="U106" s="71"/>
      <c r="V106" s="71"/>
      <c r="W106" s="71"/>
      <c r="X106" s="71"/>
      <c r="Y106" s="71"/>
    </row>
    <row r="107" spans="1:25" ht="15">
      <c r="A107" s="15"/>
      <c r="B107" s="41">
        <v>3</v>
      </c>
      <c r="C107" s="42" t="s">
        <v>239</v>
      </c>
      <c r="D107" s="43"/>
      <c r="E107" s="19">
        <v>7</v>
      </c>
      <c r="F107" s="38" t="s">
        <v>87</v>
      </c>
      <c r="G107" s="40">
        <v>3</v>
      </c>
      <c r="H107" s="42" t="s">
        <v>229</v>
      </c>
      <c r="I107" s="43"/>
      <c r="J107" s="19">
        <v>10</v>
      </c>
      <c r="K107" s="38"/>
      <c r="L107" s="71"/>
      <c r="M107" s="71"/>
      <c r="N107" s="71"/>
      <c r="O107" s="71"/>
      <c r="P107" s="71"/>
      <c r="Q107" s="71"/>
      <c r="R107" s="71"/>
      <c r="S107" s="71"/>
      <c r="T107" s="71"/>
      <c r="U107" s="71"/>
      <c r="V107" s="71"/>
      <c r="W107" s="71"/>
      <c r="X107" s="71"/>
      <c r="Y107" s="71"/>
    </row>
    <row r="108" spans="1:25" ht="15">
      <c r="A108" s="15"/>
      <c r="B108" s="39"/>
      <c r="C108" s="42" t="s">
        <v>237</v>
      </c>
      <c r="D108" s="43"/>
      <c r="E108" s="19">
        <v>29</v>
      </c>
      <c r="F108" s="39"/>
      <c r="G108" s="39"/>
      <c r="H108" s="42" t="s">
        <v>168</v>
      </c>
      <c r="I108" s="43"/>
      <c r="J108" s="19">
        <v>18</v>
      </c>
      <c r="K108" s="39"/>
      <c r="L108" s="71"/>
      <c r="M108" s="71"/>
      <c r="N108" s="71"/>
      <c r="O108" s="71"/>
      <c r="P108" s="71"/>
      <c r="Q108" s="71"/>
      <c r="R108" s="71"/>
      <c r="S108" s="71"/>
      <c r="T108" s="71"/>
      <c r="U108" s="71"/>
      <c r="V108" s="71"/>
      <c r="W108" s="71"/>
      <c r="X108" s="71"/>
      <c r="Y108" s="71"/>
    </row>
    <row r="109" spans="1:25" ht="15">
      <c r="A109" s="15"/>
      <c r="B109" s="41">
        <v>4</v>
      </c>
      <c r="C109" s="42" t="s">
        <v>242</v>
      </c>
      <c r="D109" s="43"/>
      <c r="E109" s="19">
        <v>11</v>
      </c>
      <c r="F109" s="38" t="s">
        <v>87</v>
      </c>
      <c r="G109" s="40">
        <v>4</v>
      </c>
      <c r="H109" s="42" t="s">
        <v>241</v>
      </c>
      <c r="I109" s="43"/>
      <c r="J109" s="72">
        <v>15</v>
      </c>
      <c r="K109" s="38"/>
      <c r="L109" s="71"/>
      <c r="M109" s="71"/>
      <c r="N109" s="71"/>
      <c r="O109" s="71"/>
      <c r="P109" s="71"/>
      <c r="Q109" s="71"/>
      <c r="R109" s="71"/>
      <c r="S109" s="71"/>
      <c r="T109" s="71"/>
      <c r="U109" s="71"/>
      <c r="V109" s="71"/>
      <c r="W109" s="71"/>
      <c r="X109" s="71"/>
      <c r="Y109" s="71"/>
    </row>
    <row r="110" spans="1:25" ht="15">
      <c r="A110" s="15"/>
      <c r="B110" s="39"/>
      <c r="C110" s="42" t="s">
        <v>191</v>
      </c>
      <c r="D110" s="43"/>
      <c r="E110" s="19">
        <v>22</v>
      </c>
      <c r="F110" s="39"/>
      <c r="G110" s="39"/>
      <c r="H110" s="42" t="s">
        <v>172</v>
      </c>
      <c r="I110" s="43"/>
      <c r="J110" s="19">
        <v>12</v>
      </c>
      <c r="K110" s="39"/>
      <c r="L110" s="71"/>
      <c r="M110" s="71"/>
      <c r="N110" s="71"/>
      <c r="O110" s="71"/>
      <c r="P110" s="71"/>
      <c r="Q110" s="71"/>
      <c r="R110" s="71"/>
      <c r="S110" s="71"/>
      <c r="T110" s="71"/>
      <c r="U110" s="71"/>
      <c r="V110" s="71"/>
      <c r="W110" s="71"/>
      <c r="X110" s="71"/>
      <c r="Y110" s="71"/>
    </row>
    <row r="111" spans="1:25" ht="15">
      <c r="A111" s="15"/>
      <c r="B111" s="41">
        <v>5</v>
      </c>
      <c r="C111" s="42" t="s">
        <v>221</v>
      </c>
      <c r="D111" s="43"/>
      <c r="E111" s="19">
        <v>10</v>
      </c>
      <c r="F111" s="38" t="s">
        <v>28</v>
      </c>
      <c r="G111" s="40">
        <v>5</v>
      </c>
      <c r="H111" s="42" t="s">
        <v>178</v>
      </c>
      <c r="I111" s="43"/>
      <c r="J111" s="19">
        <v>13</v>
      </c>
      <c r="K111" s="38"/>
      <c r="L111" s="71"/>
      <c r="M111" s="71"/>
      <c r="N111" s="71"/>
      <c r="O111" s="71"/>
      <c r="P111" s="71"/>
      <c r="Q111" s="71"/>
      <c r="R111" s="71"/>
      <c r="S111" s="71"/>
      <c r="T111" s="71"/>
      <c r="U111" s="71"/>
      <c r="V111" s="71"/>
      <c r="W111" s="71"/>
      <c r="X111" s="71"/>
      <c r="Y111" s="71"/>
    </row>
    <row r="112" spans="1:25" ht="15">
      <c r="A112" s="15"/>
      <c r="B112" s="39"/>
      <c r="C112" s="42" t="s">
        <v>203</v>
      </c>
      <c r="D112" s="43"/>
      <c r="E112" s="19">
        <v>17</v>
      </c>
      <c r="F112" s="39"/>
      <c r="G112" s="39"/>
      <c r="H112" s="42" t="s">
        <v>176</v>
      </c>
      <c r="I112" s="43"/>
      <c r="J112" s="19">
        <v>25</v>
      </c>
      <c r="K112" s="39"/>
      <c r="L112" s="71"/>
      <c r="M112" s="71"/>
      <c r="N112" s="71"/>
      <c r="O112" s="71"/>
      <c r="P112" s="71"/>
      <c r="Q112" s="71"/>
      <c r="R112" s="71"/>
      <c r="S112" s="71"/>
      <c r="T112" s="71"/>
      <c r="U112" s="71"/>
      <c r="V112" s="71"/>
      <c r="W112" s="71"/>
      <c r="X112" s="71"/>
      <c r="Y112" s="71"/>
    </row>
    <row r="113" spans="1:25" ht="27.75">
      <c r="A113" s="15"/>
      <c r="B113" s="44" t="str">
        <f>"TOTAL MATCHES WON BY : "&amp;C99</f>
        <v>TOTAL MATCHES WON BY : LAKE KARRINYUP</v>
      </c>
      <c r="C113" s="45"/>
      <c r="D113" s="45"/>
      <c r="E113" s="43"/>
      <c r="F113" s="19">
        <f>COUNTA(F103:F112)-0.5*COUNTIF(F103:F112,"Sq*")-COUNTIF(F103:F112,"TBA")</f>
        <v>4.5</v>
      </c>
      <c r="G113" s="55" t="str">
        <f>"TOTAL MATCHES WON BY : "&amp;H99</f>
        <v>TOTAL MATCHES WON BY : SUN CITY</v>
      </c>
      <c r="H113" s="45"/>
      <c r="I113" s="45"/>
      <c r="J113" s="43"/>
      <c r="K113" s="19">
        <f>COUNTA(K103:K112)-0.5*COUNTIF(K103:K112,"Sq*")-COUNTIF(K103:K112,"TBA")</f>
        <v>0.5</v>
      </c>
      <c r="L113" s="70"/>
      <c r="M113" s="70"/>
      <c r="N113" s="70" t="str">
        <f>IF(F113+K113=0,"",C99)</f>
        <v>LAKE KARRINYUP</v>
      </c>
      <c r="O113" s="24">
        <f>F113</f>
        <v>4.5</v>
      </c>
      <c r="P113" s="70" t="str">
        <f>IF(F113+K113=0,"",H99)</f>
        <v>SUN CITY</v>
      </c>
      <c r="Q113" s="24">
        <f>K113</f>
        <v>0.5</v>
      </c>
      <c r="R113" s="70" t="str">
        <f>G114</f>
        <v>LAKE KARRINYUP</v>
      </c>
      <c r="S113" s="70" t="str">
        <f>IF(R113="HALVED",C99,"")</f>
        <v/>
      </c>
      <c r="T113" s="70" t="str">
        <f>IF(R113="HALVED",H99,"")</f>
        <v/>
      </c>
      <c r="U113" s="70"/>
      <c r="V113" s="70"/>
      <c r="W113" s="70"/>
      <c r="X113" s="70"/>
      <c r="Y113" s="70"/>
    </row>
    <row r="114" spans="1:25" ht="15">
      <c r="A114" s="22"/>
      <c r="B114" s="46" t="s">
        <v>52</v>
      </c>
      <c r="C114" s="45"/>
      <c r="D114" s="45"/>
      <c r="E114" s="45"/>
      <c r="F114" s="43"/>
      <c r="G114" s="56" t="str">
        <f>IF(F113+K113&lt;4,"",IF(F113=K113,"HALVED",IF(F113&gt;K113,C99,H99)))</f>
        <v>LAKE KARRINYUP</v>
      </c>
      <c r="H114" s="45"/>
      <c r="I114" s="45"/>
      <c r="J114" s="45"/>
      <c r="K114" s="43"/>
      <c r="L114" s="69"/>
      <c r="M114" s="69"/>
      <c r="N114" s="69"/>
      <c r="O114" s="69"/>
      <c r="P114" s="69"/>
      <c r="Q114" s="69"/>
      <c r="R114" s="69"/>
      <c r="S114" s="69"/>
      <c r="T114" s="69"/>
      <c r="U114" s="69"/>
      <c r="V114" s="69"/>
      <c r="W114" s="69"/>
      <c r="X114" s="69"/>
      <c r="Y114" s="69"/>
    </row>
    <row r="115" spans="1:25" ht="15">
      <c r="A115" s="22"/>
      <c r="B115" s="69"/>
      <c r="C115" s="69"/>
      <c r="D115" s="69"/>
      <c r="E115" s="69"/>
      <c r="F115" s="70"/>
      <c r="G115" s="69"/>
      <c r="H115" s="69"/>
      <c r="I115" s="69"/>
      <c r="J115" s="69"/>
      <c r="K115" s="70"/>
      <c r="L115" s="70"/>
      <c r="M115" s="70"/>
      <c r="N115" s="70"/>
      <c r="O115" s="70"/>
      <c r="P115" s="70"/>
      <c r="Q115" s="70"/>
      <c r="R115" s="70"/>
      <c r="S115" s="70"/>
      <c r="T115" s="70"/>
      <c r="U115" s="70"/>
      <c r="V115" s="70"/>
      <c r="W115" s="70"/>
      <c r="X115" s="70"/>
      <c r="Y115" s="70"/>
    </row>
    <row r="116" spans="1:25" ht="21" customHeight="1">
      <c r="A116" s="25"/>
      <c r="B116" s="57" t="s">
        <v>240</v>
      </c>
      <c r="C116" s="45"/>
      <c r="D116" s="45"/>
      <c r="E116" s="45"/>
      <c r="F116" s="45"/>
      <c r="G116" s="45"/>
      <c r="H116" s="45"/>
      <c r="I116" s="45"/>
      <c r="J116" s="45"/>
      <c r="K116" s="43"/>
      <c r="L116" s="69"/>
      <c r="M116" s="69"/>
      <c r="N116" s="69"/>
      <c r="O116" s="69"/>
      <c r="P116" s="69"/>
      <c r="Q116" s="69"/>
      <c r="R116" s="69"/>
      <c r="S116" s="69"/>
      <c r="T116" s="69"/>
      <c r="U116" s="69"/>
      <c r="V116" s="69"/>
      <c r="W116" s="69"/>
      <c r="X116" s="69"/>
      <c r="Y116" s="69"/>
    </row>
    <row r="117" spans="1:25" ht="15">
      <c r="A117" s="15"/>
      <c r="B117" s="16" t="s">
        <v>22</v>
      </c>
      <c r="C117" s="58" t="s">
        <v>189</v>
      </c>
      <c r="D117" s="45"/>
      <c r="E117" s="45"/>
      <c r="F117" s="43"/>
      <c r="G117" s="17" t="s">
        <v>22</v>
      </c>
      <c r="H117" s="48" t="s">
        <v>210</v>
      </c>
      <c r="I117" s="45"/>
      <c r="J117" s="45"/>
      <c r="K117" s="43"/>
      <c r="L117" s="69"/>
      <c r="M117" s="69"/>
      <c r="N117" s="69"/>
      <c r="O117" s="69"/>
      <c r="P117" s="69"/>
      <c r="Q117" s="69"/>
      <c r="R117" s="69"/>
      <c r="S117" s="69"/>
      <c r="T117" s="69"/>
      <c r="U117" s="69"/>
      <c r="V117" s="69"/>
      <c r="W117" s="69"/>
      <c r="X117" s="69"/>
      <c r="Y117" s="69"/>
    </row>
    <row r="118" spans="1:25" ht="15">
      <c r="A118" s="15"/>
      <c r="B118" s="41" t="s">
        <v>23</v>
      </c>
      <c r="C118" s="59" t="s">
        <v>24</v>
      </c>
      <c r="D118" s="50"/>
      <c r="E118" s="41" t="s">
        <v>25</v>
      </c>
      <c r="F118" s="41" t="s">
        <v>26</v>
      </c>
      <c r="G118" s="40" t="s">
        <v>23</v>
      </c>
      <c r="H118" s="49" t="s">
        <v>24</v>
      </c>
      <c r="I118" s="50"/>
      <c r="J118" s="40" t="s">
        <v>25</v>
      </c>
      <c r="K118" s="40" t="s">
        <v>26</v>
      </c>
      <c r="L118" s="69"/>
      <c r="M118" s="69"/>
      <c r="N118" s="69"/>
      <c r="O118" s="69"/>
      <c r="P118" s="69"/>
      <c r="Q118" s="69"/>
      <c r="R118" s="69"/>
      <c r="S118" s="69"/>
      <c r="T118" s="69"/>
      <c r="U118" s="69"/>
      <c r="V118" s="69"/>
      <c r="W118" s="69"/>
      <c r="X118" s="69"/>
      <c r="Y118" s="69"/>
    </row>
    <row r="119" spans="1:25" ht="15">
      <c r="A119" s="15"/>
      <c r="B119" s="47"/>
      <c r="C119" s="51"/>
      <c r="D119" s="52"/>
      <c r="E119" s="47"/>
      <c r="F119" s="47"/>
      <c r="G119" s="47"/>
      <c r="H119" s="51"/>
      <c r="I119" s="52"/>
      <c r="J119" s="47"/>
      <c r="K119" s="47"/>
      <c r="L119" s="69"/>
      <c r="M119" s="69"/>
      <c r="N119" s="69"/>
      <c r="O119" s="69"/>
      <c r="P119" s="69"/>
      <c r="Q119" s="69"/>
      <c r="R119" s="69"/>
      <c r="S119" s="69"/>
      <c r="T119" s="69"/>
      <c r="U119" s="69"/>
      <c r="V119" s="69"/>
      <c r="W119" s="69"/>
      <c r="X119" s="69"/>
      <c r="Y119" s="69"/>
    </row>
    <row r="120" spans="1:25" ht="15">
      <c r="A120" s="15"/>
      <c r="B120" s="39"/>
      <c r="C120" s="53"/>
      <c r="D120" s="54"/>
      <c r="E120" s="39"/>
      <c r="F120" s="39"/>
      <c r="G120" s="39"/>
      <c r="H120" s="53"/>
      <c r="I120" s="54"/>
      <c r="J120" s="39"/>
      <c r="K120" s="39"/>
      <c r="L120" s="69"/>
      <c r="M120" s="69"/>
      <c r="N120" s="69"/>
      <c r="O120" s="69"/>
      <c r="P120" s="69"/>
      <c r="Q120" s="69"/>
      <c r="R120" s="69"/>
      <c r="S120" s="69"/>
      <c r="T120" s="69"/>
      <c r="U120" s="69"/>
      <c r="V120" s="69"/>
      <c r="W120" s="69"/>
      <c r="X120" s="69"/>
      <c r="Y120" s="69"/>
    </row>
    <row r="121" spans="1:25" ht="15">
      <c r="A121" s="15"/>
      <c r="B121" s="41">
        <v>1</v>
      </c>
      <c r="C121" s="42" t="s">
        <v>183</v>
      </c>
      <c r="D121" s="43"/>
      <c r="E121" s="19">
        <v>11</v>
      </c>
      <c r="F121" s="38"/>
      <c r="G121" s="40">
        <v>1</v>
      </c>
      <c r="H121" s="42" t="s">
        <v>239</v>
      </c>
      <c r="I121" s="43"/>
      <c r="J121" s="19">
        <v>7</v>
      </c>
      <c r="K121" s="38" t="s">
        <v>68</v>
      </c>
      <c r="L121" s="71"/>
      <c r="M121" s="71"/>
      <c r="N121" s="71"/>
      <c r="O121" s="71"/>
      <c r="P121" s="71"/>
      <c r="Q121" s="71"/>
      <c r="R121" s="71"/>
      <c r="S121" s="71"/>
      <c r="T121" s="71"/>
      <c r="U121" s="71"/>
      <c r="V121" s="71"/>
      <c r="W121" s="71"/>
      <c r="X121" s="71"/>
      <c r="Y121" s="71"/>
    </row>
    <row r="122" spans="1:25" ht="15">
      <c r="A122" s="15"/>
      <c r="B122" s="39"/>
      <c r="C122" s="42" t="s">
        <v>238</v>
      </c>
      <c r="D122" s="43"/>
      <c r="E122" s="19">
        <v>22</v>
      </c>
      <c r="F122" s="39"/>
      <c r="G122" s="39"/>
      <c r="H122" s="42" t="s">
        <v>237</v>
      </c>
      <c r="I122" s="43"/>
      <c r="J122" s="19">
        <v>28</v>
      </c>
      <c r="K122" s="39"/>
      <c r="L122" s="71"/>
      <c r="M122" s="71"/>
      <c r="N122" s="71"/>
      <c r="O122" s="71"/>
      <c r="P122" s="71"/>
      <c r="Q122" s="71"/>
      <c r="R122" s="71"/>
      <c r="S122" s="71"/>
      <c r="T122" s="71"/>
      <c r="U122" s="71"/>
      <c r="V122" s="71"/>
      <c r="W122" s="71"/>
      <c r="X122" s="71"/>
      <c r="Y122" s="71"/>
    </row>
    <row r="123" spans="1:25" ht="15">
      <c r="A123" s="15"/>
      <c r="B123" s="41">
        <v>2</v>
      </c>
      <c r="C123" s="42" t="s">
        <v>185</v>
      </c>
      <c r="D123" s="43"/>
      <c r="E123" s="19">
        <v>17</v>
      </c>
      <c r="F123" s="38" t="s">
        <v>43</v>
      </c>
      <c r="G123" s="40">
        <v>2</v>
      </c>
      <c r="H123" s="42" t="s">
        <v>193</v>
      </c>
      <c r="I123" s="43"/>
      <c r="J123" s="19">
        <v>6</v>
      </c>
      <c r="K123" s="38"/>
      <c r="L123" s="71"/>
      <c r="M123" s="71"/>
      <c r="N123" s="71"/>
      <c r="O123" s="71"/>
      <c r="P123" s="71"/>
      <c r="Q123" s="71"/>
      <c r="R123" s="71"/>
      <c r="S123" s="71"/>
      <c r="T123" s="71"/>
      <c r="U123" s="71"/>
      <c r="V123" s="71"/>
      <c r="W123" s="71"/>
      <c r="X123" s="71"/>
      <c r="Y123" s="71"/>
    </row>
    <row r="124" spans="1:25" ht="15">
      <c r="A124" s="15"/>
      <c r="B124" s="39"/>
      <c r="C124" s="42" t="s">
        <v>226</v>
      </c>
      <c r="D124" s="43"/>
      <c r="E124" s="19">
        <v>17</v>
      </c>
      <c r="F124" s="39"/>
      <c r="G124" s="39"/>
      <c r="H124" s="42" t="s">
        <v>236</v>
      </c>
      <c r="I124" s="43"/>
      <c r="J124" s="19">
        <v>15</v>
      </c>
      <c r="K124" s="39"/>
      <c r="L124" s="71"/>
      <c r="M124" s="71"/>
      <c r="N124" s="71"/>
      <c r="O124" s="71"/>
      <c r="P124" s="71"/>
      <c r="Q124" s="71"/>
      <c r="R124" s="71"/>
      <c r="S124" s="71"/>
      <c r="T124" s="71"/>
      <c r="U124" s="71"/>
      <c r="V124" s="71"/>
      <c r="W124" s="71"/>
      <c r="X124" s="71"/>
      <c r="Y124" s="71"/>
    </row>
    <row r="125" spans="1:25" ht="15">
      <c r="A125" s="15"/>
      <c r="B125" s="41">
        <v>3</v>
      </c>
      <c r="C125" s="42" t="s">
        <v>171</v>
      </c>
      <c r="D125" s="43"/>
      <c r="E125" s="19">
        <v>7</v>
      </c>
      <c r="F125" s="38" t="s">
        <v>68</v>
      </c>
      <c r="G125" s="40">
        <v>3</v>
      </c>
      <c r="H125" s="42" t="s">
        <v>209</v>
      </c>
      <c r="I125" s="43"/>
      <c r="J125" s="19">
        <v>6</v>
      </c>
      <c r="K125" s="38"/>
      <c r="L125" s="71"/>
      <c r="M125" s="71"/>
      <c r="N125" s="71"/>
      <c r="O125" s="71"/>
      <c r="P125" s="71"/>
      <c r="Q125" s="71"/>
      <c r="R125" s="71"/>
      <c r="S125" s="71"/>
      <c r="T125" s="71"/>
      <c r="U125" s="71"/>
      <c r="V125" s="71"/>
      <c r="W125" s="71"/>
      <c r="X125" s="71"/>
      <c r="Y125" s="71"/>
    </row>
    <row r="126" spans="1:25" ht="15">
      <c r="A126" s="15"/>
      <c r="B126" s="39"/>
      <c r="C126" s="42" t="s">
        <v>177</v>
      </c>
      <c r="D126" s="43"/>
      <c r="E126" s="19">
        <v>19</v>
      </c>
      <c r="F126" s="39"/>
      <c r="G126" s="39"/>
      <c r="H126" s="42" t="s">
        <v>207</v>
      </c>
      <c r="I126" s="43"/>
      <c r="J126" s="19">
        <v>23</v>
      </c>
      <c r="K126" s="39"/>
      <c r="L126" s="71"/>
      <c r="M126" s="71"/>
      <c r="N126" s="71"/>
      <c r="O126" s="71"/>
      <c r="P126" s="71"/>
      <c r="Q126" s="71"/>
      <c r="R126" s="71"/>
      <c r="S126" s="71"/>
      <c r="T126" s="71"/>
      <c r="U126" s="71"/>
      <c r="V126" s="71"/>
      <c r="W126" s="71"/>
      <c r="X126" s="71"/>
      <c r="Y126" s="71"/>
    </row>
    <row r="127" spans="1:25" ht="15">
      <c r="A127" s="15"/>
      <c r="B127" s="41">
        <v>4</v>
      </c>
      <c r="C127" s="42" t="s">
        <v>235</v>
      </c>
      <c r="D127" s="43"/>
      <c r="E127" s="19">
        <v>12</v>
      </c>
      <c r="F127" s="38" t="s">
        <v>64</v>
      </c>
      <c r="G127" s="40">
        <v>4</v>
      </c>
      <c r="H127" s="42" t="s">
        <v>234</v>
      </c>
      <c r="I127" s="43"/>
      <c r="J127" s="19">
        <v>14</v>
      </c>
      <c r="K127" s="38"/>
      <c r="L127" s="71"/>
      <c r="M127" s="71"/>
      <c r="N127" s="71"/>
      <c r="O127" s="71"/>
      <c r="P127" s="71"/>
      <c r="Q127" s="71"/>
      <c r="R127" s="71"/>
      <c r="S127" s="71"/>
      <c r="T127" s="71"/>
      <c r="U127" s="71"/>
      <c r="V127" s="71"/>
      <c r="W127" s="71"/>
      <c r="X127" s="71"/>
      <c r="Y127" s="71"/>
    </row>
    <row r="128" spans="1:25" ht="15">
      <c r="A128" s="15"/>
      <c r="B128" s="39"/>
      <c r="C128" s="42" t="s">
        <v>233</v>
      </c>
      <c r="D128" s="43"/>
      <c r="E128" s="19">
        <v>18</v>
      </c>
      <c r="F128" s="39"/>
      <c r="G128" s="39"/>
      <c r="H128" s="42" t="s">
        <v>216</v>
      </c>
      <c r="I128" s="43"/>
      <c r="J128" s="19">
        <v>15</v>
      </c>
      <c r="K128" s="39"/>
      <c r="L128" s="71"/>
      <c r="M128" s="71"/>
      <c r="N128" s="71"/>
      <c r="O128" s="71"/>
      <c r="P128" s="71"/>
      <c r="Q128" s="71"/>
      <c r="R128" s="71"/>
      <c r="S128" s="71"/>
      <c r="T128" s="71"/>
      <c r="U128" s="71"/>
      <c r="V128" s="71"/>
      <c r="W128" s="71"/>
      <c r="X128" s="71"/>
      <c r="Y128" s="71"/>
    </row>
    <row r="129" spans="1:25" ht="15">
      <c r="A129" s="15"/>
      <c r="B129" s="41">
        <v>5</v>
      </c>
      <c r="C129" s="42" t="s">
        <v>175</v>
      </c>
      <c r="D129" s="43"/>
      <c r="E129" s="19">
        <v>6</v>
      </c>
      <c r="F129" s="38" t="s">
        <v>68</v>
      </c>
      <c r="G129" s="40">
        <v>5</v>
      </c>
      <c r="H129" s="42" t="s">
        <v>201</v>
      </c>
      <c r="I129" s="43"/>
      <c r="J129" s="19">
        <v>7</v>
      </c>
      <c r="K129" s="38"/>
      <c r="L129" s="71"/>
      <c r="M129" s="71"/>
      <c r="N129" s="71"/>
      <c r="O129" s="71"/>
      <c r="P129" s="71"/>
      <c r="Q129" s="71"/>
      <c r="R129" s="71"/>
      <c r="S129" s="71"/>
      <c r="T129" s="71"/>
      <c r="U129" s="71"/>
      <c r="V129" s="71"/>
      <c r="W129" s="71"/>
      <c r="X129" s="71"/>
      <c r="Y129" s="71"/>
    </row>
    <row r="130" spans="1:25" ht="15">
      <c r="A130" s="15"/>
      <c r="B130" s="39"/>
      <c r="C130" s="42" t="s">
        <v>179</v>
      </c>
      <c r="D130" s="43"/>
      <c r="E130" s="19">
        <v>19</v>
      </c>
      <c r="F130" s="39"/>
      <c r="G130" s="39"/>
      <c r="H130" s="42" t="s">
        <v>232</v>
      </c>
      <c r="I130" s="43"/>
      <c r="J130" s="19">
        <v>24</v>
      </c>
      <c r="K130" s="39"/>
      <c r="L130" s="71"/>
      <c r="M130" s="71"/>
      <c r="N130" s="71"/>
      <c r="O130" s="71"/>
      <c r="P130" s="71"/>
      <c r="Q130" s="71"/>
      <c r="R130" s="71"/>
      <c r="S130" s="71"/>
      <c r="T130" s="71"/>
      <c r="U130" s="71"/>
      <c r="V130" s="71"/>
      <c r="W130" s="71"/>
      <c r="X130" s="71"/>
      <c r="Y130" s="71"/>
    </row>
    <row r="131" spans="1:25" ht="27.75">
      <c r="A131" s="22"/>
      <c r="B131" s="44" t="str">
        <f>"TOTAL MATCHES WON BY : "&amp;C117</f>
        <v xml:space="preserve">TOTAL MATCHES WON BY : MOUNT LAWLEY </v>
      </c>
      <c r="C131" s="45"/>
      <c r="D131" s="45"/>
      <c r="E131" s="43"/>
      <c r="F131" s="19">
        <f>COUNTA(F121:F130)-0.5*COUNTIF(F121:F130,"Sq*")-COUNTIF(F121:F130,"TBA")</f>
        <v>4</v>
      </c>
      <c r="G131" s="55" t="str">
        <f>"TOTAL MATCHES WON BY : "&amp;H117</f>
        <v>TOTAL MATCHES WON BY : LAKE KARRINYUP</v>
      </c>
      <c r="H131" s="45"/>
      <c r="I131" s="45"/>
      <c r="J131" s="43"/>
      <c r="K131" s="19">
        <f>COUNTA(K121:K130)-0.5*COUNTIF(K121:K130,"Sq*")-COUNTIF(K121:K130,"TBA")</f>
        <v>1</v>
      </c>
      <c r="L131" s="70"/>
      <c r="M131" s="70"/>
      <c r="N131" s="70" t="str">
        <f>IF(F131+K131=0,"",C117)</f>
        <v xml:space="preserve">MOUNT LAWLEY </v>
      </c>
      <c r="O131" s="24">
        <f>F131</f>
        <v>4</v>
      </c>
      <c r="P131" s="70" t="str">
        <f>IF(F131+K131=0,"",H117)</f>
        <v>LAKE KARRINYUP</v>
      </c>
      <c r="Q131" s="24">
        <f>K131</f>
        <v>1</v>
      </c>
      <c r="R131" s="70" t="str">
        <f>G132</f>
        <v xml:space="preserve">MOUNT LAWLEY </v>
      </c>
      <c r="S131" s="70" t="str">
        <f>IF(R131="HALVED",C117,"")</f>
        <v/>
      </c>
      <c r="T131" s="70" t="str">
        <f>IF(R131="HALVED",H117,"")</f>
        <v/>
      </c>
      <c r="U131" s="70"/>
      <c r="V131" s="70"/>
      <c r="W131" s="70"/>
      <c r="X131" s="70"/>
      <c r="Y131" s="70"/>
    </row>
    <row r="132" spans="1:25" ht="15">
      <c r="A132" s="25"/>
      <c r="B132" s="46" t="s">
        <v>52</v>
      </c>
      <c r="C132" s="45"/>
      <c r="D132" s="45"/>
      <c r="E132" s="45"/>
      <c r="F132" s="43"/>
      <c r="G132" s="56" t="str">
        <f>IF(F131+K131&lt;4,"",IF(F131=K131,"HALVED",IF(F131&gt;K131,C117,H117)))</f>
        <v xml:space="preserve">MOUNT LAWLEY </v>
      </c>
      <c r="H132" s="45"/>
      <c r="I132" s="45"/>
      <c r="J132" s="45"/>
      <c r="K132" s="43"/>
      <c r="L132" s="69"/>
      <c r="M132" s="69"/>
      <c r="N132" s="69"/>
      <c r="O132" s="69"/>
      <c r="P132" s="69"/>
      <c r="Q132" s="69"/>
      <c r="R132" s="69"/>
      <c r="S132" s="69"/>
      <c r="T132" s="69"/>
      <c r="U132" s="69"/>
      <c r="V132" s="69"/>
      <c r="W132" s="69"/>
      <c r="X132" s="69"/>
      <c r="Y132" s="69"/>
    </row>
    <row r="133" spans="1:25" ht="21" customHeight="1">
      <c r="A133" s="25"/>
      <c r="B133" s="67"/>
      <c r="C133" s="45"/>
      <c r="D133" s="45"/>
      <c r="E133" s="45"/>
      <c r="F133" s="45"/>
      <c r="G133" s="45"/>
      <c r="H133" s="45"/>
      <c r="I133" s="45"/>
      <c r="J133" s="45"/>
      <c r="K133" s="43"/>
      <c r="L133" s="69"/>
      <c r="M133" s="69"/>
      <c r="N133" s="69"/>
      <c r="O133" s="69"/>
      <c r="P133" s="69"/>
      <c r="Q133" s="69"/>
      <c r="R133" s="69"/>
      <c r="S133" s="69"/>
      <c r="T133" s="69"/>
      <c r="U133" s="69"/>
      <c r="V133" s="69"/>
      <c r="W133" s="69"/>
      <c r="X133" s="69"/>
      <c r="Y133" s="69"/>
    </row>
    <row r="134" spans="1:25" ht="15">
      <c r="A134" s="15"/>
      <c r="B134" s="57" t="s">
        <v>128</v>
      </c>
      <c r="C134" s="45"/>
      <c r="D134" s="45"/>
      <c r="E134" s="45"/>
      <c r="F134" s="45"/>
      <c r="G134" s="45"/>
      <c r="H134" s="45"/>
      <c r="I134" s="45"/>
      <c r="J134" s="45"/>
      <c r="K134" s="43"/>
      <c r="L134" s="69"/>
      <c r="M134" s="69"/>
      <c r="N134" s="69"/>
      <c r="O134" s="69"/>
      <c r="P134" s="69"/>
      <c r="Q134" s="69"/>
      <c r="R134" s="69"/>
      <c r="S134" s="69"/>
      <c r="T134" s="69"/>
      <c r="U134" s="69"/>
      <c r="V134" s="69"/>
      <c r="W134" s="69"/>
      <c r="X134" s="69"/>
      <c r="Y134" s="69"/>
    </row>
    <row r="135" spans="1:25" ht="15">
      <c r="A135" s="15"/>
      <c r="B135" s="16" t="s">
        <v>22</v>
      </c>
      <c r="C135" s="58" t="s">
        <v>188</v>
      </c>
      <c r="D135" s="45"/>
      <c r="E135" s="45"/>
      <c r="F135" s="43"/>
      <c r="G135" s="17" t="s">
        <v>22</v>
      </c>
      <c r="H135" s="48" t="s">
        <v>19</v>
      </c>
      <c r="I135" s="45"/>
      <c r="J135" s="45"/>
      <c r="K135" s="43"/>
      <c r="L135" s="69"/>
      <c r="M135" s="69"/>
      <c r="N135" s="69"/>
      <c r="O135" s="69"/>
      <c r="P135" s="69"/>
      <c r="Q135" s="69"/>
      <c r="R135" s="69"/>
      <c r="S135" s="69"/>
      <c r="T135" s="69"/>
      <c r="U135" s="69"/>
      <c r="V135" s="69"/>
      <c r="W135" s="69"/>
      <c r="X135" s="69"/>
      <c r="Y135" s="69"/>
    </row>
    <row r="136" spans="1:25" ht="15">
      <c r="A136" s="15"/>
      <c r="B136" s="41" t="s">
        <v>23</v>
      </c>
      <c r="C136" s="59" t="s">
        <v>24</v>
      </c>
      <c r="D136" s="50"/>
      <c r="E136" s="41" t="s">
        <v>25</v>
      </c>
      <c r="F136" s="41" t="s">
        <v>26</v>
      </c>
      <c r="G136" s="40" t="s">
        <v>23</v>
      </c>
      <c r="H136" s="49" t="s">
        <v>24</v>
      </c>
      <c r="I136" s="50"/>
      <c r="J136" s="40" t="s">
        <v>25</v>
      </c>
      <c r="K136" s="40" t="s">
        <v>26</v>
      </c>
      <c r="L136" s="69"/>
      <c r="M136" s="69"/>
      <c r="N136" s="69"/>
      <c r="O136" s="69"/>
      <c r="P136" s="69"/>
      <c r="Q136" s="69"/>
      <c r="R136" s="69"/>
      <c r="S136" s="69"/>
      <c r="T136" s="69"/>
      <c r="U136" s="69"/>
      <c r="V136" s="69"/>
      <c r="W136" s="69"/>
      <c r="X136" s="69"/>
      <c r="Y136" s="69"/>
    </row>
    <row r="137" spans="1:25" ht="15">
      <c r="A137" s="15"/>
      <c r="B137" s="47"/>
      <c r="C137" s="51"/>
      <c r="D137" s="52"/>
      <c r="E137" s="47"/>
      <c r="F137" s="47"/>
      <c r="G137" s="47"/>
      <c r="H137" s="51"/>
      <c r="I137" s="52"/>
      <c r="J137" s="47"/>
      <c r="K137" s="47"/>
      <c r="L137" s="69"/>
      <c r="M137" s="69"/>
      <c r="N137" s="69"/>
      <c r="O137" s="69"/>
      <c r="P137" s="69"/>
      <c r="Q137" s="69"/>
      <c r="R137" s="69"/>
      <c r="S137" s="69"/>
      <c r="T137" s="69"/>
      <c r="U137" s="69"/>
      <c r="V137" s="69"/>
      <c r="W137" s="69"/>
      <c r="X137" s="69"/>
      <c r="Y137" s="69"/>
    </row>
    <row r="138" spans="1:25" ht="15">
      <c r="A138" s="15"/>
      <c r="B138" s="39"/>
      <c r="C138" s="53"/>
      <c r="D138" s="54"/>
      <c r="E138" s="39"/>
      <c r="F138" s="39"/>
      <c r="G138" s="39"/>
      <c r="H138" s="53"/>
      <c r="I138" s="54"/>
      <c r="J138" s="39"/>
      <c r="K138" s="39"/>
      <c r="L138" s="69"/>
      <c r="M138" s="69"/>
      <c r="N138" s="69"/>
      <c r="O138" s="69"/>
      <c r="P138" s="69"/>
      <c r="Q138" s="69"/>
      <c r="R138" s="69"/>
      <c r="S138" s="69"/>
      <c r="T138" s="69"/>
      <c r="U138" s="69"/>
      <c r="V138" s="69"/>
      <c r="W138" s="69"/>
      <c r="X138" s="69"/>
      <c r="Y138" s="69"/>
    </row>
    <row r="139" spans="1:25" ht="15">
      <c r="A139" s="15"/>
      <c r="B139" s="41">
        <v>1</v>
      </c>
      <c r="C139" s="42" t="s">
        <v>174</v>
      </c>
      <c r="D139" s="43"/>
      <c r="E139" s="19">
        <v>9</v>
      </c>
      <c r="F139" s="38"/>
      <c r="G139" s="40">
        <v>1</v>
      </c>
      <c r="H139" s="42" t="s">
        <v>208</v>
      </c>
      <c r="I139" s="43"/>
      <c r="J139" s="19">
        <v>24</v>
      </c>
      <c r="K139" s="38" t="s">
        <v>68</v>
      </c>
      <c r="L139" s="71"/>
      <c r="M139" s="71"/>
      <c r="N139" s="71"/>
      <c r="O139" s="71"/>
      <c r="P139" s="71"/>
      <c r="Q139" s="71"/>
      <c r="R139" s="71"/>
      <c r="S139" s="71"/>
      <c r="T139" s="71"/>
      <c r="U139" s="71"/>
      <c r="V139" s="71"/>
      <c r="W139" s="71"/>
      <c r="X139" s="71"/>
      <c r="Y139" s="71"/>
    </row>
    <row r="140" spans="1:25" ht="15">
      <c r="A140" s="15"/>
      <c r="B140" s="39"/>
      <c r="C140" s="42" t="s">
        <v>176</v>
      </c>
      <c r="D140" s="43"/>
      <c r="E140" s="19">
        <v>22</v>
      </c>
      <c r="F140" s="39"/>
      <c r="G140" s="39"/>
      <c r="H140" s="42" t="s">
        <v>206</v>
      </c>
      <c r="I140" s="43"/>
      <c r="J140" s="19">
        <v>21</v>
      </c>
      <c r="K140" s="39"/>
      <c r="L140" s="71"/>
      <c r="M140" s="71"/>
      <c r="N140" s="71"/>
      <c r="O140" s="71"/>
      <c r="P140" s="71"/>
      <c r="Q140" s="71"/>
      <c r="R140" s="71"/>
      <c r="S140" s="71"/>
      <c r="T140" s="71"/>
      <c r="U140" s="71"/>
      <c r="V140" s="71"/>
      <c r="W140" s="71"/>
      <c r="X140" s="71"/>
      <c r="Y140" s="71"/>
    </row>
    <row r="141" spans="1:25" ht="15">
      <c r="A141" s="15"/>
      <c r="B141" s="41">
        <v>2</v>
      </c>
      <c r="C141" s="42" t="s">
        <v>229</v>
      </c>
      <c r="D141" s="43"/>
      <c r="E141" s="19">
        <v>9</v>
      </c>
      <c r="F141" s="38" t="s">
        <v>68</v>
      </c>
      <c r="G141" s="40">
        <v>2</v>
      </c>
      <c r="H141" s="42" t="s">
        <v>204</v>
      </c>
      <c r="I141" s="43"/>
      <c r="J141" s="19">
        <v>14</v>
      </c>
      <c r="K141" s="38"/>
      <c r="L141" s="71"/>
      <c r="M141" s="71"/>
      <c r="N141" s="71"/>
      <c r="O141" s="71"/>
      <c r="P141" s="71"/>
      <c r="Q141" s="71"/>
      <c r="R141" s="71"/>
      <c r="S141" s="71"/>
      <c r="T141" s="71"/>
      <c r="U141" s="71"/>
      <c r="V141" s="71"/>
      <c r="W141" s="71"/>
      <c r="X141" s="71"/>
      <c r="Y141" s="71"/>
    </row>
    <row r="142" spans="1:25" ht="15">
      <c r="A142" s="15"/>
      <c r="B142" s="39"/>
      <c r="C142" s="42" t="s">
        <v>168</v>
      </c>
      <c r="D142" s="43"/>
      <c r="E142" s="19">
        <v>16</v>
      </c>
      <c r="F142" s="39"/>
      <c r="G142" s="39"/>
      <c r="H142" s="42" t="s">
        <v>202</v>
      </c>
      <c r="I142" s="43"/>
      <c r="J142" s="19">
        <v>24</v>
      </c>
      <c r="K142" s="39"/>
      <c r="L142" s="71"/>
      <c r="M142" s="71"/>
      <c r="N142" s="71"/>
      <c r="O142" s="71"/>
      <c r="P142" s="71"/>
      <c r="Q142" s="71"/>
      <c r="R142" s="71"/>
      <c r="S142" s="71"/>
      <c r="T142" s="71"/>
      <c r="U142" s="71"/>
      <c r="V142" s="71"/>
      <c r="W142" s="71"/>
      <c r="X142" s="71"/>
      <c r="Y142" s="71"/>
    </row>
    <row r="143" spans="1:25" ht="15">
      <c r="A143" s="15"/>
      <c r="B143" s="41">
        <v>3</v>
      </c>
      <c r="C143" s="42" t="s">
        <v>186</v>
      </c>
      <c r="D143" s="43"/>
      <c r="E143" s="19">
        <v>13</v>
      </c>
      <c r="F143" s="38"/>
      <c r="G143" s="40">
        <v>3</v>
      </c>
      <c r="H143" s="42" t="s">
        <v>198</v>
      </c>
      <c r="I143" s="43"/>
      <c r="J143" s="19">
        <v>13</v>
      </c>
      <c r="K143" s="38" t="s">
        <v>84</v>
      </c>
      <c r="L143" s="71"/>
      <c r="M143" s="71"/>
      <c r="N143" s="71"/>
      <c r="O143" s="71"/>
      <c r="P143" s="71"/>
      <c r="Q143" s="71"/>
      <c r="R143" s="71"/>
      <c r="S143" s="71"/>
      <c r="T143" s="71"/>
      <c r="U143" s="71"/>
      <c r="V143" s="71"/>
      <c r="W143" s="71"/>
      <c r="X143" s="71"/>
      <c r="Y143" s="71"/>
    </row>
    <row r="144" spans="1:25" ht="15">
      <c r="A144" s="15"/>
      <c r="B144" s="39"/>
      <c r="C144" s="42" t="s">
        <v>184</v>
      </c>
      <c r="D144" s="43"/>
      <c r="E144" s="19">
        <v>19</v>
      </c>
      <c r="F144" s="39"/>
      <c r="G144" s="39"/>
      <c r="H144" s="42" t="s">
        <v>218</v>
      </c>
      <c r="I144" s="43"/>
      <c r="J144" s="19">
        <v>25</v>
      </c>
      <c r="K144" s="39"/>
      <c r="L144" s="71"/>
      <c r="M144" s="71"/>
      <c r="N144" s="71"/>
      <c r="O144" s="71"/>
      <c r="P144" s="71"/>
      <c r="Q144" s="71"/>
      <c r="R144" s="71"/>
      <c r="S144" s="71"/>
      <c r="T144" s="71"/>
      <c r="U144" s="71"/>
      <c r="V144" s="71"/>
      <c r="W144" s="71"/>
      <c r="X144" s="71"/>
      <c r="Y144" s="71"/>
    </row>
    <row r="145" spans="1:25" ht="15">
      <c r="A145" s="15"/>
      <c r="B145" s="41">
        <v>4</v>
      </c>
      <c r="C145" s="42" t="s">
        <v>227</v>
      </c>
      <c r="D145" s="43"/>
      <c r="E145" s="19">
        <v>11</v>
      </c>
      <c r="F145" s="38" t="s">
        <v>87</v>
      </c>
      <c r="G145" s="40">
        <v>4</v>
      </c>
      <c r="H145" s="42" t="s">
        <v>231</v>
      </c>
      <c r="I145" s="43"/>
      <c r="J145" s="19">
        <v>24</v>
      </c>
      <c r="K145" s="38"/>
      <c r="L145" s="71"/>
      <c r="M145" s="71"/>
      <c r="N145" s="71"/>
      <c r="O145" s="71"/>
      <c r="P145" s="71"/>
      <c r="Q145" s="71"/>
      <c r="R145" s="71"/>
      <c r="S145" s="71"/>
      <c r="T145" s="71"/>
      <c r="U145" s="71"/>
      <c r="V145" s="71"/>
      <c r="W145" s="71"/>
      <c r="X145" s="71"/>
      <c r="Y145" s="71"/>
    </row>
    <row r="146" spans="1:25" ht="15">
      <c r="A146" s="15"/>
      <c r="B146" s="39"/>
      <c r="C146" s="42" t="s">
        <v>172</v>
      </c>
      <c r="D146" s="43"/>
      <c r="E146" s="19">
        <v>11</v>
      </c>
      <c r="F146" s="39"/>
      <c r="G146" s="39"/>
      <c r="H146" s="42" t="s">
        <v>215</v>
      </c>
      <c r="I146" s="43"/>
      <c r="J146" s="19">
        <v>17</v>
      </c>
      <c r="K146" s="39"/>
      <c r="L146" s="71"/>
      <c r="M146" s="71"/>
      <c r="N146" s="71"/>
      <c r="O146" s="71"/>
      <c r="P146" s="71"/>
      <c r="Q146" s="71"/>
      <c r="R146" s="71"/>
      <c r="S146" s="71"/>
      <c r="T146" s="71"/>
      <c r="U146" s="71"/>
      <c r="V146" s="71"/>
      <c r="W146" s="71"/>
      <c r="X146" s="71"/>
      <c r="Y146" s="71"/>
    </row>
    <row r="147" spans="1:25" ht="15">
      <c r="A147" s="15"/>
      <c r="B147" s="41">
        <v>5</v>
      </c>
      <c r="C147" s="42" t="s">
        <v>180</v>
      </c>
      <c r="D147" s="43"/>
      <c r="E147" s="19">
        <v>15</v>
      </c>
      <c r="F147" s="38" t="s">
        <v>43</v>
      </c>
      <c r="G147" s="40">
        <v>5</v>
      </c>
      <c r="H147" s="42" t="s">
        <v>192</v>
      </c>
      <c r="I147" s="43"/>
      <c r="J147" s="19">
        <v>30</v>
      </c>
      <c r="K147" s="38"/>
      <c r="L147" s="71"/>
      <c r="M147" s="71"/>
      <c r="N147" s="71"/>
      <c r="O147" s="71"/>
      <c r="P147" s="71"/>
      <c r="Q147" s="71"/>
      <c r="R147" s="71"/>
      <c r="S147" s="71"/>
      <c r="T147" s="71"/>
      <c r="U147" s="71"/>
      <c r="V147" s="71"/>
      <c r="W147" s="71"/>
      <c r="X147" s="71"/>
      <c r="Y147" s="71"/>
    </row>
    <row r="148" spans="1:25" ht="15">
      <c r="A148" s="15"/>
      <c r="B148" s="39"/>
      <c r="C148" s="42" t="s">
        <v>230</v>
      </c>
      <c r="D148" s="43"/>
      <c r="E148" s="19">
        <v>7</v>
      </c>
      <c r="F148" s="39"/>
      <c r="G148" s="39"/>
      <c r="H148" s="42" t="s">
        <v>190</v>
      </c>
      <c r="I148" s="43"/>
      <c r="J148" s="19">
        <v>29</v>
      </c>
      <c r="K148" s="39"/>
      <c r="L148" s="71"/>
      <c r="M148" s="71"/>
      <c r="N148" s="71"/>
      <c r="O148" s="71"/>
      <c r="P148" s="71"/>
      <c r="Q148" s="71"/>
      <c r="R148" s="71"/>
      <c r="S148" s="71"/>
      <c r="T148" s="71"/>
      <c r="U148" s="71"/>
      <c r="V148" s="71"/>
      <c r="W148" s="71"/>
      <c r="X148" s="71"/>
      <c r="Y148" s="71"/>
    </row>
    <row r="149" spans="1:25" ht="15">
      <c r="A149" s="22"/>
      <c r="B149" s="44" t="str">
        <f>"TOTAL MATCHES WON BY : "&amp;C135</f>
        <v>TOTAL MATCHES WON BY : SUN CITY</v>
      </c>
      <c r="C149" s="45"/>
      <c r="D149" s="45"/>
      <c r="E149" s="43"/>
      <c r="F149" s="19">
        <f>COUNTA(F139:F148)-0.5*COUNTIF(F139:F148,"Sq*")-COUNTIF(F139:F148,"TBA")</f>
        <v>3</v>
      </c>
      <c r="G149" s="55" t="str">
        <f>"TOTAL MATCHES WON BY : "&amp;H135</f>
        <v>TOTAL MATCHES WON BY : MOSMAN PARK</v>
      </c>
      <c r="H149" s="45"/>
      <c r="I149" s="45"/>
      <c r="J149" s="43"/>
      <c r="K149" s="19">
        <f>COUNTA(K139:K148)-0.5*COUNTIF(K139:K148,"Sq*")-COUNTIF(K139:K148,"TBA")</f>
        <v>2</v>
      </c>
      <c r="L149" s="70"/>
      <c r="M149" s="70"/>
      <c r="N149" s="70" t="str">
        <f>IF(F149+K149=0,"",C135)</f>
        <v>SUN CITY</v>
      </c>
      <c r="O149" s="24">
        <f>F149</f>
        <v>3</v>
      </c>
      <c r="P149" s="70" t="str">
        <f>IF(F149+K149=0,"",H135)</f>
        <v>MOSMAN PARK</v>
      </c>
      <c r="Q149" s="24">
        <f>K149</f>
        <v>2</v>
      </c>
      <c r="R149" s="70" t="str">
        <f>G150</f>
        <v>SUN CITY</v>
      </c>
      <c r="S149" s="70" t="str">
        <f>IF(R149="HALVED",C135,"")</f>
        <v/>
      </c>
      <c r="T149" s="70" t="str">
        <f>IF(R149="HALVED",H135,"")</f>
        <v/>
      </c>
      <c r="U149" s="70"/>
      <c r="V149" s="70"/>
      <c r="W149" s="70"/>
      <c r="X149" s="70"/>
      <c r="Y149" s="70"/>
    </row>
    <row r="150" spans="1:25" ht="15">
      <c r="A150" s="25"/>
      <c r="B150" s="46" t="s">
        <v>52</v>
      </c>
      <c r="C150" s="45"/>
      <c r="D150" s="45"/>
      <c r="E150" s="45"/>
      <c r="F150" s="43"/>
      <c r="G150" s="56" t="str">
        <f>IF(F149+K149&lt;4,"",IF(F149=K149,"HALVED",IF(F149&gt;K149,C135,H135)))</f>
        <v>SUN CITY</v>
      </c>
      <c r="H150" s="45"/>
      <c r="I150" s="45"/>
      <c r="J150" s="45"/>
      <c r="K150" s="43"/>
      <c r="L150" s="69"/>
      <c r="M150" s="69"/>
      <c r="N150" s="69"/>
      <c r="O150" s="69"/>
      <c r="P150" s="69"/>
      <c r="Q150" s="69"/>
      <c r="R150" s="69"/>
      <c r="S150" s="69"/>
      <c r="T150" s="69"/>
      <c r="U150" s="69"/>
      <c r="V150" s="69"/>
      <c r="W150" s="69"/>
      <c r="X150" s="69"/>
      <c r="Y150" s="69"/>
    </row>
    <row r="151" spans="1:25" ht="15">
      <c r="A151" s="25"/>
      <c r="B151" s="25"/>
      <c r="C151" s="25"/>
      <c r="D151" s="25"/>
      <c r="E151" s="25"/>
      <c r="F151" s="25"/>
      <c r="G151" s="33"/>
      <c r="H151" s="33"/>
      <c r="I151" s="33"/>
      <c r="J151" s="33"/>
      <c r="K151" s="33"/>
      <c r="L151" s="69"/>
      <c r="M151" s="69"/>
      <c r="N151" s="69"/>
      <c r="O151" s="69"/>
      <c r="P151" s="69"/>
      <c r="Q151" s="69"/>
      <c r="R151" s="69"/>
      <c r="S151" s="69"/>
      <c r="T151" s="69"/>
      <c r="U151" s="69"/>
      <c r="V151" s="69"/>
      <c r="W151" s="69"/>
      <c r="X151" s="69"/>
      <c r="Y151" s="69"/>
    </row>
    <row r="152" spans="1:25" ht="13.5" customHeight="1">
      <c r="A152" s="15"/>
      <c r="B152" s="57" t="s">
        <v>147</v>
      </c>
      <c r="C152" s="45"/>
      <c r="D152" s="45"/>
      <c r="E152" s="45"/>
      <c r="F152" s="45"/>
      <c r="G152" s="45"/>
      <c r="H152" s="45"/>
      <c r="I152" s="45"/>
      <c r="J152" s="45"/>
      <c r="K152" s="43"/>
      <c r="L152" s="69"/>
      <c r="M152" s="69"/>
      <c r="N152" s="69"/>
      <c r="O152" s="69"/>
      <c r="P152" s="69"/>
      <c r="Q152" s="69"/>
      <c r="R152" s="69"/>
      <c r="S152" s="69"/>
      <c r="T152" s="69"/>
      <c r="U152" s="69"/>
      <c r="V152" s="69"/>
      <c r="W152" s="69"/>
      <c r="X152" s="69"/>
      <c r="Y152" s="69"/>
    </row>
    <row r="153" spans="1:25" ht="13.5" customHeight="1">
      <c r="A153" s="15"/>
      <c r="B153" s="16" t="s">
        <v>22</v>
      </c>
      <c r="C153" s="58" t="s">
        <v>188</v>
      </c>
      <c r="D153" s="45"/>
      <c r="E153" s="45"/>
      <c r="F153" s="43"/>
      <c r="G153" s="17" t="s">
        <v>22</v>
      </c>
      <c r="H153" s="48" t="s">
        <v>189</v>
      </c>
      <c r="I153" s="45"/>
      <c r="J153" s="45"/>
      <c r="K153" s="43"/>
      <c r="L153" s="69"/>
      <c r="M153" s="69"/>
      <c r="N153" s="69"/>
      <c r="O153" s="69"/>
      <c r="P153" s="69"/>
      <c r="Q153" s="69"/>
      <c r="R153" s="69"/>
      <c r="S153" s="69"/>
      <c r="T153" s="69"/>
      <c r="U153" s="69"/>
      <c r="V153" s="69"/>
      <c r="W153" s="69"/>
      <c r="X153" s="69"/>
      <c r="Y153" s="69"/>
    </row>
    <row r="154" spans="1:25" ht="13.5" customHeight="1">
      <c r="A154" s="15"/>
      <c r="B154" s="41" t="s">
        <v>23</v>
      </c>
      <c r="C154" s="59" t="s">
        <v>24</v>
      </c>
      <c r="D154" s="50"/>
      <c r="E154" s="41" t="s">
        <v>25</v>
      </c>
      <c r="F154" s="41" t="s">
        <v>26</v>
      </c>
      <c r="G154" s="40" t="s">
        <v>23</v>
      </c>
      <c r="H154" s="49" t="s">
        <v>24</v>
      </c>
      <c r="I154" s="50"/>
      <c r="J154" s="40" t="s">
        <v>25</v>
      </c>
      <c r="K154" s="40" t="s">
        <v>26</v>
      </c>
      <c r="L154" s="69"/>
      <c r="M154" s="69"/>
      <c r="N154" s="69"/>
      <c r="O154" s="69"/>
      <c r="P154" s="69"/>
      <c r="Q154" s="69"/>
      <c r="R154" s="69"/>
      <c r="S154" s="69"/>
      <c r="T154" s="69"/>
      <c r="U154" s="69"/>
      <c r="V154" s="69"/>
      <c r="W154" s="69"/>
      <c r="X154" s="69"/>
      <c r="Y154" s="69"/>
    </row>
    <row r="155" spans="1:25" ht="13.5" customHeight="1">
      <c r="A155" s="15"/>
      <c r="B155" s="47"/>
      <c r="C155" s="51"/>
      <c r="D155" s="52"/>
      <c r="E155" s="47"/>
      <c r="F155" s="47"/>
      <c r="G155" s="47"/>
      <c r="H155" s="51"/>
      <c r="I155" s="52"/>
      <c r="J155" s="47"/>
      <c r="K155" s="47"/>
      <c r="L155" s="69"/>
      <c r="M155" s="69"/>
      <c r="N155" s="69"/>
      <c r="O155" s="69"/>
      <c r="P155" s="69"/>
      <c r="Q155" s="69"/>
      <c r="R155" s="69"/>
      <c r="S155" s="69"/>
      <c r="T155" s="69"/>
      <c r="U155" s="69"/>
      <c r="V155" s="69"/>
      <c r="W155" s="69"/>
      <c r="X155" s="69"/>
      <c r="Y155" s="69"/>
    </row>
    <row r="156" spans="1:25" ht="13.5" customHeight="1">
      <c r="A156" s="15"/>
      <c r="B156" s="39"/>
      <c r="C156" s="53"/>
      <c r="D156" s="54"/>
      <c r="E156" s="39"/>
      <c r="F156" s="39"/>
      <c r="G156" s="39"/>
      <c r="H156" s="53"/>
      <c r="I156" s="54"/>
      <c r="J156" s="39"/>
      <c r="K156" s="39"/>
      <c r="L156" s="69"/>
      <c r="M156" s="69"/>
      <c r="N156" s="69"/>
      <c r="O156" s="69"/>
      <c r="P156" s="69"/>
      <c r="Q156" s="69"/>
      <c r="R156" s="69"/>
      <c r="S156" s="69"/>
      <c r="T156" s="69"/>
      <c r="U156" s="69"/>
      <c r="V156" s="69"/>
      <c r="W156" s="69"/>
      <c r="X156" s="69"/>
      <c r="Y156" s="69"/>
    </row>
    <row r="157" spans="1:25" ht="13.5" customHeight="1">
      <c r="A157" s="15"/>
      <c r="B157" s="41">
        <v>1</v>
      </c>
      <c r="C157" s="42" t="s">
        <v>229</v>
      </c>
      <c r="D157" s="43"/>
      <c r="E157" s="19">
        <v>9</v>
      </c>
      <c r="F157" s="38" t="s">
        <v>102</v>
      </c>
      <c r="G157" s="40">
        <v>1</v>
      </c>
      <c r="H157" s="42" t="s">
        <v>175</v>
      </c>
      <c r="I157" s="43"/>
      <c r="J157" s="19">
        <v>5</v>
      </c>
      <c r="K157" s="38"/>
      <c r="L157" s="71"/>
      <c r="M157" s="71"/>
      <c r="N157" s="71"/>
      <c r="O157" s="71"/>
      <c r="P157" s="71"/>
      <c r="Q157" s="71"/>
      <c r="R157" s="71"/>
      <c r="S157" s="71"/>
      <c r="T157" s="71"/>
      <c r="U157" s="71"/>
      <c r="V157" s="71"/>
      <c r="W157" s="71"/>
      <c r="X157" s="71"/>
      <c r="Y157" s="71"/>
    </row>
    <row r="158" spans="1:25" ht="13.5" customHeight="1">
      <c r="A158" s="15"/>
      <c r="B158" s="39"/>
      <c r="C158" s="42" t="s">
        <v>168</v>
      </c>
      <c r="D158" s="43"/>
      <c r="E158" s="19">
        <v>16</v>
      </c>
      <c r="F158" s="39"/>
      <c r="G158" s="39"/>
      <c r="H158" s="42" t="s">
        <v>228</v>
      </c>
      <c r="I158" s="43"/>
      <c r="J158" s="19">
        <v>16</v>
      </c>
      <c r="K158" s="39"/>
      <c r="L158" s="71"/>
      <c r="M158" s="71"/>
      <c r="N158" s="71"/>
      <c r="O158" s="71"/>
      <c r="P158" s="71"/>
      <c r="Q158" s="71"/>
      <c r="R158" s="71"/>
      <c r="S158" s="71"/>
      <c r="T158" s="71"/>
      <c r="U158" s="71"/>
      <c r="V158" s="71"/>
      <c r="W158" s="71"/>
      <c r="X158" s="71"/>
      <c r="Y158" s="71"/>
    </row>
    <row r="159" spans="1:25" ht="13.5" customHeight="1">
      <c r="A159" s="15"/>
      <c r="B159" s="41">
        <v>2</v>
      </c>
      <c r="C159" s="42" t="s">
        <v>227</v>
      </c>
      <c r="D159" s="43"/>
      <c r="E159" s="19">
        <v>12</v>
      </c>
      <c r="F159" s="38"/>
      <c r="G159" s="40">
        <v>2</v>
      </c>
      <c r="H159" s="42" t="s">
        <v>171</v>
      </c>
      <c r="I159" s="43"/>
      <c r="J159" s="19">
        <v>6</v>
      </c>
      <c r="K159" s="38" t="s">
        <v>102</v>
      </c>
      <c r="L159" s="71"/>
      <c r="M159" s="71"/>
      <c r="N159" s="71"/>
      <c r="O159" s="71"/>
      <c r="P159" s="71"/>
      <c r="Q159" s="71"/>
      <c r="R159" s="71"/>
      <c r="S159" s="71"/>
      <c r="T159" s="71"/>
      <c r="U159" s="71"/>
      <c r="V159" s="71"/>
      <c r="W159" s="71"/>
      <c r="X159" s="71"/>
      <c r="Y159" s="71"/>
    </row>
    <row r="160" spans="1:25" ht="13.5" customHeight="1">
      <c r="A160" s="15"/>
      <c r="B160" s="39"/>
      <c r="C160" s="42" t="s">
        <v>172</v>
      </c>
      <c r="D160" s="43"/>
      <c r="E160" s="19">
        <v>11</v>
      </c>
      <c r="F160" s="39"/>
      <c r="G160" s="39"/>
      <c r="H160" s="42" t="s">
        <v>181</v>
      </c>
      <c r="I160" s="43"/>
      <c r="J160" s="19">
        <v>21</v>
      </c>
      <c r="K160" s="39"/>
      <c r="L160" s="71"/>
      <c r="M160" s="71"/>
      <c r="N160" s="71"/>
      <c r="O160" s="71"/>
      <c r="P160" s="71"/>
      <c r="Q160" s="71"/>
      <c r="R160" s="71"/>
      <c r="S160" s="71"/>
      <c r="T160" s="71"/>
      <c r="U160" s="71"/>
      <c r="V160" s="71"/>
      <c r="W160" s="71"/>
      <c r="X160" s="71"/>
      <c r="Y160" s="71"/>
    </row>
    <row r="161" spans="1:25" ht="13.5" customHeight="1">
      <c r="A161" s="15"/>
      <c r="B161" s="41">
        <v>3</v>
      </c>
      <c r="C161" s="42" t="s">
        <v>186</v>
      </c>
      <c r="D161" s="43"/>
      <c r="E161" s="19">
        <v>13</v>
      </c>
      <c r="F161" s="38" t="s">
        <v>33</v>
      </c>
      <c r="G161" s="40">
        <v>3</v>
      </c>
      <c r="H161" s="42" t="s">
        <v>183</v>
      </c>
      <c r="I161" s="43"/>
      <c r="J161" s="19">
        <v>10</v>
      </c>
      <c r="K161" s="38"/>
      <c r="L161" s="71"/>
      <c r="M161" s="71"/>
      <c r="N161" s="71"/>
      <c r="O161" s="71"/>
      <c r="P161" s="71"/>
      <c r="Q161" s="71"/>
      <c r="R161" s="71"/>
      <c r="S161" s="71"/>
      <c r="T161" s="71"/>
      <c r="U161" s="71"/>
      <c r="V161" s="71"/>
      <c r="W161" s="71"/>
      <c r="X161" s="71"/>
      <c r="Y161" s="71"/>
    </row>
    <row r="162" spans="1:25" ht="13.5" customHeight="1">
      <c r="A162" s="15"/>
      <c r="B162" s="39"/>
      <c r="C162" s="42" t="s">
        <v>184</v>
      </c>
      <c r="D162" s="43"/>
      <c r="E162" s="19">
        <v>19</v>
      </c>
      <c r="F162" s="39"/>
      <c r="G162" s="39"/>
      <c r="H162" s="42" t="s">
        <v>185</v>
      </c>
      <c r="I162" s="43"/>
      <c r="J162" s="19">
        <v>16</v>
      </c>
      <c r="K162" s="39"/>
      <c r="L162" s="71"/>
      <c r="M162" s="71"/>
      <c r="N162" s="71"/>
      <c r="O162" s="71"/>
      <c r="P162" s="71"/>
      <c r="Q162" s="71"/>
      <c r="R162" s="71"/>
      <c r="S162" s="71"/>
      <c r="T162" s="71"/>
      <c r="U162" s="71"/>
      <c r="V162" s="71"/>
      <c r="W162" s="71"/>
      <c r="X162" s="71"/>
      <c r="Y162" s="71"/>
    </row>
    <row r="163" spans="1:25" ht="13.5" customHeight="1">
      <c r="A163" s="15"/>
      <c r="B163" s="41">
        <v>4</v>
      </c>
      <c r="C163" s="42" t="s">
        <v>174</v>
      </c>
      <c r="D163" s="43"/>
      <c r="E163" s="19">
        <v>8</v>
      </c>
      <c r="F163" s="38" t="s">
        <v>119</v>
      </c>
      <c r="G163" s="40">
        <v>4</v>
      </c>
      <c r="H163" s="42" t="s">
        <v>226</v>
      </c>
      <c r="I163" s="43"/>
      <c r="J163" s="19">
        <v>15</v>
      </c>
      <c r="K163" s="38" t="s">
        <v>119</v>
      </c>
      <c r="L163" s="71"/>
      <c r="M163" s="71"/>
      <c r="N163" s="71"/>
      <c r="O163" s="71"/>
      <c r="P163" s="71"/>
      <c r="Q163" s="71"/>
      <c r="R163" s="71"/>
      <c r="S163" s="71"/>
      <c r="T163" s="71"/>
      <c r="U163" s="71"/>
      <c r="V163" s="71"/>
      <c r="W163" s="71"/>
      <c r="X163" s="71"/>
      <c r="Y163" s="71"/>
    </row>
    <row r="164" spans="1:25" ht="13.5" customHeight="1">
      <c r="A164" s="15"/>
      <c r="B164" s="39"/>
      <c r="C164" s="42" t="s">
        <v>176</v>
      </c>
      <c r="D164" s="43"/>
      <c r="E164" s="19">
        <v>22</v>
      </c>
      <c r="F164" s="39"/>
      <c r="G164" s="39"/>
      <c r="H164" s="42" t="s">
        <v>173</v>
      </c>
      <c r="I164" s="43"/>
      <c r="J164" s="19">
        <v>17</v>
      </c>
      <c r="K164" s="39"/>
      <c r="L164" s="71"/>
      <c r="M164" s="71"/>
      <c r="N164" s="71"/>
      <c r="O164" s="71"/>
      <c r="P164" s="71"/>
      <c r="Q164" s="71"/>
      <c r="R164" s="71"/>
      <c r="S164" s="71"/>
      <c r="T164" s="71"/>
      <c r="U164" s="71"/>
      <c r="V164" s="71"/>
      <c r="W164" s="71"/>
      <c r="X164" s="71"/>
      <c r="Y164" s="71"/>
    </row>
    <row r="165" spans="1:25" ht="13.5" customHeight="1">
      <c r="A165" s="15"/>
      <c r="B165" s="41">
        <v>5</v>
      </c>
      <c r="C165" s="42" t="s">
        <v>225</v>
      </c>
      <c r="D165" s="43"/>
      <c r="E165" s="19">
        <v>13</v>
      </c>
      <c r="F165" s="38" t="s">
        <v>33</v>
      </c>
      <c r="G165" s="40">
        <v>5</v>
      </c>
      <c r="H165" s="42" t="s">
        <v>224</v>
      </c>
      <c r="I165" s="43"/>
      <c r="J165" s="19">
        <v>11</v>
      </c>
      <c r="K165" s="38"/>
      <c r="L165" s="71"/>
      <c r="M165" s="71"/>
      <c r="N165" s="71"/>
      <c r="O165" s="71"/>
      <c r="P165" s="71"/>
      <c r="Q165" s="71"/>
      <c r="R165" s="71"/>
      <c r="S165" s="71"/>
      <c r="T165" s="71"/>
      <c r="U165" s="71"/>
      <c r="V165" s="71"/>
      <c r="W165" s="71"/>
      <c r="X165" s="71"/>
      <c r="Y165" s="71"/>
    </row>
    <row r="166" spans="1:25" ht="13.5" customHeight="1">
      <c r="A166" s="22"/>
      <c r="B166" s="39"/>
      <c r="C166" s="42" t="s">
        <v>180</v>
      </c>
      <c r="D166" s="43"/>
      <c r="E166" s="19">
        <v>15</v>
      </c>
      <c r="F166" s="39"/>
      <c r="G166" s="39"/>
      <c r="H166" s="42" t="s">
        <v>177</v>
      </c>
      <c r="I166" s="43"/>
      <c r="J166" s="19">
        <v>17</v>
      </c>
      <c r="K166" s="39"/>
      <c r="L166" s="71"/>
      <c r="M166" s="71"/>
      <c r="N166" s="71"/>
      <c r="O166" s="71"/>
      <c r="P166" s="71"/>
      <c r="Q166" s="71"/>
      <c r="R166" s="71"/>
      <c r="S166" s="71"/>
      <c r="T166" s="71"/>
      <c r="U166" s="71"/>
      <c r="V166" s="71"/>
      <c r="W166" s="71"/>
      <c r="X166" s="71"/>
      <c r="Y166" s="71"/>
    </row>
    <row r="167" spans="1:25" ht="15.75">
      <c r="A167" s="25"/>
      <c r="B167" s="44" t="str">
        <f>"TOTAL MATCHES WON BY : "&amp;C153</f>
        <v>TOTAL MATCHES WON BY : SUN CITY</v>
      </c>
      <c r="C167" s="45"/>
      <c r="D167" s="45"/>
      <c r="E167" s="43"/>
      <c r="F167" s="19">
        <f>COUNTA(F157:F166)-0.5*COUNTIF(F157:F166,"Sq*")-COUNTIF(F157:F166,"TBA")</f>
        <v>3.5</v>
      </c>
      <c r="G167" s="55" t="str">
        <f>"TOTAL MATCHES WON BY : "&amp;H153</f>
        <v xml:space="preserve">TOTAL MATCHES WON BY : MOUNT LAWLEY </v>
      </c>
      <c r="H167" s="45"/>
      <c r="I167" s="45"/>
      <c r="J167" s="43"/>
      <c r="K167" s="19">
        <f>COUNTA(K157:K166)-0.5*COUNTIF(K157:K166,"Sq*")-COUNTIF(K157:K166,"TBA")</f>
        <v>1.5</v>
      </c>
      <c r="L167" s="70"/>
      <c r="M167" s="70"/>
      <c r="N167" s="70" t="str">
        <f>IF(F167+K167=0,"",C153)</f>
        <v>SUN CITY</v>
      </c>
      <c r="O167" s="24">
        <f>F167</f>
        <v>3.5</v>
      </c>
      <c r="P167" s="70" t="str">
        <f>IF(F167+K167=0,"",H153)</f>
        <v xml:space="preserve">MOUNT LAWLEY </v>
      </c>
      <c r="Q167" s="24">
        <f>K167</f>
        <v>1.5</v>
      </c>
      <c r="R167" s="70" t="str">
        <f>G168</f>
        <v>SUN CITY</v>
      </c>
      <c r="S167" s="70" t="str">
        <f>IF(R167="HALVED",C153,"")</f>
        <v/>
      </c>
      <c r="T167" s="70" t="str">
        <f>IF(R167="HALVED",H153,"")</f>
        <v/>
      </c>
      <c r="U167" s="70"/>
      <c r="V167" s="70"/>
      <c r="W167" s="70"/>
      <c r="X167" s="70"/>
      <c r="Y167" s="70"/>
    </row>
    <row r="168" spans="1:25" ht="15">
      <c r="A168" s="25"/>
      <c r="B168" s="46" t="s">
        <v>52</v>
      </c>
      <c r="C168" s="45"/>
      <c r="D168" s="45"/>
      <c r="E168" s="45"/>
      <c r="F168" s="43"/>
      <c r="G168" s="56" t="str">
        <f>IF(F167+K167&lt;4,"",IF(F167=K167,"HALVED",IF(F167&gt;K167,C153,H153)))</f>
        <v>SUN CITY</v>
      </c>
      <c r="H168" s="45"/>
      <c r="I168" s="45"/>
      <c r="J168" s="45"/>
      <c r="K168" s="43"/>
      <c r="L168" s="69"/>
      <c r="M168" s="69"/>
      <c r="N168" s="69"/>
      <c r="O168" s="69"/>
      <c r="P168" s="69"/>
      <c r="Q168" s="69"/>
      <c r="R168" s="69"/>
      <c r="S168" s="69"/>
      <c r="T168" s="69"/>
      <c r="U168" s="69"/>
      <c r="V168" s="69"/>
      <c r="W168" s="69"/>
      <c r="X168" s="69"/>
      <c r="Y168" s="69"/>
    </row>
    <row r="169" spans="1:25" ht="13.5" customHeight="1">
      <c r="A169" s="25"/>
      <c r="B169" s="26"/>
      <c r="C169" s="26"/>
      <c r="D169" s="26"/>
      <c r="E169" s="26"/>
      <c r="F169" s="26"/>
      <c r="G169" s="27"/>
      <c r="H169" s="27"/>
      <c r="I169" s="27"/>
      <c r="J169" s="27"/>
      <c r="K169" s="27"/>
      <c r="L169" s="69"/>
      <c r="M169" s="69"/>
      <c r="N169" s="69"/>
      <c r="O169" s="69"/>
      <c r="P169" s="69"/>
      <c r="Q169" s="69"/>
      <c r="R169" s="69"/>
      <c r="S169" s="69"/>
      <c r="T169" s="69"/>
      <c r="U169" s="69"/>
      <c r="V169" s="69"/>
      <c r="W169" s="69"/>
      <c r="X169" s="69"/>
      <c r="Y169" s="69"/>
    </row>
    <row r="170" spans="1:25" ht="15">
      <c r="A170" s="25"/>
      <c r="B170" s="16" t="s">
        <v>22</v>
      </c>
      <c r="C170" s="58" t="s">
        <v>19</v>
      </c>
      <c r="D170" s="45"/>
      <c r="E170" s="45"/>
      <c r="F170" s="43"/>
      <c r="G170" s="17" t="s">
        <v>22</v>
      </c>
      <c r="H170" s="48" t="s">
        <v>210</v>
      </c>
      <c r="I170" s="45"/>
      <c r="J170" s="45"/>
      <c r="K170" s="43"/>
      <c r="L170" s="69"/>
      <c r="M170" s="69"/>
      <c r="N170" s="69"/>
      <c r="O170" s="69"/>
      <c r="P170" s="69"/>
      <c r="Q170" s="69"/>
      <c r="R170" s="69"/>
      <c r="S170" s="69"/>
      <c r="T170" s="69"/>
      <c r="U170" s="69"/>
      <c r="V170" s="69"/>
      <c r="W170" s="69"/>
      <c r="X170" s="69"/>
      <c r="Y170" s="69"/>
    </row>
    <row r="171" spans="1:25" ht="15">
      <c r="A171" s="25"/>
      <c r="B171" s="41" t="s">
        <v>23</v>
      </c>
      <c r="C171" s="59" t="s">
        <v>24</v>
      </c>
      <c r="D171" s="50"/>
      <c r="E171" s="41" t="s">
        <v>25</v>
      </c>
      <c r="F171" s="41" t="s">
        <v>26</v>
      </c>
      <c r="G171" s="40" t="s">
        <v>23</v>
      </c>
      <c r="H171" s="49" t="s">
        <v>24</v>
      </c>
      <c r="I171" s="50"/>
      <c r="J171" s="40" t="s">
        <v>25</v>
      </c>
      <c r="K171" s="40" t="s">
        <v>26</v>
      </c>
      <c r="L171" s="69"/>
      <c r="M171" s="69"/>
      <c r="N171" s="69"/>
      <c r="O171" s="69"/>
      <c r="P171" s="69"/>
      <c r="Q171" s="69"/>
      <c r="R171" s="69"/>
      <c r="S171" s="69"/>
      <c r="T171" s="69"/>
      <c r="U171" s="69"/>
      <c r="V171" s="69"/>
      <c r="W171" s="69"/>
      <c r="X171" s="69"/>
      <c r="Y171" s="69"/>
    </row>
    <row r="172" spans="1:25" ht="15">
      <c r="A172" s="25"/>
      <c r="B172" s="47"/>
      <c r="C172" s="51"/>
      <c r="D172" s="52"/>
      <c r="E172" s="47"/>
      <c r="F172" s="47"/>
      <c r="G172" s="47"/>
      <c r="H172" s="51"/>
      <c r="I172" s="52"/>
      <c r="J172" s="47"/>
      <c r="K172" s="47"/>
      <c r="L172" s="69"/>
      <c r="M172" s="69"/>
      <c r="N172" s="69"/>
      <c r="O172" s="69"/>
      <c r="P172" s="69"/>
      <c r="Q172" s="69"/>
      <c r="R172" s="69"/>
      <c r="S172" s="69"/>
      <c r="T172" s="69"/>
      <c r="U172" s="69"/>
      <c r="V172" s="69"/>
      <c r="W172" s="69"/>
      <c r="X172" s="69"/>
      <c r="Y172" s="69"/>
    </row>
    <row r="173" spans="1:25" ht="15">
      <c r="A173" s="25"/>
      <c r="B173" s="39"/>
      <c r="C173" s="53"/>
      <c r="D173" s="54"/>
      <c r="E173" s="39"/>
      <c r="F173" s="39"/>
      <c r="G173" s="39"/>
      <c r="H173" s="53"/>
      <c r="I173" s="54"/>
      <c r="J173" s="39"/>
      <c r="K173" s="39"/>
      <c r="L173" s="69"/>
      <c r="M173" s="69"/>
      <c r="N173" s="69"/>
      <c r="O173" s="69"/>
      <c r="P173" s="69"/>
      <c r="Q173" s="69"/>
      <c r="R173" s="69"/>
      <c r="S173" s="69"/>
      <c r="T173" s="69"/>
      <c r="U173" s="69"/>
      <c r="V173" s="69"/>
      <c r="W173" s="69"/>
      <c r="X173" s="69"/>
      <c r="Y173" s="69"/>
    </row>
    <row r="174" spans="1:25" ht="15.75">
      <c r="A174" s="25"/>
      <c r="B174" s="41">
        <v>1</v>
      </c>
      <c r="C174" s="42" t="s">
        <v>208</v>
      </c>
      <c r="D174" s="43"/>
      <c r="E174" s="19">
        <v>24</v>
      </c>
      <c r="F174" s="38" t="s">
        <v>43</v>
      </c>
      <c r="G174" s="40">
        <v>1</v>
      </c>
      <c r="H174" s="42" t="s">
        <v>223</v>
      </c>
      <c r="I174" s="43"/>
      <c r="J174" s="19">
        <v>9</v>
      </c>
      <c r="K174" s="38"/>
      <c r="L174" s="71"/>
      <c r="M174" s="71"/>
      <c r="N174" s="71"/>
      <c r="O174" s="71"/>
      <c r="P174" s="71"/>
      <c r="Q174" s="71"/>
      <c r="R174" s="71"/>
      <c r="S174" s="71"/>
      <c r="T174" s="71"/>
      <c r="U174" s="71"/>
      <c r="V174" s="71"/>
      <c r="W174" s="71"/>
      <c r="X174" s="71"/>
      <c r="Y174" s="71"/>
    </row>
    <row r="175" spans="1:25" ht="15.75">
      <c r="A175" s="25"/>
      <c r="B175" s="39"/>
      <c r="C175" s="42" t="s">
        <v>206</v>
      </c>
      <c r="D175" s="43"/>
      <c r="E175" s="19">
        <v>21</v>
      </c>
      <c r="F175" s="39"/>
      <c r="G175" s="39"/>
      <c r="H175" s="42" t="s">
        <v>222</v>
      </c>
      <c r="I175" s="43"/>
      <c r="J175" s="19">
        <v>16</v>
      </c>
      <c r="K175" s="39"/>
      <c r="L175" s="71"/>
      <c r="M175" s="71"/>
      <c r="N175" s="71"/>
      <c r="O175" s="71"/>
      <c r="P175" s="71"/>
      <c r="Q175" s="71"/>
      <c r="R175" s="71"/>
      <c r="S175" s="71"/>
      <c r="T175" s="71"/>
      <c r="U175" s="71"/>
      <c r="V175" s="71"/>
      <c r="W175" s="71"/>
      <c r="X175" s="71"/>
      <c r="Y175" s="71"/>
    </row>
    <row r="176" spans="1:25" ht="15.75">
      <c r="A176" s="25"/>
      <c r="B176" s="41">
        <v>2</v>
      </c>
      <c r="C176" s="42" t="s">
        <v>204</v>
      </c>
      <c r="D176" s="43"/>
      <c r="E176" s="19">
        <v>13</v>
      </c>
      <c r="F176" s="38" t="s">
        <v>77</v>
      </c>
      <c r="G176" s="40">
        <v>2</v>
      </c>
      <c r="H176" s="42" t="s">
        <v>221</v>
      </c>
      <c r="I176" s="43"/>
      <c r="J176" s="19">
        <v>8</v>
      </c>
      <c r="K176" s="38"/>
      <c r="L176" s="71"/>
      <c r="M176" s="71"/>
      <c r="N176" s="71"/>
      <c r="O176" s="71"/>
      <c r="P176" s="71"/>
      <c r="Q176" s="71"/>
      <c r="R176" s="71"/>
      <c r="S176" s="71"/>
      <c r="T176" s="71"/>
      <c r="U176" s="71"/>
      <c r="V176" s="71"/>
      <c r="W176" s="71"/>
      <c r="X176" s="71"/>
      <c r="Y176" s="71"/>
    </row>
    <row r="177" spans="1:25" ht="15.75">
      <c r="A177" s="25"/>
      <c r="B177" s="39"/>
      <c r="C177" s="42" t="s">
        <v>202</v>
      </c>
      <c r="D177" s="43"/>
      <c r="E177" s="19">
        <v>23</v>
      </c>
      <c r="F177" s="39"/>
      <c r="G177" s="39"/>
      <c r="H177" s="42" t="s">
        <v>220</v>
      </c>
      <c r="I177" s="43"/>
      <c r="J177" s="19">
        <v>14</v>
      </c>
      <c r="K177" s="39"/>
      <c r="L177" s="71"/>
      <c r="M177" s="71"/>
      <c r="N177" s="71"/>
      <c r="O177" s="71"/>
      <c r="P177" s="71"/>
      <c r="Q177" s="71"/>
      <c r="R177" s="71"/>
      <c r="S177" s="71"/>
      <c r="T177" s="71"/>
      <c r="U177" s="71"/>
      <c r="V177" s="71"/>
      <c r="W177" s="71"/>
      <c r="X177" s="71"/>
      <c r="Y177" s="71"/>
    </row>
    <row r="178" spans="1:25" ht="15.75">
      <c r="A178" s="25"/>
      <c r="B178" s="41">
        <v>3</v>
      </c>
      <c r="C178" s="42" t="s">
        <v>198</v>
      </c>
      <c r="D178" s="43"/>
      <c r="E178" s="19">
        <v>13</v>
      </c>
      <c r="F178" s="38" t="s">
        <v>84</v>
      </c>
      <c r="G178" s="40">
        <v>3</v>
      </c>
      <c r="H178" s="42" t="s">
        <v>219</v>
      </c>
      <c r="I178" s="43"/>
      <c r="J178" s="19">
        <v>13</v>
      </c>
      <c r="K178" s="38"/>
      <c r="L178" s="71"/>
      <c r="M178" s="71"/>
      <c r="N178" s="71"/>
      <c r="O178" s="71"/>
      <c r="P178" s="71"/>
      <c r="Q178" s="71"/>
      <c r="R178" s="71"/>
      <c r="S178" s="71"/>
      <c r="T178" s="71"/>
      <c r="U178" s="71"/>
      <c r="V178" s="71"/>
      <c r="W178" s="71"/>
      <c r="X178" s="71"/>
      <c r="Y178" s="71"/>
    </row>
    <row r="179" spans="1:25" ht="15.75">
      <c r="A179" s="25"/>
      <c r="B179" s="39"/>
      <c r="C179" s="42" t="s">
        <v>218</v>
      </c>
      <c r="D179" s="43"/>
      <c r="E179" s="19">
        <v>25</v>
      </c>
      <c r="F179" s="39"/>
      <c r="G179" s="39"/>
      <c r="H179" s="42" t="s">
        <v>217</v>
      </c>
      <c r="I179" s="43"/>
      <c r="J179" s="19">
        <v>26</v>
      </c>
      <c r="K179" s="39"/>
      <c r="L179" s="71"/>
      <c r="M179" s="71"/>
      <c r="N179" s="71"/>
      <c r="O179" s="71"/>
      <c r="P179" s="71"/>
      <c r="Q179" s="71"/>
      <c r="R179" s="71"/>
      <c r="S179" s="71"/>
      <c r="T179" s="71"/>
      <c r="U179" s="71"/>
      <c r="V179" s="71"/>
      <c r="W179" s="71"/>
      <c r="X179" s="71"/>
      <c r="Y179" s="71"/>
    </row>
    <row r="180" spans="1:25" ht="15.75">
      <c r="A180" s="25"/>
      <c r="B180" s="41">
        <v>4</v>
      </c>
      <c r="C180" s="42" t="s">
        <v>196</v>
      </c>
      <c r="D180" s="43"/>
      <c r="E180" s="19">
        <v>24</v>
      </c>
      <c r="F180" s="38" t="s">
        <v>38</v>
      </c>
      <c r="G180" s="40">
        <v>4</v>
      </c>
      <c r="H180" s="42" t="s">
        <v>216</v>
      </c>
      <c r="I180" s="43"/>
      <c r="J180" s="19">
        <v>13</v>
      </c>
      <c r="K180" s="38"/>
      <c r="L180" s="71"/>
      <c r="M180" s="71"/>
      <c r="N180" s="71"/>
      <c r="O180" s="71"/>
      <c r="P180" s="71"/>
      <c r="Q180" s="71"/>
      <c r="R180" s="71"/>
      <c r="S180" s="71"/>
      <c r="T180" s="71"/>
      <c r="U180" s="71"/>
      <c r="V180" s="71"/>
      <c r="W180" s="71"/>
      <c r="X180" s="71"/>
      <c r="Y180" s="71"/>
    </row>
    <row r="181" spans="1:25" ht="15.75">
      <c r="A181" s="25"/>
      <c r="B181" s="39"/>
      <c r="C181" s="42" t="s">
        <v>215</v>
      </c>
      <c r="D181" s="43"/>
      <c r="E181" s="19">
        <v>17</v>
      </c>
      <c r="F181" s="39"/>
      <c r="G181" s="39"/>
      <c r="H181" s="42" t="s">
        <v>214</v>
      </c>
      <c r="I181" s="43"/>
      <c r="J181" s="19">
        <v>28</v>
      </c>
      <c r="K181" s="39"/>
      <c r="L181" s="71"/>
      <c r="M181" s="71"/>
      <c r="N181" s="71"/>
      <c r="O181" s="71"/>
      <c r="P181" s="71"/>
      <c r="Q181" s="71"/>
      <c r="R181" s="71"/>
      <c r="S181" s="71"/>
      <c r="T181" s="71"/>
      <c r="U181" s="71"/>
      <c r="V181" s="71"/>
      <c r="W181" s="71"/>
      <c r="X181" s="71"/>
      <c r="Y181" s="71"/>
    </row>
    <row r="182" spans="1:25" ht="15.75">
      <c r="A182" s="25"/>
      <c r="B182" s="41">
        <v>5</v>
      </c>
      <c r="C182" s="42" t="s">
        <v>192</v>
      </c>
      <c r="D182" s="43"/>
      <c r="E182" s="19">
        <v>30</v>
      </c>
      <c r="F182" s="38" t="s">
        <v>43</v>
      </c>
      <c r="G182" s="40">
        <v>5</v>
      </c>
      <c r="H182" s="42" t="s">
        <v>213</v>
      </c>
      <c r="I182" s="43"/>
      <c r="J182" s="19">
        <v>14</v>
      </c>
      <c r="K182" s="38"/>
      <c r="L182" s="71"/>
      <c r="M182" s="71"/>
      <c r="N182" s="71"/>
      <c r="O182" s="71"/>
      <c r="P182" s="71"/>
      <c r="Q182" s="71"/>
      <c r="R182" s="71"/>
      <c r="S182" s="71"/>
      <c r="T182" s="71"/>
      <c r="U182" s="71"/>
      <c r="V182" s="71"/>
      <c r="W182" s="71"/>
      <c r="X182" s="71"/>
      <c r="Y182" s="71"/>
    </row>
    <row r="183" spans="1:25" ht="15.75">
      <c r="A183" s="25"/>
      <c r="B183" s="39"/>
      <c r="C183" s="42" t="s">
        <v>190</v>
      </c>
      <c r="D183" s="43"/>
      <c r="E183" s="19">
        <v>30</v>
      </c>
      <c r="F183" s="39"/>
      <c r="G183" s="39"/>
      <c r="H183" s="42" t="s">
        <v>212</v>
      </c>
      <c r="I183" s="43"/>
      <c r="J183" s="19">
        <v>20</v>
      </c>
      <c r="K183" s="39"/>
      <c r="L183" s="71"/>
      <c r="M183" s="71"/>
      <c r="N183" s="71"/>
      <c r="O183" s="71"/>
      <c r="P183" s="71"/>
      <c r="Q183" s="71"/>
      <c r="R183" s="71"/>
      <c r="S183" s="71"/>
      <c r="T183" s="71"/>
      <c r="U183" s="71"/>
      <c r="V183" s="71"/>
      <c r="W183" s="71"/>
      <c r="X183" s="71"/>
      <c r="Y183" s="71"/>
    </row>
    <row r="184" spans="1:25" ht="27.75">
      <c r="A184" s="25"/>
      <c r="B184" s="44" t="str">
        <f>"TOTAL MATCHES WON BY : "&amp;C170</f>
        <v>TOTAL MATCHES WON BY : MOSMAN PARK</v>
      </c>
      <c r="C184" s="45"/>
      <c r="D184" s="45"/>
      <c r="E184" s="43"/>
      <c r="F184" s="19">
        <f>COUNTA(F174:F183)-0.5*COUNTIF(F174:F183,"Sq*")-COUNTIF(F174:F183,"TBA")</f>
        <v>5</v>
      </c>
      <c r="G184" s="55" t="str">
        <f>"TOTAL MATCHES WON BY : "&amp;H170</f>
        <v>TOTAL MATCHES WON BY : LAKE KARRINYUP</v>
      </c>
      <c r="H184" s="45"/>
      <c r="I184" s="45"/>
      <c r="J184" s="43"/>
      <c r="K184" s="19">
        <f>COUNTA(K174:K183)-0.5*COUNTIF(K174:K183,"Sq*")-COUNTIF(K174:K183,"TBA")</f>
        <v>0</v>
      </c>
      <c r="L184" s="70"/>
      <c r="M184" s="70"/>
      <c r="N184" s="70" t="str">
        <f>IF(F184+K184=0,"",C170)</f>
        <v>MOSMAN PARK</v>
      </c>
      <c r="O184" s="24">
        <f>F184</f>
        <v>5</v>
      </c>
      <c r="P184" s="70" t="str">
        <f>IF(F184+K184=0,"",H170)</f>
        <v>LAKE KARRINYUP</v>
      </c>
      <c r="Q184" s="24">
        <f>K184</f>
        <v>0</v>
      </c>
      <c r="R184" s="70" t="str">
        <f>G185</f>
        <v>MOSMAN PARK</v>
      </c>
      <c r="S184" s="70" t="str">
        <f>IF(R184="HALVED",C170,"")</f>
        <v/>
      </c>
      <c r="T184" s="70" t="str">
        <f>IF(R184="HALVED",H170,"")</f>
        <v/>
      </c>
      <c r="U184" s="70"/>
      <c r="V184" s="70"/>
      <c r="W184" s="70"/>
      <c r="X184" s="70"/>
      <c r="Y184" s="70"/>
    </row>
    <row r="185" spans="1:25" ht="15">
      <c r="A185" s="25"/>
      <c r="B185" s="46" t="s">
        <v>52</v>
      </c>
      <c r="C185" s="45"/>
      <c r="D185" s="45"/>
      <c r="E185" s="45"/>
      <c r="F185" s="43"/>
      <c r="G185" s="56" t="str">
        <f>IF(F184+K184&lt;4,"",IF(F184=K184,"HALVED",IF(F184&gt;K184,C170,H170)))</f>
        <v>MOSMAN PARK</v>
      </c>
      <c r="H185" s="45"/>
      <c r="I185" s="45"/>
      <c r="J185" s="45"/>
      <c r="K185" s="43"/>
      <c r="L185" s="69"/>
      <c r="M185" s="69"/>
      <c r="N185" s="69"/>
      <c r="O185" s="69"/>
      <c r="P185" s="69"/>
      <c r="Q185" s="69"/>
      <c r="R185" s="69"/>
      <c r="S185" s="69"/>
      <c r="T185" s="69"/>
      <c r="U185" s="69"/>
      <c r="V185" s="69"/>
      <c r="W185" s="69"/>
      <c r="X185" s="69"/>
      <c r="Y185" s="69"/>
    </row>
    <row r="186" spans="1:25" ht="15">
      <c r="A186" s="25"/>
      <c r="B186" s="25"/>
      <c r="C186" s="25"/>
      <c r="D186" s="25"/>
      <c r="E186" s="25"/>
      <c r="F186" s="25"/>
      <c r="G186" s="33"/>
      <c r="H186" s="33"/>
      <c r="I186" s="33"/>
      <c r="J186" s="33"/>
      <c r="K186" s="33"/>
      <c r="L186" s="69"/>
      <c r="M186" s="69"/>
      <c r="N186" s="69"/>
      <c r="O186" s="69"/>
      <c r="P186" s="69"/>
      <c r="Q186" s="69"/>
      <c r="R186" s="69"/>
      <c r="S186" s="69"/>
      <c r="T186" s="69"/>
      <c r="U186" s="69"/>
      <c r="V186" s="69"/>
      <c r="W186" s="69"/>
      <c r="X186" s="69"/>
      <c r="Y186" s="69"/>
    </row>
    <row r="187" spans="1:25" ht="19.5" customHeight="1">
      <c r="A187" s="25"/>
      <c r="B187" s="57" t="s">
        <v>211</v>
      </c>
      <c r="C187" s="45"/>
      <c r="D187" s="45"/>
      <c r="E187" s="45"/>
      <c r="F187" s="45"/>
      <c r="G187" s="45"/>
      <c r="H187" s="45"/>
      <c r="I187" s="45"/>
      <c r="J187" s="45"/>
      <c r="K187" s="43"/>
      <c r="L187" s="69"/>
      <c r="M187" s="69"/>
      <c r="N187" s="69"/>
      <c r="O187" s="69"/>
      <c r="P187" s="69"/>
      <c r="Q187" s="69"/>
      <c r="R187" s="69"/>
      <c r="S187" s="69"/>
      <c r="T187" s="69"/>
      <c r="U187" s="69"/>
      <c r="V187" s="69"/>
      <c r="W187" s="69"/>
      <c r="X187" s="69"/>
      <c r="Y187" s="69"/>
    </row>
    <row r="188" spans="1:25" ht="15">
      <c r="A188" s="25"/>
      <c r="B188" s="16" t="s">
        <v>22</v>
      </c>
      <c r="C188" s="58" t="s">
        <v>210</v>
      </c>
      <c r="D188" s="45"/>
      <c r="E188" s="45"/>
      <c r="F188" s="43"/>
      <c r="G188" s="17" t="s">
        <v>22</v>
      </c>
      <c r="H188" s="48" t="s">
        <v>19</v>
      </c>
      <c r="I188" s="45"/>
      <c r="J188" s="45"/>
      <c r="K188" s="43"/>
      <c r="L188" s="69"/>
      <c r="M188" s="69"/>
      <c r="N188" s="69"/>
      <c r="O188" s="69"/>
      <c r="P188" s="69"/>
      <c r="Q188" s="69"/>
      <c r="R188" s="69"/>
      <c r="S188" s="69"/>
      <c r="T188" s="69"/>
      <c r="U188" s="69"/>
      <c r="V188" s="69"/>
      <c r="W188" s="69"/>
      <c r="X188" s="69"/>
      <c r="Y188" s="69"/>
    </row>
    <row r="189" spans="1:25" ht="15">
      <c r="A189" s="25"/>
      <c r="B189" s="41" t="s">
        <v>23</v>
      </c>
      <c r="C189" s="59" t="s">
        <v>24</v>
      </c>
      <c r="D189" s="50"/>
      <c r="E189" s="41" t="s">
        <v>25</v>
      </c>
      <c r="F189" s="41" t="s">
        <v>26</v>
      </c>
      <c r="G189" s="40" t="s">
        <v>23</v>
      </c>
      <c r="H189" s="49" t="s">
        <v>24</v>
      </c>
      <c r="I189" s="50"/>
      <c r="J189" s="40" t="s">
        <v>25</v>
      </c>
      <c r="K189" s="40" t="s">
        <v>26</v>
      </c>
      <c r="L189" s="69"/>
      <c r="M189" s="69"/>
      <c r="N189" s="69"/>
      <c r="O189" s="69"/>
      <c r="P189" s="69"/>
      <c r="Q189" s="69"/>
      <c r="R189" s="69"/>
      <c r="S189" s="69"/>
      <c r="T189" s="69"/>
      <c r="U189" s="69"/>
      <c r="V189" s="69"/>
      <c r="W189" s="69"/>
      <c r="X189" s="69"/>
      <c r="Y189" s="69"/>
    </row>
    <row r="190" spans="1:25" ht="15">
      <c r="A190" s="25"/>
      <c r="B190" s="47"/>
      <c r="C190" s="51"/>
      <c r="D190" s="52"/>
      <c r="E190" s="47"/>
      <c r="F190" s="47"/>
      <c r="G190" s="47"/>
      <c r="H190" s="51"/>
      <c r="I190" s="52"/>
      <c r="J190" s="47"/>
      <c r="K190" s="47"/>
      <c r="L190" s="69"/>
      <c r="M190" s="69"/>
      <c r="N190" s="69"/>
      <c r="O190" s="69"/>
      <c r="P190" s="69"/>
      <c r="Q190" s="69"/>
      <c r="R190" s="69"/>
      <c r="S190" s="69"/>
      <c r="T190" s="69"/>
      <c r="U190" s="69"/>
      <c r="V190" s="69"/>
      <c r="W190" s="69"/>
      <c r="X190" s="69"/>
      <c r="Y190" s="69"/>
    </row>
    <row r="191" spans="1:25" ht="15">
      <c r="A191" s="25"/>
      <c r="B191" s="39"/>
      <c r="C191" s="53"/>
      <c r="D191" s="54"/>
      <c r="E191" s="39"/>
      <c r="F191" s="39"/>
      <c r="G191" s="39"/>
      <c r="H191" s="53"/>
      <c r="I191" s="54"/>
      <c r="J191" s="39"/>
      <c r="K191" s="39"/>
      <c r="L191" s="69"/>
      <c r="M191" s="69"/>
      <c r="N191" s="69"/>
      <c r="O191" s="69"/>
      <c r="P191" s="69"/>
      <c r="Q191" s="69"/>
      <c r="R191" s="69"/>
      <c r="S191" s="69"/>
      <c r="T191" s="69"/>
      <c r="U191" s="69"/>
      <c r="V191" s="69"/>
      <c r="W191" s="69"/>
      <c r="X191" s="69"/>
      <c r="Y191" s="69"/>
    </row>
    <row r="192" spans="1:25" ht="15.75">
      <c r="A192" s="25"/>
      <c r="B192" s="41">
        <v>1</v>
      </c>
      <c r="C192" s="42" t="s">
        <v>209</v>
      </c>
      <c r="D192" s="43"/>
      <c r="E192" s="19">
        <v>6</v>
      </c>
      <c r="F192" s="38" t="s">
        <v>38</v>
      </c>
      <c r="G192" s="40">
        <v>1</v>
      </c>
      <c r="H192" s="42" t="s">
        <v>208</v>
      </c>
      <c r="I192" s="43"/>
      <c r="J192" s="19">
        <v>27</v>
      </c>
      <c r="K192" s="38"/>
      <c r="L192" s="71"/>
      <c r="M192" s="71"/>
      <c r="N192" s="71"/>
      <c r="O192" s="71"/>
      <c r="P192" s="71"/>
      <c r="Q192" s="71"/>
      <c r="R192" s="71"/>
      <c r="S192" s="71"/>
      <c r="T192" s="71"/>
      <c r="U192" s="71"/>
      <c r="V192" s="71"/>
      <c r="W192" s="71"/>
      <c r="X192" s="71"/>
      <c r="Y192" s="71"/>
    </row>
    <row r="193" spans="1:25" ht="15.75">
      <c r="A193" s="25"/>
      <c r="B193" s="39"/>
      <c r="C193" s="42" t="s">
        <v>207</v>
      </c>
      <c r="D193" s="43"/>
      <c r="E193" s="19">
        <v>24</v>
      </c>
      <c r="F193" s="39"/>
      <c r="G193" s="39"/>
      <c r="H193" s="42" t="s">
        <v>206</v>
      </c>
      <c r="I193" s="43"/>
      <c r="J193" s="19">
        <v>23</v>
      </c>
      <c r="K193" s="39"/>
      <c r="L193" s="71"/>
      <c r="M193" s="71"/>
      <c r="N193" s="71"/>
      <c r="O193" s="71"/>
      <c r="P193" s="71"/>
      <c r="Q193" s="71"/>
      <c r="R193" s="71"/>
      <c r="S193" s="71"/>
      <c r="T193" s="71"/>
      <c r="U193" s="71"/>
      <c r="V193" s="71"/>
      <c r="W193" s="71"/>
      <c r="X193" s="71"/>
      <c r="Y193" s="71"/>
    </row>
    <row r="194" spans="1:25" ht="15.75">
      <c r="A194" s="25"/>
      <c r="B194" s="41">
        <v>2</v>
      </c>
      <c r="C194" s="42" t="s">
        <v>205</v>
      </c>
      <c r="D194" s="43"/>
      <c r="E194" s="19">
        <v>7</v>
      </c>
      <c r="F194" s="38" t="s">
        <v>84</v>
      </c>
      <c r="G194" s="40">
        <v>2</v>
      </c>
      <c r="H194" s="42" t="s">
        <v>204</v>
      </c>
      <c r="I194" s="43"/>
      <c r="J194" s="19">
        <v>14</v>
      </c>
      <c r="K194" s="38"/>
      <c r="L194" s="71"/>
      <c r="M194" s="71"/>
      <c r="N194" s="71"/>
      <c r="O194" s="71"/>
      <c r="P194" s="71"/>
      <c r="Q194" s="71"/>
      <c r="R194" s="71"/>
      <c r="S194" s="71"/>
      <c r="T194" s="71"/>
      <c r="U194" s="71"/>
      <c r="V194" s="71"/>
      <c r="W194" s="71"/>
      <c r="X194" s="71"/>
      <c r="Y194" s="71"/>
    </row>
    <row r="195" spans="1:25" ht="15.75">
      <c r="A195" s="25"/>
      <c r="B195" s="39"/>
      <c r="C195" s="42" t="s">
        <v>203</v>
      </c>
      <c r="D195" s="43"/>
      <c r="E195" s="19">
        <v>19</v>
      </c>
      <c r="F195" s="39"/>
      <c r="G195" s="39"/>
      <c r="H195" s="42" t="s">
        <v>202</v>
      </c>
      <c r="I195" s="43"/>
      <c r="J195" s="19">
        <v>26</v>
      </c>
      <c r="K195" s="39"/>
      <c r="L195" s="71"/>
      <c r="M195" s="71"/>
      <c r="N195" s="71"/>
      <c r="O195" s="71"/>
      <c r="P195" s="71"/>
      <c r="Q195" s="71"/>
      <c r="R195" s="71"/>
      <c r="S195" s="71"/>
      <c r="T195" s="71"/>
      <c r="U195" s="71"/>
      <c r="V195" s="71"/>
      <c r="W195" s="71"/>
      <c r="X195" s="71"/>
      <c r="Y195" s="71"/>
    </row>
    <row r="196" spans="1:25" ht="15.75">
      <c r="A196" s="25"/>
      <c r="B196" s="41">
        <v>3</v>
      </c>
      <c r="C196" s="42" t="s">
        <v>201</v>
      </c>
      <c r="D196" s="43"/>
      <c r="E196" s="19">
        <v>8</v>
      </c>
      <c r="F196" s="38"/>
      <c r="G196" s="40">
        <v>3</v>
      </c>
      <c r="H196" s="42" t="s">
        <v>200</v>
      </c>
      <c r="I196" s="43"/>
      <c r="J196" s="19">
        <v>24</v>
      </c>
      <c r="K196" s="38" t="s">
        <v>68</v>
      </c>
      <c r="L196" s="71"/>
      <c r="M196" s="71"/>
      <c r="N196" s="71"/>
      <c r="O196" s="71"/>
      <c r="P196" s="71"/>
      <c r="Q196" s="71"/>
      <c r="R196" s="71"/>
      <c r="S196" s="71"/>
      <c r="T196" s="71"/>
      <c r="U196" s="71"/>
      <c r="V196" s="71"/>
      <c r="W196" s="71"/>
      <c r="X196" s="71"/>
      <c r="Y196" s="71"/>
    </row>
    <row r="197" spans="1:25" ht="15.75">
      <c r="A197" s="25"/>
      <c r="B197" s="39"/>
      <c r="C197" s="42" t="s">
        <v>199</v>
      </c>
      <c r="D197" s="43"/>
      <c r="E197" s="19">
        <v>19</v>
      </c>
      <c r="F197" s="39"/>
      <c r="G197" s="39"/>
      <c r="H197" s="42" t="s">
        <v>198</v>
      </c>
      <c r="I197" s="43"/>
      <c r="J197" s="19">
        <v>16</v>
      </c>
      <c r="K197" s="39"/>
      <c r="L197" s="71"/>
      <c r="M197" s="71"/>
      <c r="N197" s="71"/>
      <c r="O197" s="71"/>
      <c r="P197" s="71"/>
      <c r="Q197" s="71"/>
      <c r="R197" s="71"/>
      <c r="S197" s="71"/>
      <c r="T197" s="71"/>
      <c r="U197" s="71"/>
      <c r="V197" s="71"/>
      <c r="W197" s="71"/>
      <c r="X197" s="71"/>
      <c r="Y197" s="71"/>
    </row>
    <row r="198" spans="1:25" ht="15.75">
      <c r="A198" s="25"/>
      <c r="B198" s="41">
        <v>4</v>
      </c>
      <c r="C198" s="42" t="s">
        <v>197</v>
      </c>
      <c r="D198" s="43"/>
      <c r="E198" s="19">
        <v>9</v>
      </c>
      <c r="F198" s="38" t="s">
        <v>28</v>
      </c>
      <c r="G198" s="40">
        <v>4</v>
      </c>
      <c r="H198" s="42" t="s">
        <v>196</v>
      </c>
      <c r="I198" s="43"/>
      <c r="J198" s="19">
        <v>27</v>
      </c>
      <c r="K198" s="38"/>
      <c r="L198" s="71"/>
      <c r="M198" s="71"/>
      <c r="N198" s="71"/>
      <c r="O198" s="71"/>
      <c r="P198" s="71"/>
      <c r="Q198" s="71"/>
      <c r="R198" s="71"/>
      <c r="S198" s="71"/>
      <c r="T198" s="71"/>
      <c r="U198" s="71"/>
      <c r="V198" s="71"/>
      <c r="W198" s="71"/>
      <c r="X198" s="71"/>
      <c r="Y198" s="71"/>
    </row>
    <row r="199" spans="1:25" ht="15.75">
      <c r="A199" s="25"/>
      <c r="B199" s="39"/>
      <c r="C199" s="42" t="s">
        <v>195</v>
      </c>
      <c r="D199" s="43"/>
      <c r="E199" s="19">
        <v>20</v>
      </c>
      <c r="F199" s="39"/>
      <c r="G199" s="39"/>
      <c r="H199" s="42" t="s">
        <v>194</v>
      </c>
      <c r="I199" s="43"/>
      <c r="J199" s="19">
        <v>28</v>
      </c>
      <c r="K199" s="39"/>
      <c r="L199" s="71"/>
      <c r="M199" s="71"/>
      <c r="N199" s="71"/>
      <c r="O199" s="71"/>
      <c r="P199" s="71"/>
      <c r="Q199" s="71"/>
      <c r="R199" s="71"/>
      <c r="S199" s="71"/>
      <c r="T199" s="71"/>
      <c r="U199" s="71"/>
      <c r="V199" s="71"/>
      <c r="W199" s="71"/>
      <c r="X199" s="71"/>
      <c r="Y199" s="71"/>
    </row>
    <row r="200" spans="1:25" ht="15.75">
      <c r="A200" s="25"/>
      <c r="B200" s="41">
        <v>5</v>
      </c>
      <c r="C200" s="42" t="s">
        <v>193</v>
      </c>
      <c r="D200" s="43"/>
      <c r="E200" s="19">
        <v>6</v>
      </c>
      <c r="F200" s="38"/>
      <c r="G200" s="40">
        <v>5</v>
      </c>
      <c r="H200" s="42" t="s">
        <v>192</v>
      </c>
      <c r="I200" s="43"/>
      <c r="J200" s="19">
        <v>33</v>
      </c>
      <c r="K200" s="38" t="s">
        <v>68</v>
      </c>
      <c r="L200" s="71"/>
      <c r="M200" s="71"/>
      <c r="N200" s="71"/>
      <c r="O200" s="71"/>
      <c r="P200" s="71"/>
      <c r="Q200" s="71"/>
      <c r="R200" s="71"/>
      <c r="S200" s="71"/>
      <c r="T200" s="71"/>
      <c r="U200" s="71"/>
      <c r="V200" s="71"/>
      <c r="W200" s="71"/>
      <c r="X200" s="71"/>
      <c r="Y200" s="71"/>
    </row>
    <row r="201" spans="1:25" ht="15.75">
      <c r="A201" s="25"/>
      <c r="B201" s="39"/>
      <c r="C201" s="42" t="s">
        <v>191</v>
      </c>
      <c r="D201" s="43"/>
      <c r="E201" s="19">
        <v>22</v>
      </c>
      <c r="F201" s="39"/>
      <c r="G201" s="39"/>
      <c r="H201" s="42" t="s">
        <v>190</v>
      </c>
      <c r="I201" s="43"/>
      <c r="J201" s="19">
        <v>32</v>
      </c>
      <c r="K201" s="39"/>
      <c r="L201" s="71"/>
      <c r="M201" s="71"/>
      <c r="N201" s="71"/>
      <c r="O201" s="71"/>
      <c r="P201" s="71"/>
      <c r="Q201" s="71"/>
      <c r="R201" s="71"/>
      <c r="S201" s="71"/>
      <c r="T201" s="71"/>
      <c r="U201" s="71"/>
      <c r="V201" s="71"/>
      <c r="W201" s="71"/>
      <c r="X201" s="71"/>
      <c r="Y201" s="71"/>
    </row>
    <row r="202" spans="1:25" ht="27.75">
      <c r="A202" s="25"/>
      <c r="B202" s="44" t="str">
        <f>"TOTAL MATCHES WON BY : "&amp;C188</f>
        <v>TOTAL MATCHES WON BY : LAKE KARRINYUP</v>
      </c>
      <c r="C202" s="45"/>
      <c r="D202" s="45"/>
      <c r="E202" s="43"/>
      <c r="F202" s="19">
        <f>COUNTA(F192:F201)-0.5*COUNTIF(F192:F201,"Sq*")-COUNTIF(F192:F201,"TBA")</f>
        <v>3</v>
      </c>
      <c r="G202" s="55" t="str">
        <f>"TOTAL MATCHES WON BY : "&amp;H188</f>
        <v>TOTAL MATCHES WON BY : MOSMAN PARK</v>
      </c>
      <c r="H202" s="45"/>
      <c r="I202" s="45"/>
      <c r="J202" s="43"/>
      <c r="K202" s="19">
        <f>COUNTA(K192:K201)-0.5*COUNTIF(K192:K201,"Sq*")-COUNTIF(K192:K201,"TBA")</f>
        <v>2</v>
      </c>
      <c r="L202" s="70"/>
      <c r="M202" s="70"/>
      <c r="N202" s="70" t="str">
        <f>IF(F202+K202=0,"",C188)</f>
        <v>LAKE KARRINYUP</v>
      </c>
      <c r="O202" s="24">
        <f>F202</f>
        <v>3</v>
      </c>
      <c r="P202" s="70" t="str">
        <f>IF(F202+K202=0,"",H188)</f>
        <v>MOSMAN PARK</v>
      </c>
      <c r="Q202" s="24">
        <f>K202</f>
        <v>2</v>
      </c>
      <c r="R202" s="70" t="str">
        <f>G203</f>
        <v>LAKE KARRINYUP</v>
      </c>
      <c r="S202" s="70" t="str">
        <f>IF(R202="HALVED",C188,"")</f>
        <v/>
      </c>
      <c r="T202" s="70" t="str">
        <f>IF(R202="HALVED",H188,"")</f>
        <v/>
      </c>
      <c r="U202" s="70"/>
      <c r="V202" s="70"/>
      <c r="W202" s="70"/>
      <c r="X202" s="70"/>
      <c r="Y202" s="70"/>
    </row>
    <row r="203" spans="1:25" ht="15">
      <c r="A203" s="25"/>
      <c r="B203" s="46" t="s">
        <v>52</v>
      </c>
      <c r="C203" s="45"/>
      <c r="D203" s="45"/>
      <c r="E203" s="45"/>
      <c r="F203" s="43"/>
      <c r="G203" s="56" t="str">
        <f>IF(F202+K202&lt;4,"",IF(F202=K202,"HALVED",IF(F202&gt;K202,C188,H188)))</f>
        <v>LAKE KARRINYUP</v>
      </c>
      <c r="H203" s="45"/>
      <c r="I203" s="45"/>
      <c r="J203" s="45"/>
      <c r="K203" s="43"/>
      <c r="L203" s="69"/>
      <c r="M203" s="69"/>
      <c r="N203" s="69"/>
      <c r="O203" s="69"/>
      <c r="P203" s="69"/>
      <c r="Q203" s="69"/>
      <c r="R203" s="69"/>
      <c r="S203" s="69"/>
      <c r="T203" s="69"/>
      <c r="U203" s="69"/>
      <c r="V203" s="69"/>
      <c r="W203" s="69"/>
      <c r="X203" s="69"/>
      <c r="Y203" s="69"/>
    </row>
    <row r="204" spans="1:25" ht="21.75" customHeight="1">
      <c r="A204" s="25"/>
      <c r="B204" s="57" t="s">
        <v>157</v>
      </c>
      <c r="C204" s="45"/>
      <c r="D204" s="45"/>
      <c r="E204" s="45"/>
      <c r="F204" s="45"/>
      <c r="G204" s="45"/>
      <c r="H204" s="45"/>
      <c r="I204" s="45"/>
      <c r="J204" s="45"/>
      <c r="K204" s="43"/>
      <c r="L204" s="69"/>
      <c r="M204" s="69"/>
      <c r="N204" s="69"/>
      <c r="O204" s="69"/>
      <c r="P204" s="69"/>
      <c r="Q204" s="69"/>
      <c r="R204" s="69"/>
      <c r="S204" s="69"/>
      <c r="T204" s="69"/>
      <c r="U204" s="69"/>
      <c r="V204" s="69"/>
      <c r="W204" s="69"/>
      <c r="X204" s="69"/>
      <c r="Y204" s="69"/>
    </row>
    <row r="205" spans="1:25" ht="15">
      <c r="A205" s="25"/>
      <c r="B205" s="16" t="s">
        <v>22</v>
      </c>
      <c r="C205" s="58" t="s">
        <v>189</v>
      </c>
      <c r="D205" s="45"/>
      <c r="E205" s="45"/>
      <c r="F205" s="43"/>
      <c r="G205" s="17" t="s">
        <v>22</v>
      </c>
      <c r="H205" s="48" t="s">
        <v>188</v>
      </c>
      <c r="I205" s="45"/>
      <c r="J205" s="45"/>
      <c r="K205" s="43"/>
      <c r="L205" s="69"/>
      <c r="M205" s="69"/>
      <c r="N205" s="69"/>
      <c r="O205" s="69"/>
      <c r="P205" s="69"/>
      <c r="Q205" s="69"/>
      <c r="R205" s="69"/>
      <c r="S205" s="69"/>
      <c r="T205" s="69"/>
      <c r="U205" s="69"/>
      <c r="V205" s="69"/>
      <c r="W205" s="69"/>
      <c r="X205" s="69"/>
      <c r="Y205" s="69"/>
    </row>
    <row r="206" spans="1:25" ht="15">
      <c r="A206" s="25"/>
      <c r="B206" s="41" t="s">
        <v>23</v>
      </c>
      <c r="C206" s="59" t="s">
        <v>24</v>
      </c>
      <c r="D206" s="50"/>
      <c r="E206" s="41" t="s">
        <v>25</v>
      </c>
      <c r="F206" s="41" t="s">
        <v>26</v>
      </c>
      <c r="G206" s="40" t="s">
        <v>23</v>
      </c>
      <c r="H206" s="49" t="s">
        <v>24</v>
      </c>
      <c r="I206" s="50"/>
      <c r="J206" s="40" t="s">
        <v>25</v>
      </c>
      <c r="K206" s="40" t="s">
        <v>26</v>
      </c>
      <c r="L206" s="69"/>
      <c r="M206" s="69"/>
      <c r="N206" s="69"/>
      <c r="O206" s="69"/>
      <c r="P206" s="69"/>
      <c r="Q206" s="69"/>
      <c r="R206" s="69"/>
      <c r="S206" s="69"/>
      <c r="T206" s="69"/>
      <c r="U206" s="69"/>
      <c r="V206" s="69"/>
      <c r="W206" s="69"/>
      <c r="X206" s="69"/>
      <c r="Y206" s="69"/>
    </row>
    <row r="207" spans="1:25" ht="15">
      <c r="A207" s="25"/>
      <c r="B207" s="47"/>
      <c r="C207" s="51"/>
      <c r="D207" s="52"/>
      <c r="E207" s="47"/>
      <c r="F207" s="47"/>
      <c r="G207" s="47"/>
      <c r="H207" s="51"/>
      <c r="I207" s="52"/>
      <c r="J207" s="47"/>
      <c r="K207" s="47"/>
      <c r="L207" s="69"/>
      <c r="M207" s="69"/>
      <c r="N207" s="69"/>
      <c r="O207" s="69"/>
      <c r="P207" s="69"/>
      <c r="Q207" s="69"/>
      <c r="R207" s="69"/>
      <c r="S207" s="69"/>
      <c r="T207" s="69"/>
      <c r="U207" s="69"/>
      <c r="V207" s="69"/>
      <c r="W207" s="69"/>
      <c r="X207" s="69"/>
      <c r="Y207" s="69"/>
    </row>
    <row r="208" spans="1:25" ht="15">
      <c r="A208" s="25"/>
      <c r="B208" s="39"/>
      <c r="C208" s="53"/>
      <c r="D208" s="54"/>
      <c r="E208" s="39"/>
      <c r="F208" s="39"/>
      <c r="G208" s="39"/>
      <c r="H208" s="53"/>
      <c r="I208" s="54"/>
      <c r="J208" s="39"/>
      <c r="K208" s="39"/>
      <c r="L208" s="69"/>
      <c r="M208" s="69"/>
      <c r="N208" s="69"/>
      <c r="O208" s="69"/>
      <c r="P208" s="69"/>
      <c r="Q208" s="69"/>
      <c r="R208" s="69"/>
      <c r="S208" s="69"/>
      <c r="T208" s="69"/>
      <c r="U208" s="69"/>
      <c r="V208" s="69"/>
      <c r="W208" s="69"/>
      <c r="X208" s="69"/>
      <c r="Y208" s="69"/>
    </row>
    <row r="209" spans="1:25" ht="15.75">
      <c r="A209" s="25"/>
      <c r="B209" s="41">
        <v>1</v>
      </c>
      <c r="C209" s="42" t="s">
        <v>187</v>
      </c>
      <c r="D209" s="43"/>
      <c r="E209" s="19">
        <v>17</v>
      </c>
      <c r="F209" s="38"/>
      <c r="G209" s="40">
        <v>1</v>
      </c>
      <c r="H209" s="42" t="s">
        <v>186</v>
      </c>
      <c r="I209" s="43"/>
      <c r="J209" s="19">
        <v>14</v>
      </c>
      <c r="K209" s="38" t="s">
        <v>87</v>
      </c>
      <c r="L209" s="71"/>
      <c r="M209" s="71"/>
      <c r="N209" s="71"/>
      <c r="O209" s="71"/>
      <c r="P209" s="71"/>
      <c r="Q209" s="71"/>
      <c r="R209" s="71"/>
      <c r="S209" s="71"/>
      <c r="T209" s="71"/>
      <c r="U209" s="71"/>
      <c r="V209" s="71"/>
      <c r="W209" s="71"/>
      <c r="X209" s="71"/>
      <c r="Y209" s="71"/>
    </row>
    <row r="210" spans="1:25" ht="15.75">
      <c r="A210" s="25"/>
      <c r="B210" s="39"/>
      <c r="C210" s="42" t="s">
        <v>185</v>
      </c>
      <c r="D210" s="43"/>
      <c r="E210" s="19">
        <v>17</v>
      </c>
      <c r="F210" s="39"/>
      <c r="G210" s="39"/>
      <c r="H210" s="42" t="s">
        <v>184</v>
      </c>
      <c r="I210" s="43"/>
      <c r="J210" s="19">
        <v>20</v>
      </c>
      <c r="K210" s="39"/>
      <c r="L210" s="71"/>
      <c r="M210" s="71"/>
      <c r="N210" s="71"/>
      <c r="O210" s="71"/>
      <c r="P210" s="71"/>
      <c r="Q210" s="71"/>
      <c r="R210" s="71"/>
      <c r="S210" s="71"/>
      <c r="T210" s="71"/>
      <c r="U210" s="71"/>
      <c r="V210" s="71"/>
      <c r="W210" s="71"/>
      <c r="X210" s="71"/>
      <c r="Y210" s="71"/>
    </row>
    <row r="211" spans="1:25" ht="15.75">
      <c r="A211" s="25"/>
      <c r="B211" s="41">
        <v>2</v>
      </c>
      <c r="C211" s="42" t="s">
        <v>183</v>
      </c>
      <c r="D211" s="43"/>
      <c r="E211" s="19">
        <v>11</v>
      </c>
      <c r="F211" s="38" t="s">
        <v>43</v>
      </c>
      <c r="G211" s="40">
        <v>2</v>
      </c>
      <c r="H211" s="42" t="s">
        <v>182</v>
      </c>
      <c r="I211" s="43"/>
      <c r="J211" s="19">
        <v>13</v>
      </c>
      <c r="K211" s="38"/>
      <c r="L211" s="71"/>
      <c r="M211" s="71"/>
      <c r="N211" s="71"/>
      <c r="O211" s="71"/>
      <c r="P211" s="71"/>
      <c r="Q211" s="71"/>
      <c r="R211" s="71"/>
      <c r="S211" s="71"/>
      <c r="T211" s="71"/>
      <c r="U211" s="71"/>
      <c r="V211" s="71"/>
      <c r="W211" s="71"/>
      <c r="X211" s="71"/>
      <c r="Y211" s="71"/>
    </row>
    <row r="212" spans="1:25" ht="15.75">
      <c r="A212" s="25"/>
      <c r="B212" s="39"/>
      <c r="C212" s="42" t="s">
        <v>181</v>
      </c>
      <c r="D212" s="43"/>
      <c r="E212" s="19">
        <v>23</v>
      </c>
      <c r="F212" s="39"/>
      <c r="G212" s="39"/>
      <c r="H212" s="42" t="s">
        <v>180</v>
      </c>
      <c r="I212" s="43"/>
      <c r="J212" s="19">
        <v>16</v>
      </c>
      <c r="K212" s="39"/>
      <c r="L212" s="71"/>
      <c r="M212" s="71"/>
      <c r="N212" s="71"/>
      <c r="O212" s="71"/>
      <c r="P212" s="71"/>
      <c r="Q212" s="71"/>
      <c r="R212" s="71"/>
      <c r="S212" s="71"/>
      <c r="T212" s="71"/>
      <c r="U212" s="71"/>
      <c r="V212" s="71"/>
      <c r="W212" s="71"/>
      <c r="X212" s="71"/>
      <c r="Y212" s="71"/>
    </row>
    <row r="213" spans="1:25" ht="15.75">
      <c r="A213" s="25"/>
      <c r="B213" s="41">
        <v>3</v>
      </c>
      <c r="C213" s="42" t="s">
        <v>179</v>
      </c>
      <c r="D213" s="43"/>
      <c r="E213" s="19">
        <v>19</v>
      </c>
      <c r="F213" s="38" t="s">
        <v>28</v>
      </c>
      <c r="G213" s="40">
        <v>3</v>
      </c>
      <c r="H213" s="42" t="s">
        <v>178</v>
      </c>
      <c r="I213" s="43"/>
      <c r="J213" s="19">
        <v>13</v>
      </c>
      <c r="K213" s="38"/>
      <c r="L213" s="71"/>
      <c r="M213" s="71"/>
      <c r="N213" s="71"/>
      <c r="O213" s="71"/>
      <c r="P213" s="71"/>
      <c r="Q213" s="71"/>
      <c r="R213" s="71"/>
      <c r="S213" s="71"/>
      <c r="T213" s="71"/>
      <c r="U213" s="71"/>
      <c r="V213" s="71"/>
      <c r="W213" s="71"/>
      <c r="X213" s="71"/>
      <c r="Y213" s="71"/>
    </row>
    <row r="214" spans="1:25" ht="15.75">
      <c r="A214" s="25"/>
      <c r="B214" s="39"/>
      <c r="C214" s="42" t="s">
        <v>177</v>
      </c>
      <c r="D214" s="43"/>
      <c r="E214" s="19">
        <v>19</v>
      </c>
      <c r="F214" s="39"/>
      <c r="G214" s="39"/>
      <c r="H214" s="42" t="s">
        <v>176</v>
      </c>
      <c r="I214" s="43"/>
      <c r="J214" s="19">
        <v>24</v>
      </c>
      <c r="K214" s="39"/>
      <c r="L214" s="71"/>
      <c r="M214" s="71"/>
      <c r="N214" s="71"/>
      <c r="O214" s="71"/>
      <c r="P214" s="71"/>
      <c r="Q214" s="71"/>
      <c r="R214" s="71"/>
      <c r="S214" s="71"/>
      <c r="T214" s="71"/>
      <c r="U214" s="71"/>
      <c r="V214" s="71"/>
      <c r="W214" s="71"/>
      <c r="X214" s="71"/>
      <c r="Y214" s="71"/>
    </row>
    <row r="215" spans="1:25" ht="15.75">
      <c r="A215" s="25"/>
      <c r="B215" s="41">
        <v>4</v>
      </c>
      <c r="C215" s="42" t="s">
        <v>175</v>
      </c>
      <c r="D215" s="43"/>
      <c r="E215" s="19">
        <v>6</v>
      </c>
      <c r="F215" s="38" t="s">
        <v>87</v>
      </c>
      <c r="G215" s="40">
        <v>4</v>
      </c>
      <c r="H215" s="42" t="s">
        <v>174</v>
      </c>
      <c r="I215" s="43"/>
      <c r="J215" s="19">
        <v>9</v>
      </c>
      <c r="K215" s="38"/>
      <c r="L215" s="71"/>
      <c r="M215" s="71"/>
      <c r="N215" s="71"/>
      <c r="O215" s="71"/>
      <c r="P215" s="71"/>
      <c r="Q215" s="71"/>
      <c r="R215" s="71"/>
      <c r="S215" s="71"/>
      <c r="T215" s="71"/>
      <c r="U215" s="71"/>
      <c r="V215" s="71"/>
      <c r="W215" s="71"/>
      <c r="X215" s="71"/>
      <c r="Y215" s="71"/>
    </row>
    <row r="216" spans="1:25" ht="15.75">
      <c r="A216" s="25"/>
      <c r="B216" s="39"/>
      <c r="C216" s="42" t="s">
        <v>173</v>
      </c>
      <c r="D216" s="43"/>
      <c r="E216" s="19">
        <v>19</v>
      </c>
      <c r="F216" s="39"/>
      <c r="G216" s="39"/>
      <c r="H216" s="42" t="s">
        <v>172</v>
      </c>
      <c r="I216" s="43"/>
      <c r="J216" s="19">
        <v>13</v>
      </c>
      <c r="K216" s="39"/>
      <c r="L216" s="71"/>
      <c r="M216" s="71"/>
      <c r="N216" s="71"/>
      <c r="O216" s="71"/>
      <c r="P216" s="71"/>
      <c r="Q216" s="71"/>
      <c r="R216" s="71"/>
      <c r="S216" s="71"/>
      <c r="T216" s="71"/>
      <c r="U216" s="71"/>
      <c r="V216" s="71"/>
      <c r="W216" s="71"/>
      <c r="X216" s="71"/>
      <c r="Y216" s="71"/>
    </row>
    <row r="217" spans="1:25" ht="15.75">
      <c r="A217" s="25"/>
      <c r="B217" s="41">
        <v>5</v>
      </c>
      <c r="C217" s="42" t="s">
        <v>171</v>
      </c>
      <c r="D217" s="43"/>
      <c r="E217" s="19">
        <v>7</v>
      </c>
      <c r="F217" s="38" t="s">
        <v>38</v>
      </c>
      <c r="G217" s="40">
        <v>5</v>
      </c>
      <c r="H217" s="42" t="s">
        <v>170</v>
      </c>
      <c r="I217" s="43"/>
      <c r="J217" s="19">
        <v>8</v>
      </c>
      <c r="K217" s="38"/>
      <c r="L217" s="71"/>
      <c r="M217" s="71"/>
      <c r="N217" s="71"/>
      <c r="O217" s="71"/>
      <c r="P217" s="71"/>
      <c r="Q217" s="71"/>
      <c r="R217" s="71"/>
      <c r="S217" s="71"/>
      <c r="T217" s="71"/>
      <c r="U217" s="71"/>
      <c r="V217" s="71"/>
      <c r="W217" s="71"/>
      <c r="X217" s="71"/>
      <c r="Y217" s="71"/>
    </row>
    <row r="218" spans="1:25" ht="15.75">
      <c r="A218" s="25"/>
      <c r="B218" s="39"/>
      <c r="C218" s="42" t="s">
        <v>169</v>
      </c>
      <c r="D218" s="43"/>
      <c r="E218" s="19">
        <v>22</v>
      </c>
      <c r="F218" s="39"/>
      <c r="G218" s="39"/>
      <c r="H218" s="42" t="s">
        <v>168</v>
      </c>
      <c r="I218" s="43"/>
      <c r="J218" s="19">
        <v>17</v>
      </c>
      <c r="K218" s="39"/>
      <c r="L218" s="71"/>
      <c r="M218" s="71"/>
      <c r="N218" s="71"/>
      <c r="O218" s="71"/>
      <c r="P218" s="71"/>
      <c r="Q218" s="71"/>
      <c r="R218" s="71"/>
      <c r="S218" s="71"/>
      <c r="T218" s="71"/>
      <c r="U218" s="71"/>
      <c r="V218" s="71"/>
      <c r="W218" s="71"/>
      <c r="X218" s="71"/>
      <c r="Y218" s="71"/>
    </row>
    <row r="219" spans="1:25" ht="15.75">
      <c r="A219" s="25"/>
      <c r="B219" s="44" t="str">
        <f>"TOTAL MATCHES WON BY : "&amp;C205</f>
        <v xml:space="preserve">TOTAL MATCHES WON BY : MOUNT LAWLEY </v>
      </c>
      <c r="C219" s="45"/>
      <c r="D219" s="45"/>
      <c r="E219" s="43"/>
      <c r="F219" s="19">
        <f>COUNTA(F209:F218)-0.5*COUNTIF(F209:F218,"Sq*")-COUNTIF(F209:F218,"TBA")</f>
        <v>4</v>
      </c>
      <c r="G219" s="55" t="str">
        <f>"TOTAL MATCHES WON BY : "&amp;H205</f>
        <v>TOTAL MATCHES WON BY : SUN CITY</v>
      </c>
      <c r="H219" s="45"/>
      <c r="I219" s="45"/>
      <c r="J219" s="43"/>
      <c r="K219" s="19">
        <f>COUNTA(K209:K218)-0.5*COUNTIF(K209:K218,"Sq*")-COUNTIF(K209:K218,"TBA")</f>
        <v>1</v>
      </c>
      <c r="L219" s="70"/>
      <c r="M219" s="70"/>
      <c r="N219" s="70" t="str">
        <f>IF(F219+K219=0,"",C205)</f>
        <v xml:space="preserve">MOUNT LAWLEY </v>
      </c>
      <c r="O219" s="24">
        <f>F219</f>
        <v>4</v>
      </c>
      <c r="P219" s="70" t="str">
        <f>IF(F219+K219=0,"",H205)</f>
        <v>SUN CITY</v>
      </c>
      <c r="Q219" s="24">
        <f>K219</f>
        <v>1</v>
      </c>
      <c r="R219" s="70" t="str">
        <f>G220</f>
        <v xml:space="preserve">MOUNT LAWLEY </v>
      </c>
      <c r="S219" s="70" t="str">
        <f>IF(R219="HALVED",C205,"")</f>
        <v/>
      </c>
      <c r="T219" s="70" t="str">
        <f>IF(R219="HALVED",H205,"")</f>
        <v/>
      </c>
      <c r="U219" s="70"/>
      <c r="V219" s="70"/>
      <c r="W219" s="70"/>
      <c r="X219" s="70"/>
      <c r="Y219" s="70"/>
    </row>
    <row r="220" spans="1:25" ht="15">
      <c r="A220" s="25"/>
      <c r="B220" s="46" t="s">
        <v>52</v>
      </c>
      <c r="C220" s="45"/>
      <c r="D220" s="45"/>
      <c r="E220" s="45"/>
      <c r="F220" s="43"/>
      <c r="G220" s="56" t="str">
        <f>IF(F219+K219&lt;4,"",IF(F219=K219,"HALVED",IF(F219&gt;K219,C205,H205)))</f>
        <v xml:space="preserve">MOUNT LAWLEY </v>
      </c>
      <c r="H220" s="45"/>
      <c r="I220" s="45"/>
      <c r="J220" s="45"/>
      <c r="K220" s="43"/>
      <c r="L220" s="69"/>
      <c r="M220" s="69"/>
      <c r="N220" s="69"/>
      <c r="O220" s="69"/>
      <c r="P220" s="69"/>
      <c r="Q220" s="69"/>
      <c r="R220" s="69"/>
      <c r="S220" s="69"/>
      <c r="T220" s="69"/>
      <c r="U220" s="69"/>
      <c r="V220" s="69"/>
      <c r="W220" s="69"/>
      <c r="X220" s="69"/>
      <c r="Y220" s="69"/>
    </row>
    <row r="221" spans="1:25" ht="15">
      <c r="A221" s="25"/>
      <c r="B221" s="25"/>
      <c r="C221" s="25"/>
      <c r="D221" s="25"/>
      <c r="E221" s="25"/>
      <c r="F221" s="25"/>
      <c r="G221" s="33"/>
      <c r="H221" s="33"/>
      <c r="I221" s="33"/>
      <c r="J221" s="33"/>
      <c r="K221" s="33"/>
      <c r="L221" s="69"/>
      <c r="M221" s="69"/>
      <c r="N221" s="69"/>
      <c r="O221" s="69"/>
      <c r="P221" s="69"/>
      <c r="Q221" s="69"/>
      <c r="R221" s="69"/>
      <c r="S221" s="69"/>
      <c r="T221" s="69"/>
      <c r="U221" s="69"/>
      <c r="V221" s="69"/>
      <c r="W221" s="69"/>
      <c r="X221" s="69"/>
      <c r="Y221" s="69"/>
    </row>
    <row r="222" spans="1:25" ht="15">
      <c r="A222" s="25"/>
      <c r="B222" s="25"/>
      <c r="C222" s="25"/>
      <c r="D222" s="25"/>
      <c r="E222" s="25"/>
      <c r="F222" s="25"/>
      <c r="G222" s="33"/>
      <c r="H222" s="33"/>
      <c r="I222" s="33"/>
      <c r="J222" s="33"/>
      <c r="K222" s="33"/>
      <c r="L222" s="69"/>
      <c r="M222" s="69"/>
      <c r="N222" s="69"/>
      <c r="O222" s="69"/>
      <c r="P222" s="69"/>
      <c r="Q222" s="69"/>
      <c r="R222" s="69"/>
      <c r="S222" s="69"/>
      <c r="T222" s="69"/>
      <c r="U222" s="69"/>
      <c r="V222" s="69"/>
      <c r="W222" s="69"/>
      <c r="X222" s="69"/>
      <c r="Y222" s="69"/>
    </row>
    <row r="223" spans="1:25" ht="15">
      <c r="A223" s="25"/>
      <c r="B223" s="25"/>
      <c r="C223" s="25"/>
      <c r="D223" s="25"/>
      <c r="E223" s="25"/>
      <c r="F223" s="25"/>
      <c r="G223" s="33"/>
      <c r="H223" s="33"/>
      <c r="I223" s="33"/>
      <c r="J223" s="33"/>
      <c r="K223" s="33"/>
      <c r="L223" s="69"/>
      <c r="M223" s="69"/>
      <c r="N223" s="69"/>
      <c r="O223" s="69"/>
      <c r="P223" s="69"/>
      <c r="Q223" s="69"/>
      <c r="R223" s="69"/>
      <c r="S223" s="69"/>
      <c r="T223" s="69"/>
      <c r="U223" s="69"/>
      <c r="V223" s="69"/>
      <c r="W223" s="69"/>
      <c r="X223" s="69"/>
      <c r="Y223" s="69"/>
    </row>
    <row r="224" spans="1:25" ht="15">
      <c r="A224" s="25"/>
      <c r="B224" s="25"/>
      <c r="C224" s="25"/>
      <c r="D224" s="25"/>
      <c r="E224" s="25"/>
      <c r="F224" s="25"/>
      <c r="G224" s="33"/>
      <c r="H224" s="33"/>
      <c r="I224" s="33"/>
      <c r="J224" s="33"/>
      <c r="K224" s="33"/>
      <c r="L224" s="69"/>
      <c r="M224" s="69"/>
      <c r="N224" s="69"/>
      <c r="O224" s="69"/>
      <c r="P224" s="69"/>
      <c r="Q224" s="69"/>
      <c r="R224" s="69"/>
      <c r="S224" s="69"/>
      <c r="T224" s="69"/>
      <c r="U224" s="69"/>
      <c r="V224" s="69"/>
      <c r="W224" s="69"/>
      <c r="X224" s="69"/>
      <c r="Y224" s="69"/>
    </row>
    <row r="225" spans="1:25" ht="15">
      <c r="A225" s="25"/>
      <c r="B225" s="25"/>
      <c r="C225" s="25"/>
      <c r="D225" s="25"/>
      <c r="E225" s="25"/>
      <c r="F225" s="25"/>
      <c r="G225" s="33"/>
      <c r="H225" s="33"/>
      <c r="I225" s="33"/>
      <c r="J225" s="33"/>
      <c r="K225" s="33"/>
      <c r="L225" s="69"/>
      <c r="M225" s="69"/>
      <c r="N225" s="69"/>
      <c r="O225" s="69"/>
      <c r="P225" s="69"/>
      <c r="Q225" s="69"/>
      <c r="R225" s="69"/>
      <c r="S225" s="69"/>
      <c r="T225" s="69"/>
      <c r="U225" s="69"/>
      <c r="V225" s="69"/>
      <c r="W225" s="69"/>
      <c r="X225" s="69"/>
      <c r="Y225" s="69"/>
    </row>
    <row r="226" spans="1:25" ht="15">
      <c r="A226" s="25"/>
      <c r="B226" s="25"/>
      <c r="C226" s="25"/>
      <c r="D226" s="25"/>
      <c r="E226" s="25"/>
      <c r="F226" s="25"/>
      <c r="G226" s="33"/>
      <c r="H226" s="33"/>
      <c r="I226" s="33"/>
      <c r="J226" s="33"/>
      <c r="K226" s="33"/>
      <c r="L226" s="69"/>
      <c r="M226" s="69"/>
      <c r="N226" s="69"/>
      <c r="O226" s="69"/>
      <c r="P226" s="69"/>
      <c r="Q226" s="69"/>
      <c r="R226" s="69"/>
      <c r="S226" s="69"/>
      <c r="T226" s="69"/>
      <c r="U226" s="69"/>
      <c r="V226" s="69"/>
      <c r="W226" s="69"/>
      <c r="X226" s="69"/>
      <c r="Y226" s="69"/>
    </row>
    <row r="227" spans="1:25" ht="15">
      <c r="A227" s="25"/>
      <c r="B227" s="25"/>
      <c r="C227" s="25"/>
      <c r="D227" s="25"/>
      <c r="E227" s="25"/>
      <c r="F227" s="25"/>
      <c r="G227" s="33"/>
      <c r="H227" s="33"/>
      <c r="I227" s="33"/>
      <c r="J227" s="33"/>
      <c r="K227" s="33"/>
      <c r="L227" s="33"/>
      <c r="M227" s="33"/>
      <c r="N227" s="33"/>
      <c r="O227" s="33"/>
      <c r="P227" s="33"/>
      <c r="Q227" s="33"/>
      <c r="R227" s="33"/>
      <c r="S227" s="33"/>
      <c r="T227" s="33"/>
      <c r="U227" s="33"/>
      <c r="V227" s="33"/>
      <c r="W227" s="33"/>
      <c r="X227" s="33"/>
      <c r="Y227" s="33"/>
    </row>
    <row r="228" spans="1:25" ht="15">
      <c r="A228" s="25"/>
      <c r="B228" s="25"/>
      <c r="C228" s="25"/>
      <c r="D228" s="25"/>
      <c r="E228" s="25"/>
      <c r="F228" s="25"/>
      <c r="G228" s="33"/>
      <c r="H228" s="33"/>
      <c r="I228" s="33"/>
      <c r="J228" s="33"/>
      <c r="K228" s="33"/>
      <c r="L228" s="33"/>
      <c r="M228" s="33"/>
      <c r="N228" s="33"/>
      <c r="O228" s="33"/>
      <c r="P228" s="33"/>
      <c r="Q228" s="33"/>
      <c r="R228" s="33"/>
      <c r="S228" s="33"/>
      <c r="T228" s="33"/>
      <c r="U228" s="33"/>
      <c r="V228" s="33"/>
      <c r="W228" s="33"/>
      <c r="X228" s="33"/>
      <c r="Y228" s="33"/>
    </row>
    <row r="229" spans="1:25" ht="15">
      <c r="A229" s="25"/>
      <c r="B229" s="25"/>
      <c r="C229" s="25"/>
      <c r="D229" s="25"/>
      <c r="E229" s="25"/>
      <c r="F229" s="25"/>
      <c r="G229" s="33"/>
      <c r="H229" s="33"/>
      <c r="I229" s="33"/>
      <c r="J229" s="33"/>
      <c r="K229" s="33"/>
      <c r="L229" s="33"/>
      <c r="M229" s="33"/>
      <c r="N229" s="33"/>
      <c r="O229" s="33"/>
      <c r="P229" s="33"/>
      <c r="Q229" s="33"/>
      <c r="R229" s="33"/>
      <c r="S229" s="33"/>
      <c r="T229" s="33"/>
      <c r="U229" s="33"/>
      <c r="V229" s="33"/>
      <c r="W229" s="33"/>
      <c r="X229" s="33"/>
      <c r="Y229" s="33"/>
    </row>
    <row r="230" spans="1:25" ht="15">
      <c r="A230" s="25"/>
      <c r="B230" s="25"/>
      <c r="C230" s="25"/>
      <c r="D230" s="25"/>
      <c r="E230" s="25"/>
      <c r="F230" s="25"/>
      <c r="G230" s="33"/>
      <c r="H230" s="33"/>
      <c r="I230" s="33"/>
      <c r="J230" s="33"/>
      <c r="K230" s="33"/>
      <c r="L230" s="33"/>
      <c r="M230" s="33"/>
      <c r="N230" s="33"/>
      <c r="O230" s="33"/>
      <c r="P230" s="33"/>
      <c r="Q230" s="33"/>
      <c r="R230" s="33"/>
      <c r="S230" s="33"/>
      <c r="T230" s="33"/>
      <c r="U230" s="33"/>
      <c r="V230" s="33"/>
      <c r="W230" s="33"/>
      <c r="X230" s="33"/>
      <c r="Y230" s="33"/>
    </row>
    <row r="231" spans="1:25" ht="15">
      <c r="A231" s="25"/>
      <c r="B231" s="25"/>
      <c r="C231" s="25"/>
      <c r="D231" s="25"/>
      <c r="E231" s="25"/>
      <c r="F231" s="25"/>
      <c r="G231" s="33"/>
      <c r="H231" s="33"/>
      <c r="I231" s="33"/>
      <c r="J231" s="33"/>
      <c r="K231" s="33"/>
      <c r="L231" s="33"/>
      <c r="M231" s="33"/>
      <c r="N231" s="33"/>
      <c r="O231" s="33"/>
      <c r="P231" s="33"/>
      <c r="Q231" s="33"/>
      <c r="R231" s="33"/>
      <c r="S231" s="33"/>
      <c r="T231" s="33"/>
      <c r="U231" s="33"/>
      <c r="V231" s="33"/>
      <c r="W231" s="33"/>
      <c r="X231" s="33"/>
      <c r="Y231" s="33"/>
    </row>
    <row r="232" spans="1:25" ht="15">
      <c r="A232" s="25"/>
      <c r="B232" s="25"/>
      <c r="C232" s="25"/>
      <c r="D232" s="25"/>
      <c r="E232" s="25"/>
      <c r="F232" s="25"/>
      <c r="G232" s="33"/>
      <c r="H232" s="33"/>
      <c r="I232" s="33"/>
      <c r="J232" s="33"/>
      <c r="K232" s="33"/>
      <c r="L232" s="33"/>
      <c r="M232" s="33"/>
      <c r="N232" s="33"/>
      <c r="O232" s="33"/>
      <c r="P232" s="33"/>
      <c r="Q232" s="33"/>
      <c r="R232" s="33"/>
      <c r="S232" s="33"/>
      <c r="T232" s="33"/>
      <c r="U232" s="33"/>
      <c r="V232" s="33"/>
      <c r="W232" s="33"/>
      <c r="X232" s="33"/>
      <c r="Y232" s="33"/>
    </row>
    <row r="233" spans="1:25" ht="15">
      <c r="A233" s="25"/>
      <c r="B233" s="25"/>
      <c r="C233" s="25"/>
      <c r="D233" s="25"/>
      <c r="E233" s="25"/>
      <c r="F233" s="25"/>
      <c r="G233" s="33"/>
      <c r="H233" s="33"/>
      <c r="I233" s="33"/>
      <c r="J233" s="33"/>
      <c r="K233" s="33"/>
      <c r="L233" s="33"/>
      <c r="M233" s="33"/>
      <c r="N233" s="33"/>
      <c r="O233" s="33"/>
      <c r="P233" s="33"/>
      <c r="Q233" s="33"/>
      <c r="R233" s="33"/>
      <c r="S233" s="33"/>
      <c r="T233" s="33"/>
      <c r="U233" s="33"/>
      <c r="V233" s="33"/>
      <c r="W233" s="33"/>
      <c r="X233" s="33"/>
      <c r="Y233" s="33"/>
    </row>
    <row r="234" spans="1:25" ht="15">
      <c r="A234" s="25"/>
      <c r="B234" s="25"/>
      <c r="C234" s="25"/>
      <c r="D234" s="25"/>
      <c r="E234" s="25"/>
      <c r="F234" s="25"/>
      <c r="G234" s="33"/>
      <c r="H234" s="33"/>
      <c r="I234" s="33"/>
      <c r="J234" s="33"/>
      <c r="K234" s="33"/>
      <c r="L234" s="33"/>
      <c r="M234" s="33"/>
      <c r="N234" s="33"/>
      <c r="O234" s="33"/>
      <c r="P234" s="33"/>
      <c r="Q234" s="33"/>
      <c r="R234" s="33"/>
      <c r="S234" s="33"/>
      <c r="T234" s="33"/>
      <c r="U234" s="33"/>
      <c r="V234" s="33"/>
      <c r="W234" s="33"/>
      <c r="X234" s="33"/>
      <c r="Y234" s="33"/>
    </row>
    <row r="235" spans="1:25" ht="15">
      <c r="A235" s="25"/>
      <c r="B235" s="25"/>
      <c r="C235" s="25"/>
      <c r="D235" s="25"/>
      <c r="E235" s="25"/>
      <c r="F235" s="25"/>
      <c r="G235" s="33"/>
      <c r="H235" s="33"/>
      <c r="I235" s="33"/>
      <c r="J235" s="33"/>
      <c r="K235" s="33"/>
      <c r="L235" s="33"/>
      <c r="M235" s="33"/>
      <c r="N235" s="33"/>
      <c r="O235" s="33"/>
      <c r="P235" s="33"/>
      <c r="Q235" s="33"/>
      <c r="R235" s="33"/>
      <c r="S235" s="33"/>
      <c r="T235" s="33"/>
      <c r="U235" s="33"/>
      <c r="V235" s="33"/>
      <c r="W235" s="33"/>
      <c r="X235" s="33"/>
      <c r="Y235" s="33"/>
    </row>
    <row r="236" spans="1:25" ht="15">
      <c r="A236" s="25"/>
      <c r="B236" s="25"/>
      <c r="C236" s="25"/>
      <c r="D236" s="25"/>
      <c r="E236" s="25"/>
      <c r="F236" s="25"/>
      <c r="G236" s="33"/>
      <c r="H236" s="33"/>
      <c r="I236" s="33"/>
      <c r="J236" s="33"/>
      <c r="K236" s="33"/>
      <c r="L236" s="33"/>
      <c r="M236" s="33"/>
      <c r="N236" s="33"/>
      <c r="O236" s="33"/>
      <c r="P236" s="33"/>
      <c r="Q236" s="33"/>
      <c r="R236" s="33"/>
      <c r="S236" s="33"/>
      <c r="T236" s="33"/>
      <c r="U236" s="33"/>
      <c r="V236" s="33"/>
      <c r="W236" s="33"/>
      <c r="X236" s="33"/>
      <c r="Y236" s="33"/>
    </row>
    <row r="237" spans="1:25" ht="15">
      <c r="A237" s="25"/>
      <c r="B237" s="25"/>
      <c r="C237" s="25"/>
      <c r="D237" s="25"/>
      <c r="E237" s="25"/>
      <c r="F237" s="25"/>
      <c r="G237" s="33"/>
      <c r="H237" s="33"/>
      <c r="I237" s="33"/>
      <c r="J237" s="33"/>
      <c r="K237" s="33"/>
      <c r="L237" s="33"/>
      <c r="M237" s="33"/>
      <c r="N237" s="33"/>
      <c r="O237" s="33"/>
      <c r="P237" s="33"/>
      <c r="Q237" s="33"/>
      <c r="R237" s="33"/>
      <c r="S237" s="33"/>
      <c r="T237" s="33"/>
      <c r="U237" s="33"/>
      <c r="V237" s="33"/>
      <c r="W237" s="33"/>
      <c r="X237" s="33"/>
      <c r="Y237" s="33"/>
    </row>
    <row r="238" spans="1:25" ht="15">
      <c r="A238" s="25"/>
      <c r="B238" s="25"/>
      <c r="C238" s="25"/>
      <c r="D238" s="25"/>
      <c r="E238" s="25"/>
      <c r="F238" s="25"/>
      <c r="G238" s="33"/>
      <c r="H238" s="33"/>
      <c r="I238" s="33"/>
      <c r="J238" s="33"/>
      <c r="K238" s="33"/>
      <c r="L238" s="33"/>
      <c r="M238" s="33"/>
      <c r="N238" s="33"/>
      <c r="O238" s="33"/>
      <c r="P238" s="33"/>
      <c r="Q238" s="33"/>
      <c r="R238" s="33"/>
      <c r="S238" s="33"/>
      <c r="T238" s="33"/>
      <c r="U238" s="33"/>
      <c r="V238" s="33"/>
      <c r="W238" s="33"/>
      <c r="X238" s="33"/>
      <c r="Y238" s="33"/>
    </row>
    <row r="239" spans="1:25" ht="15">
      <c r="A239" s="25"/>
      <c r="B239" s="25"/>
      <c r="C239" s="25"/>
      <c r="D239" s="25"/>
      <c r="E239" s="25"/>
      <c r="F239" s="25"/>
      <c r="G239" s="33"/>
      <c r="H239" s="33"/>
      <c r="I239" s="33"/>
      <c r="J239" s="33"/>
      <c r="K239" s="33"/>
      <c r="L239" s="33"/>
      <c r="M239" s="33"/>
      <c r="N239" s="33"/>
      <c r="O239" s="33"/>
      <c r="P239" s="33"/>
      <c r="Q239" s="33"/>
      <c r="R239" s="33"/>
      <c r="S239" s="33"/>
      <c r="T239" s="33"/>
      <c r="U239" s="33"/>
      <c r="V239" s="33"/>
      <c r="W239" s="33"/>
      <c r="X239" s="33"/>
      <c r="Y239" s="33"/>
    </row>
    <row r="240" spans="1:25" ht="15">
      <c r="A240" s="25"/>
      <c r="B240" s="25"/>
      <c r="C240" s="25"/>
      <c r="D240" s="25"/>
      <c r="E240" s="25"/>
      <c r="F240" s="25"/>
      <c r="G240" s="33"/>
      <c r="H240" s="33"/>
      <c r="I240" s="33"/>
      <c r="J240" s="33"/>
      <c r="K240" s="33"/>
      <c r="L240" s="33"/>
      <c r="M240" s="33"/>
      <c r="N240" s="33"/>
      <c r="O240" s="33"/>
      <c r="P240" s="33"/>
      <c r="Q240" s="33"/>
      <c r="R240" s="33"/>
      <c r="S240" s="33"/>
      <c r="T240" s="33"/>
      <c r="U240" s="33"/>
      <c r="V240" s="33"/>
      <c r="W240" s="33"/>
      <c r="X240" s="33"/>
      <c r="Y240" s="33"/>
    </row>
    <row r="241" spans="1:25" ht="15" hidden="1">
      <c r="A241" s="25"/>
      <c r="B241" s="25"/>
      <c r="C241" s="25"/>
      <c r="D241" s="25"/>
      <c r="E241" s="25"/>
      <c r="F241" s="25"/>
      <c r="G241" s="33"/>
      <c r="H241" s="33"/>
      <c r="I241" s="35"/>
      <c r="J241" s="35"/>
      <c r="K241" s="35"/>
      <c r="L241" s="33"/>
      <c r="M241" s="33"/>
      <c r="N241" s="33"/>
      <c r="O241" s="33"/>
      <c r="P241" s="33"/>
      <c r="Q241" s="33"/>
      <c r="R241" s="33"/>
      <c r="S241" s="33"/>
      <c r="T241" s="33"/>
      <c r="U241" s="33"/>
      <c r="V241" s="33"/>
      <c r="W241" s="33"/>
      <c r="X241" s="33"/>
      <c r="Y241" s="33"/>
    </row>
    <row r="242" spans="1:25" ht="15" hidden="1">
      <c r="A242" s="25"/>
      <c r="B242" s="25"/>
      <c r="C242" s="25" t="s">
        <v>119</v>
      </c>
      <c r="D242" s="25"/>
      <c r="E242" s="25"/>
      <c r="F242" s="25"/>
      <c r="G242" s="33"/>
      <c r="H242" s="33"/>
      <c r="I242" s="35"/>
      <c r="J242" s="35"/>
      <c r="K242" s="35"/>
      <c r="L242" s="33"/>
      <c r="M242" s="33"/>
      <c r="N242" s="33"/>
      <c r="O242" s="33"/>
      <c r="P242" s="33"/>
      <c r="Q242" s="33"/>
      <c r="R242" s="33"/>
      <c r="S242" s="33"/>
      <c r="T242" s="33"/>
      <c r="U242" s="33"/>
      <c r="V242" s="33"/>
      <c r="W242" s="33"/>
      <c r="X242" s="33"/>
      <c r="Y242" s="33"/>
    </row>
    <row r="243" spans="1:25" ht="15" hidden="1">
      <c r="A243" s="25"/>
      <c r="B243" s="25"/>
      <c r="C243" s="25" t="s">
        <v>68</v>
      </c>
      <c r="D243" s="25"/>
      <c r="E243" s="25"/>
      <c r="F243" s="25"/>
      <c r="G243" s="33"/>
      <c r="H243" s="33"/>
      <c r="I243" s="35"/>
      <c r="J243" s="35"/>
      <c r="K243" s="35"/>
      <c r="L243" s="33"/>
      <c r="M243" s="33"/>
      <c r="N243" s="33"/>
      <c r="O243" s="33"/>
      <c r="P243" s="33"/>
      <c r="Q243" s="33"/>
      <c r="R243" s="33"/>
      <c r="S243" s="33"/>
      <c r="T243" s="33"/>
      <c r="U243" s="33"/>
      <c r="V243" s="33"/>
      <c r="W243" s="33"/>
      <c r="X243" s="33"/>
      <c r="Y243" s="33"/>
    </row>
    <row r="244" spans="1:25" ht="15" hidden="1">
      <c r="A244" s="25"/>
      <c r="B244" s="25"/>
      <c r="C244" s="25" t="s">
        <v>55</v>
      </c>
      <c r="D244" s="25"/>
      <c r="E244" s="25"/>
      <c r="F244" s="25"/>
      <c r="G244" s="33"/>
      <c r="H244" s="33"/>
      <c r="I244" s="35"/>
      <c r="J244" s="35"/>
      <c r="K244" s="35"/>
      <c r="L244" s="33"/>
      <c r="M244" s="33"/>
      <c r="N244" s="33"/>
      <c r="O244" s="33"/>
      <c r="P244" s="33"/>
      <c r="Q244" s="33"/>
      <c r="R244" s="33"/>
      <c r="S244" s="33"/>
      <c r="T244" s="33"/>
      <c r="U244" s="33"/>
      <c r="V244" s="33"/>
      <c r="W244" s="33"/>
      <c r="X244" s="33"/>
      <c r="Y244" s="33"/>
    </row>
    <row r="245" spans="1:25" ht="15" hidden="1">
      <c r="A245" s="25"/>
      <c r="B245" s="25"/>
      <c r="C245" s="25" t="s">
        <v>33</v>
      </c>
      <c r="D245" s="25"/>
      <c r="E245" s="25"/>
      <c r="F245" s="25"/>
      <c r="G245" s="33"/>
      <c r="H245" s="33"/>
      <c r="I245" s="35"/>
      <c r="J245" s="35"/>
      <c r="K245" s="35"/>
      <c r="L245" s="33"/>
      <c r="M245" s="33"/>
      <c r="N245" s="33"/>
      <c r="O245" s="33"/>
      <c r="P245" s="33"/>
      <c r="Q245" s="33"/>
      <c r="R245" s="33"/>
      <c r="S245" s="33"/>
      <c r="T245" s="33"/>
      <c r="U245" s="33"/>
      <c r="V245" s="33"/>
      <c r="W245" s="33"/>
      <c r="X245" s="33"/>
      <c r="Y245" s="33"/>
    </row>
    <row r="246" spans="1:25" ht="15" hidden="1">
      <c r="A246" s="25"/>
      <c r="B246" s="25"/>
      <c r="C246" s="25" t="s">
        <v>38</v>
      </c>
      <c r="D246" s="25"/>
      <c r="E246" s="25"/>
      <c r="F246" s="25"/>
      <c r="G246" s="33"/>
      <c r="H246" s="33"/>
      <c r="I246" s="35"/>
      <c r="J246" s="35"/>
      <c r="K246" s="35"/>
      <c r="L246" s="33"/>
      <c r="M246" s="33"/>
      <c r="N246" s="33"/>
      <c r="O246" s="33"/>
      <c r="P246" s="33"/>
      <c r="Q246" s="33"/>
      <c r="R246" s="33"/>
      <c r="S246" s="33"/>
      <c r="T246" s="33"/>
      <c r="U246" s="33"/>
      <c r="V246" s="33"/>
      <c r="W246" s="33"/>
      <c r="X246" s="33"/>
      <c r="Y246" s="33"/>
    </row>
    <row r="247" spans="1:25" ht="15" hidden="1">
      <c r="A247" s="25"/>
      <c r="B247" s="25"/>
      <c r="C247" s="68" t="s">
        <v>87</v>
      </c>
      <c r="D247" s="25"/>
      <c r="E247" s="25"/>
      <c r="F247" s="25"/>
      <c r="G247" s="33"/>
      <c r="H247" s="33"/>
      <c r="I247" s="35"/>
      <c r="J247" s="35"/>
      <c r="K247" s="35"/>
      <c r="L247" s="33"/>
      <c r="M247" s="33"/>
      <c r="N247" s="33"/>
      <c r="O247" s="33"/>
      <c r="P247" s="33"/>
      <c r="Q247" s="33"/>
      <c r="R247" s="33"/>
      <c r="S247" s="33"/>
      <c r="T247" s="33"/>
      <c r="U247" s="33"/>
      <c r="V247" s="33"/>
      <c r="W247" s="33"/>
      <c r="X247" s="33"/>
      <c r="Y247" s="33"/>
    </row>
    <row r="248" spans="1:25" ht="15" hidden="1">
      <c r="A248" s="25"/>
      <c r="B248" s="25"/>
      <c r="C248" s="25" t="s">
        <v>43</v>
      </c>
      <c r="D248" s="25"/>
      <c r="E248" s="25"/>
      <c r="F248" s="25"/>
      <c r="G248" s="33"/>
      <c r="H248" s="33"/>
      <c r="I248" s="35"/>
      <c r="J248" s="35"/>
      <c r="K248" s="35"/>
      <c r="L248" s="33"/>
      <c r="M248" s="33"/>
      <c r="N248" s="33"/>
      <c r="O248" s="33"/>
      <c r="P248" s="33"/>
      <c r="Q248" s="33"/>
      <c r="R248" s="33"/>
      <c r="S248" s="33"/>
      <c r="T248" s="33"/>
      <c r="U248" s="33"/>
      <c r="V248" s="33"/>
      <c r="W248" s="33"/>
      <c r="X248" s="33"/>
      <c r="Y248" s="33"/>
    </row>
    <row r="249" spans="1:25" ht="15" hidden="1">
      <c r="A249" s="25"/>
      <c r="B249" s="25"/>
      <c r="C249" s="25" t="s">
        <v>102</v>
      </c>
      <c r="D249" s="25"/>
      <c r="E249" s="25"/>
      <c r="F249" s="25"/>
      <c r="G249" s="33"/>
      <c r="H249" s="33"/>
      <c r="I249" s="35"/>
      <c r="J249" s="35"/>
      <c r="K249" s="35"/>
      <c r="L249" s="33"/>
      <c r="M249" s="33"/>
      <c r="N249" s="33"/>
      <c r="O249" s="33"/>
      <c r="P249" s="33"/>
      <c r="Q249" s="33"/>
      <c r="R249" s="33"/>
      <c r="S249" s="33"/>
      <c r="T249" s="33"/>
      <c r="U249" s="33"/>
      <c r="V249" s="33"/>
      <c r="W249" s="33"/>
      <c r="X249" s="33"/>
      <c r="Y249" s="33"/>
    </row>
    <row r="250" spans="1:25" ht="15" hidden="1">
      <c r="A250" s="25"/>
      <c r="B250" s="25"/>
      <c r="C250" s="25" t="s">
        <v>84</v>
      </c>
      <c r="D250" s="25"/>
      <c r="E250" s="25"/>
      <c r="F250" s="25"/>
      <c r="G250" s="33"/>
      <c r="H250" s="33"/>
      <c r="I250" s="35"/>
      <c r="J250" s="35"/>
      <c r="K250" s="35"/>
      <c r="L250" s="33"/>
      <c r="M250" s="33"/>
      <c r="N250" s="33"/>
      <c r="O250" s="33"/>
      <c r="P250" s="33"/>
      <c r="Q250" s="33"/>
      <c r="R250" s="33"/>
      <c r="S250" s="33"/>
      <c r="T250" s="33"/>
      <c r="U250" s="33"/>
      <c r="V250" s="33"/>
      <c r="W250" s="33"/>
      <c r="X250" s="33"/>
      <c r="Y250" s="33"/>
    </row>
    <row r="251" spans="1:25" ht="15" hidden="1">
      <c r="A251" s="25"/>
      <c r="B251" s="25"/>
      <c r="C251" s="25" t="s">
        <v>64</v>
      </c>
      <c r="D251" s="25"/>
      <c r="E251" s="25"/>
      <c r="F251" s="25"/>
      <c r="G251" s="33"/>
      <c r="H251" s="33"/>
      <c r="I251" s="35"/>
      <c r="J251" s="35"/>
      <c r="K251" s="35"/>
      <c r="L251" s="33"/>
      <c r="M251" s="33"/>
      <c r="N251" s="33"/>
      <c r="O251" s="33"/>
      <c r="P251" s="33"/>
      <c r="Q251" s="33"/>
      <c r="R251" s="33"/>
      <c r="S251" s="33"/>
      <c r="T251" s="33"/>
      <c r="U251" s="33"/>
      <c r="V251" s="33"/>
      <c r="W251" s="33"/>
      <c r="X251" s="33"/>
      <c r="Y251" s="33"/>
    </row>
    <row r="252" spans="1:25" ht="15" hidden="1">
      <c r="A252" s="25"/>
      <c r="B252" s="25"/>
      <c r="C252" s="25" t="s">
        <v>28</v>
      </c>
      <c r="D252" s="25"/>
      <c r="E252" s="25"/>
      <c r="F252" s="25"/>
      <c r="G252" s="33"/>
      <c r="H252" s="33"/>
      <c r="I252" s="35"/>
      <c r="J252" s="35"/>
      <c r="K252" s="35"/>
      <c r="L252" s="33"/>
      <c r="M252" s="33"/>
      <c r="N252" s="33"/>
      <c r="O252" s="33"/>
      <c r="P252" s="33"/>
      <c r="Q252" s="33"/>
      <c r="R252" s="33"/>
      <c r="S252" s="33"/>
      <c r="T252" s="33"/>
      <c r="U252" s="33"/>
      <c r="V252" s="33"/>
      <c r="W252" s="33"/>
      <c r="X252" s="33"/>
      <c r="Y252" s="33"/>
    </row>
    <row r="253" spans="1:25" ht="15" hidden="1">
      <c r="A253" s="25"/>
      <c r="B253" s="25"/>
      <c r="C253" s="25" t="s">
        <v>48</v>
      </c>
      <c r="D253" s="25"/>
      <c r="E253" s="25"/>
      <c r="F253" s="25"/>
      <c r="G253" s="33"/>
      <c r="H253" s="33"/>
      <c r="I253" s="35"/>
      <c r="J253" s="35"/>
      <c r="K253" s="35"/>
      <c r="L253" s="33"/>
      <c r="M253" s="33"/>
      <c r="N253" s="33"/>
      <c r="O253" s="33"/>
      <c r="P253" s="33"/>
      <c r="Q253" s="33"/>
      <c r="R253" s="33"/>
      <c r="S253" s="33"/>
      <c r="T253" s="33"/>
      <c r="U253" s="33"/>
      <c r="V253" s="33"/>
      <c r="W253" s="33"/>
      <c r="X253" s="33"/>
      <c r="Y253" s="33"/>
    </row>
    <row r="254" spans="1:25" ht="15" hidden="1">
      <c r="A254" s="25"/>
      <c r="B254" s="25"/>
      <c r="C254" s="25" t="s">
        <v>77</v>
      </c>
      <c r="D254" s="25"/>
      <c r="E254" s="25"/>
      <c r="F254" s="25"/>
      <c r="G254" s="33"/>
      <c r="H254" s="33"/>
      <c r="I254" s="35"/>
      <c r="J254" s="35"/>
      <c r="K254" s="35"/>
      <c r="L254" s="33"/>
      <c r="M254" s="33"/>
      <c r="N254" s="33"/>
      <c r="O254" s="33"/>
      <c r="P254" s="33"/>
      <c r="Q254" s="33"/>
      <c r="R254" s="33"/>
      <c r="S254" s="33"/>
      <c r="T254" s="33"/>
      <c r="U254" s="33"/>
      <c r="V254" s="33"/>
      <c r="W254" s="33"/>
      <c r="X254" s="33"/>
      <c r="Y254" s="33"/>
    </row>
    <row r="255" spans="1:25" ht="15" hidden="1">
      <c r="A255" s="25"/>
      <c r="B255" s="25"/>
      <c r="C255" s="25" t="s">
        <v>162</v>
      </c>
      <c r="D255" s="25"/>
      <c r="E255" s="25"/>
      <c r="F255" s="25"/>
      <c r="G255" s="33"/>
      <c r="H255" s="33"/>
      <c r="I255" s="35"/>
      <c r="J255" s="35"/>
      <c r="K255" s="35"/>
      <c r="L255" s="33"/>
      <c r="M255" s="33"/>
      <c r="N255" s="33"/>
      <c r="O255" s="33"/>
      <c r="P255" s="33"/>
      <c r="Q255" s="33"/>
      <c r="R255" s="33"/>
      <c r="S255" s="33"/>
      <c r="T255" s="33"/>
      <c r="U255" s="33"/>
      <c r="V255" s="33"/>
      <c r="W255" s="33"/>
      <c r="X255" s="33"/>
      <c r="Y255" s="33"/>
    </row>
    <row r="256" spans="1:25" ht="15" hidden="1">
      <c r="A256" s="25"/>
      <c r="B256" s="25"/>
      <c r="C256" s="25" t="s">
        <v>154</v>
      </c>
      <c r="D256" s="25"/>
      <c r="E256" s="25"/>
      <c r="F256" s="25"/>
      <c r="G256" s="33"/>
      <c r="H256" s="33"/>
      <c r="I256" s="35"/>
      <c r="J256" s="35"/>
      <c r="K256" s="35"/>
      <c r="L256" s="33"/>
      <c r="M256" s="33"/>
      <c r="N256" s="33"/>
      <c r="O256" s="33"/>
      <c r="P256" s="33"/>
      <c r="Q256" s="33"/>
      <c r="R256" s="33"/>
      <c r="S256" s="33"/>
      <c r="T256" s="33"/>
      <c r="U256" s="33"/>
      <c r="V256" s="33"/>
      <c r="W256" s="33"/>
      <c r="X256" s="33"/>
      <c r="Y256" s="33"/>
    </row>
    <row r="257" spans="1:25" ht="15" hidden="1">
      <c r="A257" s="25"/>
      <c r="B257" s="25"/>
      <c r="C257" s="25" t="s">
        <v>163</v>
      </c>
      <c r="D257" s="25"/>
      <c r="E257" s="25"/>
      <c r="F257" s="25"/>
      <c r="G257" s="33"/>
      <c r="H257" s="33"/>
      <c r="I257" s="35"/>
      <c r="J257" s="35"/>
      <c r="K257" s="35"/>
      <c r="L257" s="33"/>
      <c r="M257" s="33"/>
      <c r="N257" s="33"/>
      <c r="O257" s="33"/>
      <c r="P257" s="33"/>
      <c r="Q257" s="33"/>
      <c r="R257" s="33"/>
      <c r="S257" s="33"/>
      <c r="T257" s="33"/>
      <c r="U257" s="33"/>
      <c r="V257" s="33"/>
      <c r="W257" s="33"/>
      <c r="X257" s="33"/>
      <c r="Y257" s="33"/>
    </row>
    <row r="258" spans="1:25" ht="15" hidden="1">
      <c r="A258" s="25"/>
      <c r="B258" s="25"/>
      <c r="C258" s="25" t="s">
        <v>96</v>
      </c>
      <c r="D258" s="25"/>
      <c r="E258" s="25"/>
      <c r="F258" s="25"/>
      <c r="G258" s="33"/>
      <c r="H258" s="33"/>
      <c r="I258" s="35"/>
      <c r="J258" s="35"/>
      <c r="K258" s="35"/>
      <c r="L258" s="33"/>
      <c r="M258" s="33"/>
      <c r="N258" s="33"/>
      <c r="O258" s="33"/>
      <c r="P258" s="33"/>
      <c r="Q258" s="33"/>
      <c r="R258" s="33"/>
      <c r="S258" s="33"/>
      <c r="T258" s="33"/>
      <c r="U258" s="33"/>
      <c r="V258" s="33"/>
      <c r="W258" s="33"/>
      <c r="X258" s="33"/>
      <c r="Y258" s="33"/>
    </row>
    <row r="259" spans="1:25" ht="15" hidden="1">
      <c r="A259" s="25"/>
      <c r="B259" s="25"/>
      <c r="C259" s="25" t="s">
        <v>164</v>
      </c>
      <c r="D259" s="25"/>
      <c r="E259" s="25"/>
      <c r="F259" s="25"/>
      <c r="G259" s="33"/>
      <c r="H259" s="33"/>
      <c r="I259" s="35"/>
      <c r="J259" s="35"/>
      <c r="K259" s="35"/>
      <c r="L259" s="33"/>
      <c r="M259" s="33"/>
      <c r="N259" s="33"/>
      <c r="O259" s="33"/>
      <c r="P259" s="33"/>
      <c r="Q259" s="33"/>
      <c r="R259" s="33"/>
      <c r="S259" s="33"/>
      <c r="T259" s="33"/>
      <c r="U259" s="33"/>
      <c r="V259" s="33"/>
      <c r="W259" s="33"/>
      <c r="X259" s="33"/>
      <c r="Y259" s="33"/>
    </row>
    <row r="260" spans="1:25" ht="15" hidden="1">
      <c r="A260" s="25"/>
      <c r="B260" s="25"/>
      <c r="C260" s="25" t="s">
        <v>165</v>
      </c>
      <c r="D260" s="25"/>
      <c r="E260" s="25"/>
      <c r="F260" s="25"/>
      <c r="G260" s="33"/>
      <c r="H260" s="33"/>
      <c r="I260" s="35"/>
      <c r="J260" s="35"/>
      <c r="K260" s="35"/>
      <c r="L260" s="33"/>
      <c r="M260" s="33"/>
      <c r="N260" s="33"/>
      <c r="O260" s="33"/>
      <c r="P260" s="33"/>
      <c r="Q260" s="33"/>
      <c r="R260" s="33"/>
      <c r="S260" s="33"/>
      <c r="T260" s="33"/>
      <c r="U260" s="33"/>
      <c r="V260" s="33"/>
      <c r="W260" s="33"/>
      <c r="X260" s="33"/>
      <c r="Y260" s="33"/>
    </row>
    <row r="261" spans="1:25" ht="15" hidden="1">
      <c r="A261" s="25"/>
      <c r="B261" s="25"/>
      <c r="C261" s="25" t="s">
        <v>166</v>
      </c>
      <c r="D261" s="25"/>
      <c r="E261" s="25"/>
      <c r="F261" s="25"/>
      <c r="G261" s="33"/>
      <c r="H261" s="33"/>
      <c r="I261" s="35"/>
      <c r="J261" s="35"/>
      <c r="K261" s="35"/>
      <c r="L261" s="33"/>
      <c r="M261" s="33"/>
      <c r="N261" s="33"/>
      <c r="O261" s="33"/>
      <c r="P261" s="33"/>
      <c r="Q261" s="33"/>
      <c r="R261" s="33"/>
      <c r="S261" s="33"/>
      <c r="T261" s="33"/>
      <c r="U261" s="33"/>
      <c r="V261" s="33"/>
      <c r="W261" s="33"/>
      <c r="X261" s="33"/>
      <c r="Y261" s="33"/>
    </row>
    <row r="262" spans="1:25" ht="15" hidden="1">
      <c r="A262" s="25"/>
      <c r="B262" s="25"/>
      <c r="C262" s="25" t="s">
        <v>167</v>
      </c>
      <c r="D262" s="25"/>
      <c r="E262" s="25"/>
      <c r="F262" s="25"/>
      <c r="G262" s="33"/>
      <c r="H262" s="33"/>
      <c r="I262" s="35"/>
      <c r="J262" s="35"/>
      <c r="K262" s="35"/>
      <c r="L262" s="33"/>
      <c r="M262" s="33"/>
      <c r="N262" s="33"/>
      <c r="O262" s="33"/>
      <c r="P262" s="33"/>
      <c r="Q262" s="33"/>
      <c r="R262" s="33"/>
      <c r="S262" s="33"/>
      <c r="T262" s="33"/>
      <c r="U262" s="33"/>
      <c r="V262" s="33"/>
      <c r="W262" s="33"/>
      <c r="X262" s="33"/>
      <c r="Y262" s="33"/>
    </row>
    <row r="263" spans="1:25" ht="15" hidden="1">
      <c r="A263" s="25"/>
      <c r="B263" s="25"/>
      <c r="D263" s="25"/>
      <c r="E263" s="25"/>
      <c r="F263" s="25"/>
      <c r="G263" s="33"/>
      <c r="H263" s="33"/>
      <c r="I263" s="35"/>
      <c r="J263" s="35"/>
      <c r="K263" s="35"/>
      <c r="L263" s="33"/>
      <c r="M263" s="33"/>
      <c r="N263" s="33"/>
      <c r="O263" s="33"/>
      <c r="P263" s="33"/>
      <c r="Q263" s="33"/>
      <c r="R263" s="33"/>
      <c r="S263" s="33"/>
      <c r="T263" s="33"/>
      <c r="U263" s="33"/>
      <c r="V263" s="33"/>
      <c r="W263" s="33"/>
      <c r="X263" s="33"/>
      <c r="Y263" s="33"/>
    </row>
    <row r="264" spans="1:25" ht="15" hidden="1">
      <c r="A264" s="25"/>
      <c r="B264" s="25"/>
      <c r="C264" s="25"/>
      <c r="D264" s="25"/>
      <c r="E264" s="25"/>
      <c r="F264" s="25"/>
      <c r="G264" s="33"/>
      <c r="H264" s="33"/>
      <c r="I264" s="35"/>
      <c r="J264" s="35"/>
      <c r="K264" s="35"/>
      <c r="L264" s="33"/>
      <c r="M264" s="33"/>
      <c r="N264" s="33"/>
      <c r="O264" s="33"/>
      <c r="P264" s="33"/>
      <c r="Q264" s="33"/>
      <c r="R264" s="33"/>
      <c r="S264" s="33"/>
      <c r="T264" s="33"/>
      <c r="U264" s="33"/>
      <c r="V264" s="33"/>
      <c r="W264" s="33"/>
      <c r="X264" s="33"/>
      <c r="Y264" s="33"/>
    </row>
    <row r="265" spans="1:25" ht="15" hidden="1">
      <c r="A265" s="25"/>
      <c r="B265" s="25"/>
      <c r="C265" s="25"/>
      <c r="D265" s="25"/>
      <c r="E265" s="25"/>
      <c r="F265" s="25"/>
      <c r="G265" s="33"/>
      <c r="H265" s="33"/>
      <c r="I265" s="35"/>
      <c r="J265" s="35"/>
      <c r="K265" s="35"/>
      <c r="L265" s="33"/>
      <c r="M265" s="33"/>
      <c r="N265" s="33"/>
      <c r="O265" s="33"/>
      <c r="P265" s="33"/>
      <c r="Q265" s="33"/>
      <c r="R265" s="33"/>
      <c r="S265" s="33"/>
      <c r="T265" s="33"/>
      <c r="U265" s="33"/>
      <c r="V265" s="33"/>
      <c r="W265" s="33"/>
      <c r="X265" s="33"/>
      <c r="Y265" s="33"/>
    </row>
    <row r="266" spans="1:25" ht="15">
      <c r="A266" s="25"/>
      <c r="B266" s="25"/>
      <c r="C266" s="25"/>
      <c r="D266" s="25"/>
      <c r="E266" s="25"/>
      <c r="F266" s="25"/>
      <c r="G266" s="33"/>
      <c r="H266" s="33"/>
      <c r="I266" s="35"/>
      <c r="J266" s="35"/>
      <c r="K266" s="35"/>
      <c r="L266" s="33"/>
      <c r="M266" s="33"/>
      <c r="N266" s="33"/>
      <c r="O266" s="33"/>
      <c r="P266" s="33"/>
      <c r="Q266" s="33"/>
      <c r="R266" s="33"/>
      <c r="S266" s="33"/>
      <c r="T266" s="33"/>
      <c r="U266" s="33"/>
      <c r="V266" s="33"/>
      <c r="W266" s="33"/>
      <c r="X266" s="33"/>
      <c r="Y266" s="33"/>
    </row>
    <row r="267" spans="1:25" ht="15">
      <c r="A267" s="25"/>
      <c r="B267" s="25"/>
      <c r="C267" s="25"/>
      <c r="D267" s="25"/>
      <c r="E267" s="25"/>
      <c r="F267" s="25"/>
      <c r="G267" s="33"/>
      <c r="H267" s="33"/>
      <c r="I267" s="35"/>
      <c r="J267" s="35"/>
      <c r="K267" s="35"/>
      <c r="L267" s="33"/>
      <c r="M267" s="33"/>
      <c r="N267" s="33"/>
      <c r="O267" s="33"/>
      <c r="P267" s="33"/>
      <c r="Q267" s="33"/>
      <c r="R267" s="33"/>
      <c r="S267" s="33"/>
      <c r="T267" s="33"/>
      <c r="U267" s="33"/>
      <c r="V267" s="33"/>
      <c r="W267" s="33"/>
      <c r="X267" s="33"/>
      <c r="Y267" s="33"/>
    </row>
    <row r="268" spans="1:25" ht="15">
      <c r="A268" s="25"/>
      <c r="B268" s="25"/>
      <c r="C268" s="25"/>
      <c r="D268" s="25"/>
      <c r="E268" s="25"/>
      <c r="F268" s="25"/>
      <c r="G268" s="33"/>
      <c r="H268" s="33"/>
      <c r="I268" s="35"/>
      <c r="J268" s="35"/>
      <c r="K268" s="35"/>
      <c r="L268" s="33"/>
      <c r="M268" s="33"/>
      <c r="N268" s="33"/>
      <c r="O268" s="33"/>
      <c r="P268" s="33"/>
      <c r="Q268" s="33"/>
      <c r="R268" s="33"/>
      <c r="S268" s="33"/>
      <c r="T268" s="33"/>
      <c r="U268" s="33"/>
      <c r="V268" s="33"/>
      <c r="W268" s="33"/>
      <c r="X268" s="33"/>
      <c r="Y268" s="33"/>
    </row>
    <row r="269" spans="1:25" ht="15">
      <c r="A269" s="25"/>
      <c r="B269" s="25"/>
      <c r="C269" s="25"/>
      <c r="D269" s="25"/>
      <c r="E269" s="25"/>
      <c r="F269" s="25"/>
      <c r="G269" s="33"/>
      <c r="H269" s="33"/>
      <c r="I269" s="35"/>
      <c r="J269" s="35"/>
      <c r="K269" s="35"/>
      <c r="L269" s="33"/>
      <c r="M269" s="33"/>
      <c r="N269" s="33"/>
      <c r="O269" s="33"/>
      <c r="P269" s="33"/>
      <c r="Q269" s="33"/>
      <c r="R269" s="33"/>
      <c r="S269" s="33"/>
      <c r="T269" s="33"/>
      <c r="U269" s="33"/>
      <c r="V269" s="33"/>
      <c r="W269" s="33"/>
      <c r="X269" s="33"/>
      <c r="Y269" s="33"/>
    </row>
    <row r="270" spans="1:25" ht="15">
      <c r="A270" s="25"/>
      <c r="B270" s="25"/>
      <c r="C270" s="25"/>
      <c r="D270" s="25"/>
      <c r="E270" s="25"/>
      <c r="F270" s="25"/>
      <c r="G270" s="33"/>
      <c r="H270" s="33"/>
      <c r="I270" s="35"/>
      <c r="J270" s="35"/>
      <c r="K270" s="35"/>
      <c r="L270" s="33"/>
      <c r="M270" s="33"/>
      <c r="N270" s="33"/>
      <c r="O270" s="33"/>
      <c r="P270" s="33"/>
      <c r="Q270" s="33"/>
      <c r="R270" s="33"/>
      <c r="S270" s="33"/>
      <c r="T270" s="33"/>
      <c r="U270" s="33"/>
      <c r="V270" s="33"/>
      <c r="W270" s="33"/>
      <c r="X270" s="33"/>
      <c r="Y270" s="33"/>
    </row>
    <row r="271" spans="1:25" ht="15">
      <c r="A271" s="25"/>
      <c r="B271" s="25"/>
      <c r="C271" s="25"/>
      <c r="D271" s="25"/>
      <c r="E271" s="25"/>
      <c r="F271" s="25"/>
      <c r="G271" s="33"/>
      <c r="H271" s="33"/>
      <c r="I271" s="35"/>
      <c r="J271" s="35"/>
      <c r="K271" s="35"/>
      <c r="L271" s="33"/>
      <c r="M271" s="33"/>
      <c r="N271" s="33"/>
      <c r="O271" s="33"/>
      <c r="P271" s="33"/>
      <c r="Q271" s="33"/>
      <c r="R271" s="33"/>
      <c r="S271" s="33"/>
      <c r="T271" s="33"/>
      <c r="U271" s="33"/>
      <c r="V271" s="33"/>
      <c r="W271" s="33"/>
      <c r="X271" s="33"/>
      <c r="Y271" s="33"/>
    </row>
    <row r="272" spans="1:25" ht="15">
      <c r="A272" s="25"/>
      <c r="B272" s="25"/>
      <c r="C272" s="25"/>
      <c r="D272" s="25"/>
      <c r="E272" s="25"/>
      <c r="F272" s="25"/>
      <c r="G272" s="33"/>
      <c r="H272" s="33"/>
      <c r="I272" s="35"/>
      <c r="J272" s="35"/>
      <c r="K272" s="35"/>
      <c r="L272" s="33"/>
      <c r="M272" s="33"/>
      <c r="N272" s="33"/>
      <c r="O272" s="33"/>
      <c r="P272" s="33"/>
      <c r="Q272" s="33"/>
      <c r="R272" s="33"/>
      <c r="S272" s="33"/>
      <c r="T272" s="33"/>
      <c r="U272" s="33"/>
      <c r="V272" s="33"/>
      <c r="W272" s="33"/>
      <c r="X272" s="33"/>
      <c r="Y272" s="33"/>
    </row>
    <row r="273" spans="1:25" ht="15">
      <c r="A273" s="25"/>
      <c r="B273" s="25"/>
      <c r="C273" s="25"/>
      <c r="D273" s="25"/>
      <c r="E273" s="25"/>
      <c r="F273" s="25"/>
      <c r="G273" s="33"/>
      <c r="H273" s="33"/>
      <c r="I273" s="35"/>
      <c r="J273" s="35"/>
      <c r="K273" s="35"/>
      <c r="L273" s="33"/>
      <c r="M273" s="33"/>
      <c r="N273" s="33"/>
      <c r="O273" s="33"/>
      <c r="P273" s="33"/>
      <c r="Q273" s="33"/>
      <c r="R273" s="33"/>
      <c r="S273" s="33"/>
      <c r="T273" s="33"/>
      <c r="U273" s="33"/>
      <c r="V273" s="33"/>
      <c r="W273" s="33"/>
      <c r="X273" s="33"/>
      <c r="Y273" s="33"/>
    </row>
    <row r="274" spans="1:25" ht="15">
      <c r="A274" s="25"/>
      <c r="B274" s="25"/>
      <c r="C274" s="25"/>
      <c r="D274" s="25"/>
      <c r="E274" s="25"/>
      <c r="F274" s="25"/>
      <c r="G274" s="33"/>
      <c r="H274" s="33"/>
      <c r="I274" s="35"/>
      <c r="J274" s="35"/>
      <c r="K274" s="35"/>
      <c r="L274" s="33"/>
      <c r="M274" s="33"/>
      <c r="N274" s="33"/>
      <c r="O274" s="33"/>
      <c r="P274" s="33"/>
      <c r="Q274" s="33"/>
      <c r="R274" s="33"/>
      <c r="S274" s="33"/>
      <c r="T274" s="33"/>
      <c r="U274" s="33"/>
      <c r="V274" s="33"/>
      <c r="W274" s="33"/>
      <c r="X274" s="33"/>
      <c r="Y274" s="33"/>
    </row>
    <row r="275" spans="1:25" ht="15">
      <c r="A275" s="25"/>
      <c r="B275" s="25"/>
      <c r="C275" s="25"/>
      <c r="D275" s="25"/>
      <c r="E275" s="25"/>
      <c r="F275" s="25"/>
      <c r="G275" s="33"/>
      <c r="H275" s="33"/>
      <c r="I275" s="35"/>
      <c r="J275" s="35"/>
      <c r="K275" s="35"/>
      <c r="L275" s="33"/>
      <c r="M275" s="33"/>
      <c r="N275" s="33"/>
      <c r="O275" s="33"/>
      <c r="P275" s="33"/>
      <c r="Q275" s="33"/>
      <c r="R275" s="33"/>
      <c r="S275" s="33"/>
      <c r="T275" s="33"/>
      <c r="U275" s="33"/>
      <c r="V275" s="33"/>
      <c r="W275" s="33"/>
      <c r="X275" s="33"/>
      <c r="Y275" s="33"/>
    </row>
    <row r="276" spans="1:25" ht="15">
      <c r="A276" s="25"/>
      <c r="B276" s="25"/>
      <c r="C276" s="25"/>
      <c r="D276" s="25"/>
      <c r="E276" s="25"/>
      <c r="F276" s="25"/>
      <c r="G276" s="33"/>
      <c r="H276" s="33"/>
      <c r="I276" s="35"/>
      <c r="J276" s="35"/>
      <c r="K276" s="35"/>
      <c r="L276" s="33"/>
      <c r="M276" s="33"/>
      <c r="N276" s="33"/>
      <c r="O276" s="33"/>
      <c r="P276" s="33"/>
      <c r="Q276" s="33"/>
      <c r="R276" s="33"/>
      <c r="S276" s="33"/>
      <c r="T276" s="33"/>
      <c r="U276" s="33"/>
      <c r="V276" s="33"/>
      <c r="W276" s="33"/>
      <c r="X276" s="33"/>
      <c r="Y276" s="33"/>
    </row>
    <row r="277" spans="1:25" ht="15">
      <c r="A277" s="25"/>
      <c r="B277" s="25"/>
      <c r="C277" s="25"/>
      <c r="D277" s="25"/>
      <c r="E277" s="25"/>
      <c r="F277" s="25"/>
      <c r="G277" s="33"/>
      <c r="H277" s="33"/>
      <c r="I277" s="35"/>
      <c r="J277" s="35"/>
      <c r="K277" s="35"/>
      <c r="L277" s="33"/>
      <c r="M277" s="33"/>
      <c r="N277" s="33"/>
      <c r="O277" s="33"/>
      <c r="P277" s="33"/>
      <c r="Q277" s="33"/>
      <c r="R277" s="33"/>
      <c r="S277" s="33"/>
      <c r="T277" s="33"/>
      <c r="U277" s="33"/>
      <c r="V277" s="33"/>
      <c r="W277" s="33"/>
      <c r="X277" s="33"/>
      <c r="Y277" s="33"/>
    </row>
    <row r="278" spans="1:25" ht="15">
      <c r="A278" s="25"/>
      <c r="B278" s="25"/>
      <c r="C278" s="25"/>
      <c r="D278" s="25"/>
      <c r="E278" s="25"/>
      <c r="F278" s="25"/>
      <c r="G278" s="33"/>
      <c r="H278" s="33"/>
      <c r="I278" s="35"/>
      <c r="J278" s="35"/>
      <c r="K278" s="35"/>
      <c r="L278" s="33"/>
      <c r="M278" s="33"/>
      <c r="N278" s="33"/>
      <c r="O278" s="33"/>
      <c r="P278" s="33"/>
      <c r="Q278" s="33"/>
      <c r="R278" s="33"/>
      <c r="S278" s="33"/>
      <c r="T278" s="33"/>
      <c r="U278" s="33"/>
      <c r="V278" s="33"/>
      <c r="W278" s="33"/>
      <c r="X278" s="33"/>
      <c r="Y278" s="33"/>
    </row>
    <row r="279" spans="1:25" ht="15">
      <c r="A279" s="25"/>
      <c r="B279" s="25"/>
      <c r="C279" s="25"/>
      <c r="D279" s="25"/>
      <c r="E279" s="25"/>
      <c r="F279" s="25"/>
      <c r="G279" s="33"/>
      <c r="H279" s="33"/>
      <c r="I279" s="35"/>
      <c r="J279" s="35"/>
      <c r="K279" s="35"/>
      <c r="L279" s="33"/>
      <c r="M279" s="33"/>
      <c r="N279" s="33"/>
      <c r="O279" s="33"/>
      <c r="P279" s="33"/>
      <c r="Q279" s="33"/>
      <c r="R279" s="33"/>
      <c r="S279" s="33"/>
      <c r="T279" s="33"/>
      <c r="U279" s="33"/>
      <c r="V279" s="33"/>
      <c r="W279" s="33"/>
      <c r="X279" s="33"/>
      <c r="Y279" s="33"/>
    </row>
    <row r="280" spans="1:25" ht="15">
      <c r="A280" s="25"/>
      <c r="B280" s="25"/>
      <c r="C280" s="25"/>
      <c r="D280" s="25"/>
      <c r="E280" s="25"/>
      <c r="F280" s="25"/>
      <c r="G280" s="33"/>
      <c r="H280" s="33"/>
      <c r="I280" s="35"/>
      <c r="J280" s="35"/>
      <c r="K280" s="35"/>
      <c r="L280" s="33"/>
      <c r="M280" s="33"/>
      <c r="N280" s="33"/>
      <c r="O280" s="33"/>
      <c r="P280" s="33"/>
      <c r="Q280" s="33"/>
      <c r="R280" s="33"/>
      <c r="S280" s="33"/>
      <c r="T280" s="33"/>
      <c r="U280" s="33"/>
      <c r="V280" s="33"/>
      <c r="W280" s="33"/>
      <c r="X280" s="33"/>
      <c r="Y280" s="33"/>
    </row>
    <row r="281" spans="1:25" ht="15">
      <c r="A281" s="25"/>
      <c r="B281" s="25"/>
      <c r="C281" s="25"/>
      <c r="D281" s="25"/>
      <c r="E281" s="25"/>
      <c r="F281" s="25"/>
      <c r="G281" s="33"/>
      <c r="H281" s="33"/>
      <c r="I281" s="35"/>
      <c r="J281" s="35"/>
      <c r="K281" s="35"/>
      <c r="L281" s="33"/>
      <c r="M281" s="33"/>
      <c r="N281" s="33"/>
      <c r="O281" s="33"/>
      <c r="P281" s="33"/>
      <c r="Q281" s="33"/>
      <c r="R281" s="33"/>
      <c r="S281" s="33"/>
      <c r="T281" s="33"/>
      <c r="U281" s="33"/>
      <c r="V281" s="33"/>
      <c r="W281" s="33"/>
      <c r="X281" s="33"/>
      <c r="Y281" s="33"/>
    </row>
    <row r="282" spans="1:25" ht="15">
      <c r="A282" s="25"/>
      <c r="B282" s="25"/>
      <c r="C282" s="25"/>
      <c r="D282" s="25"/>
      <c r="E282" s="25"/>
      <c r="F282" s="25"/>
      <c r="G282" s="33"/>
      <c r="H282" s="33"/>
      <c r="I282" s="35"/>
      <c r="J282" s="35"/>
      <c r="K282" s="35"/>
      <c r="L282" s="33"/>
      <c r="M282" s="33"/>
      <c r="N282" s="33"/>
      <c r="O282" s="33"/>
      <c r="P282" s="33"/>
      <c r="Q282" s="33"/>
      <c r="R282" s="33"/>
      <c r="S282" s="33"/>
      <c r="T282" s="33"/>
      <c r="U282" s="33"/>
      <c r="V282" s="33"/>
      <c r="W282" s="33"/>
      <c r="X282" s="33"/>
      <c r="Y282" s="33"/>
    </row>
    <row r="283" spans="1:25" ht="15">
      <c r="A283" s="25"/>
      <c r="B283" s="25"/>
      <c r="C283" s="25"/>
      <c r="D283" s="25"/>
      <c r="E283" s="25"/>
      <c r="F283" s="25"/>
      <c r="G283" s="33"/>
      <c r="H283" s="33"/>
      <c r="I283" s="35"/>
      <c r="J283" s="35"/>
      <c r="K283" s="35"/>
      <c r="L283" s="33"/>
      <c r="M283" s="33"/>
      <c r="N283" s="33"/>
      <c r="O283" s="33"/>
      <c r="P283" s="33"/>
      <c r="Q283" s="33"/>
      <c r="R283" s="33"/>
      <c r="S283" s="33"/>
      <c r="T283" s="33"/>
      <c r="U283" s="33"/>
      <c r="V283" s="33"/>
      <c r="W283" s="33"/>
      <c r="X283" s="33"/>
      <c r="Y283" s="33"/>
    </row>
    <row r="284" spans="1:25" ht="15">
      <c r="A284" s="25"/>
      <c r="B284" s="25"/>
      <c r="C284" s="25"/>
      <c r="D284" s="25"/>
      <c r="E284" s="25"/>
      <c r="F284" s="25"/>
      <c r="G284" s="33"/>
      <c r="H284" s="33"/>
      <c r="I284" s="35"/>
      <c r="J284" s="35"/>
      <c r="K284" s="35"/>
      <c r="L284" s="33"/>
      <c r="M284" s="33"/>
      <c r="N284" s="33"/>
      <c r="O284" s="33"/>
      <c r="P284" s="33"/>
      <c r="Q284" s="33"/>
      <c r="R284" s="33"/>
      <c r="S284" s="33"/>
      <c r="T284" s="33"/>
      <c r="U284" s="33"/>
      <c r="V284" s="33"/>
      <c r="W284" s="33"/>
      <c r="X284" s="33"/>
      <c r="Y284" s="33"/>
    </row>
    <row r="285" spans="1:25" ht="15">
      <c r="A285" s="25"/>
      <c r="B285" s="25"/>
      <c r="C285" s="25"/>
      <c r="D285" s="25"/>
      <c r="E285" s="25"/>
      <c r="F285" s="25"/>
      <c r="G285" s="33"/>
      <c r="H285" s="33"/>
      <c r="I285" s="35"/>
      <c r="J285" s="35"/>
      <c r="K285" s="35"/>
      <c r="L285" s="33"/>
      <c r="M285" s="33"/>
      <c r="N285" s="33"/>
      <c r="O285" s="33"/>
      <c r="P285" s="33"/>
      <c r="Q285" s="33"/>
      <c r="R285" s="33"/>
      <c r="S285" s="33"/>
      <c r="T285" s="33"/>
      <c r="U285" s="33"/>
      <c r="V285" s="33"/>
      <c r="W285" s="33"/>
      <c r="X285" s="33"/>
      <c r="Y285" s="33"/>
    </row>
    <row r="286" spans="1:25" ht="15">
      <c r="A286" s="25"/>
      <c r="B286" s="25"/>
      <c r="C286" s="25"/>
      <c r="D286" s="25"/>
      <c r="E286" s="25"/>
      <c r="F286" s="25"/>
      <c r="G286" s="33"/>
      <c r="H286" s="33"/>
      <c r="I286" s="35"/>
      <c r="J286" s="35"/>
      <c r="K286" s="35"/>
      <c r="L286" s="33"/>
      <c r="M286" s="33"/>
      <c r="N286" s="33"/>
      <c r="O286" s="33"/>
      <c r="P286" s="33"/>
      <c r="Q286" s="33"/>
      <c r="R286" s="33"/>
      <c r="S286" s="33"/>
      <c r="T286" s="33"/>
      <c r="U286" s="33"/>
      <c r="V286" s="33"/>
      <c r="W286" s="33"/>
      <c r="X286" s="33"/>
      <c r="Y286" s="33"/>
    </row>
    <row r="287" spans="1:25" ht="15">
      <c r="A287" s="25"/>
      <c r="B287" s="25"/>
      <c r="C287" s="25"/>
      <c r="D287" s="25"/>
      <c r="E287" s="25"/>
      <c r="F287" s="25"/>
      <c r="G287" s="33"/>
      <c r="H287" s="33"/>
      <c r="I287" s="35"/>
      <c r="J287" s="35"/>
      <c r="K287" s="35"/>
      <c r="L287" s="33"/>
      <c r="M287" s="33"/>
      <c r="N287" s="33"/>
      <c r="O287" s="33"/>
      <c r="P287" s="33"/>
      <c r="Q287" s="33"/>
      <c r="R287" s="33"/>
      <c r="S287" s="33"/>
      <c r="T287" s="33"/>
      <c r="U287" s="33"/>
      <c r="V287" s="33"/>
      <c r="W287" s="33"/>
      <c r="X287" s="33"/>
      <c r="Y287" s="33"/>
    </row>
    <row r="288" spans="1:25" ht="15">
      <c r="A288" s="25"/>
      <c r="B288" s="25"/>
      <c r="C288" s="25"/>
      <c r="D288" s="25"/>
      <c r="E288" s="25"/>
      <c r="F288" s="25"/>
      <c r="G288" s="33"/>
      <c r="H288" s="33"/>
      <c r="I288" s="35"/>
      <c r="J288" s="35"/>
      <c r="K288" s="35"/>
      <c r="L288" s="33"/>
      <c r="M288" s="33"/>
      <c r="N288" s="33"/>
      <c r="O288" s="33"/>
      <c r="P288" s="33"/>
      <c r="Q288" s="33"/>
      <c r="R288" s="33"/>
      <c r="S288" s="33"/>
      <c r="T288" s="33"/>
      <c r="U288" s="33"/>
      <c r="V288" s="33"/>
      <c r="W288" s="33"/>
      <c r="X288" s="33"/>
      <c r="Y288" s="33"/>
    </row>
    <row r="289" spans="1:25" ht="15">
      <c r="A289" s="25"/>
      <c r="B289" s="25"/>
      <c r="C289" s="25"/>
      <c r="D289" s="25"/>
      <c r="E289" s="25"/>
      <c r="F289" s="25"/>
      <c r="G289" s="33"/>
      <c r="H289" s="33"/>
      <c r="I289" s="35"/>
      <c r="J289" s="35"/>
      <c r="K289" s="35"/>
      <c r="L289" s="33"/>
      <c r="M289" s="33"/>
      <c r="N289" s="33"/>
      <c r="O289" s="33"/>
      <c r="P289" s="33"/>
      <c r="Q289" s="33"/>
      <c r="R289" s="33"/>
      <c r="S289" s="33"/>
      <c r="T289" s="33"/>
      <c r="U289" s="33"/>
      <c r="V289" s="33"/>
      <c r="W289" s="33"/>
      <c r="X289" s="33"/>
      <c r="Y289" s="33"/>
    </row>
    <row r="290" spans="1:25" ht="15">
      <c r="A290" s="25"/>
      <c r="B290" s="25"/>
      <c r="C290" s="25"/>
      <c r="D290" s="25"/>
      <c r="E290" s="25"/>
      <c r="F290" s="25"/>
      <c r="G290" s="33"/>
      <c r="H290" s="33"/>
      <c r="I290" s="35"/>
      <c r="J290" s="35"/>
      <c r="K290" s="35"/>
      <c r="L290" s="33"/>
      <c r="M290" s="33"/>
      <c r="N290" s="33"/>
      <c r="O290" s="33"/>
      <c r="P290" s="33"/>
      <c r="Q290" s="33"/>
      <c r="R290" s="33"/>
      <c r="S290" s="33"/>
      <c r="T290" s="33"/>
      <c r="U290" s="33"/>
      <c r="V290" s="33"/>
      <c r="W290" s="33"/>
      <c r="X290" s="33"/>
      <c r="Y290" s="33"/>
    </row>
    <row r="291" spans="1:25" ht="15">
      <c r="A291" s="25"/>
      <c r="B291" s="25"/>
      <c r="C291" s="25"/>
      <c r="D291" s="25"/>
      <c r="E291" s="25"/>
      <c r="F291" s="25"/>
      <c r="G291" s="33"/>
      <c r="H291" s="33"/>
      <c r="I291" s="35"/>
      <c r="J291" s="35"/>
      <c r="K291" s="35"/>
      <c r="L291" s="33"/>
      <c r="M291" s="33"/>
      <c r="N291" s="33"/>
      <c r="O291" s="33"/>
      <c r="P291" s="33"/>
      <c r="Q291" s="33"/>
      <c r="R291" s="33"/>
      <c r="S291" s="33"/>
      <c r="T291" s="33"/>
      <c r="U291" s="33"/>
      <c r="V291" s="33"/>
      <c r="W291" s="33"/>
      <c r="X291" s="33"/>
      <c r="Y291" s="33"/>
    </row>
    <row r="292" spans="1:25" ht="15">
      <c r="A292" s="25"/>
      <c r="B292" s="25"/>
      <c r="C292" s="25"/>
      <c r="D292" s="25"/>
      <c r="E292" s="25"/>
      <c r="F292" s="25"/>
      <c r="G292" s="33"/>
      <c r="H292" s="33"/>
      <c r="I292" s="35"/>
      <c r="J292" s="35"/>
      <c r="K292" s="35"/>
      <c r="L292" s="33"/>
      <c r="M292" s="33"/>
      <c r="N292" s="33"/>
      <c r="O292" s="33"/>
      <c r="P292" s="33"/>
      <c r="Q292" s="33"/>
      <c r="R292" s="33"/>
      <c r="S292" s="33"/>
      <c r="T292" s="33"/>
      <c r="U292" s="33"/>
      <c r="V292" s="33"/>
      <c r="W292" s="33"/>
      <c r="X292" s="33"/>
      <c r="Y292" s="33"/>
    </row>
    <row r="293" spans="1:25" ht="15">
      <c r="A293" s="25"/>
      <c r="B293" s="25"/>
      <c r="C293" s="25"/>
      <c r="D293" s="25"/>
      <c r="E293" s="25"/>
      <c r="F293" s="25"/>
      <c r="G293" s="33"/>
      <c r="H293" s="33"/>
      <c r="I293" s="35"/>
      <c r="J293" s="35"/>
      <c r="K293" s="35"/>
      <c r="L293" s="33"/>
      <c r="M293" s="33"/>
      <c r="N293" s="33"/>
      <c r="O293" s="33"/>
      <c r="P293" s="33"/>
      <c r="Q293" s="33"/>
      <c r="R293" s="33"/>
      <c r="S293" s="33"/>
      <c r="T293" s="33"/>
      <c r="U293" s="33"/>
      <c r="V293" s="33"/>
      <c r="W293" s="33"/>
      <c r="X293" s="33"/>
      <c r="Y293" s="33"/>
    </row>
    <row r="294" spans="1:25" ht="15">
      <c r="A294" s="25"/>
      <c r="B294" s="25"/>
      <c r="C294" s="25"/>
      <c r="D294" s="25"/>
      <c r="E294" s="25"/>
      <c r="F294" s="25"/>
      <c r="G294" s="33"/>
      <c r="H294" s="33"/>
      <c r="I294" s="35"/>
      <c r="J294" s="35"/>
      <c r="K294" s="35"/>
      <c r="L294" s="33"/>
      <c r="M294" s="33"/>
      <c r="N294" s="33"/>
      <c r="O294" s="33"/>
      <c r="P294" s="33"/>
      <c r="Q294" s="33"/>
      <c r="R294" s="33"/>
      <c r="S294" s="33"/>
      <c r="T294" s="33"/>
      <c r="U294" s="33"/>
      <c r="V294" s="33"/>
      <c r="W294" s="33"/>
      <c r="X294" s="33"/>
      <c r="Y294" s="33"/>
    </row>
    <row r="295" spans="1:25" ht="15">
      <c r="A295" s="25"/>
      <c r="B295" s="25"/>
      <c r="C295" s="25"/>
      <c r="D295" s="25"/>
      <c r="E295" s="25"/>
      <c r="F295" s="25"/>
      <c r="G295" s="33"/>
      <c r="H295" s="33"/>
      <c r="I295" s="35"/>
      <c r="J295" s="35"/>
      <c r="K295" s="35"/>
      <c r="L295" s="33"/>
      <c r="M295" s="33"/>
      <c r="N295" s="33"/>
      <c r="O295" s="33"/>
      <c r="P295" s="33"/>
      <c r="Q295" s="33"/>
      <c r="R295" s="33"/>
      <c r="S295" s="33"/>
      <c r="T295" s="33"/>
      <c r="U295" s="33"/>
      <c r="V295" s="33"/>
      <c r="W295" s="33"/>
      <c r="X295" s="33"/>
      <c r="Y295" s="33"/>
    </row>
    <row r="296" spans="1:25" ht="15">
      <c r="A296" s="25"/>
      <c r="B296" s="25"/>
      <c r="C296" s="25"/>
      <c r="D296" s="25"/>
      <c r="E296" s="25"/>
      <c r="F296" s="25"/>
      <c r="G296" s="33"/>
      <c r="H296" s="33"/>
      <c r="I296" s="35"/>
      <c r="J296" s="35"/>
      <c r="K296" s="35"/>
      <c r="L296" s="33"/>
      <c r="M296" s="33"/>
      <c r="N296" s="33"/>
      <c r="O296" s="33"/>
      <c r="P296" s="33"/>
      <c r="Q296" s="33"/>
      <c r="R296" s="33"/>
      <c r="S296" s="33"/>
      <c r="T296" s="33"/>
      <c r="U296" s="33"/>
      <c r="V296" s="33"/>
      <c r="W296" s="33"/>
      <c r="X296" s="33"/>
      <c r="Y296" s="33"/>
    </row>
    <row r="297" spans="1:25" ht="15">
      <c r="A297" s="25"/>
      <c r="B297" s="25"/>
      <c r="C297" s="25"/>
      <c r="D297" s="25"/>
      <c r="E297" s="25"/>
      <c r="F297" s="25"/>
      <c r="G297" s="33"/>
      <c r="H297" s="33"/>
      <c r="I297" s="35"/>
      <c r="J297" s="35"/>
      <c r="K297" s="35"/>
      <c r="L297" s="33"/>
      <c r="M297" s="33"/>
      <c r="N297" s="33"/>
      <c r="O297" s="33"/>
      <c r="P297" s="33"/>
      <c r="Q297" s="33"/>
      <c r="R297" s="33"/>
      <c r="S297" s="33"/>
      <c r="T297" s="33"/>
      <c r="U297" s="33"/>
      <c r="V297" s="33"/>
      <c r="W297" s="33"/>
      <c r="X297" s="33"/>
      <c r="Y297" s="33"/>
    </row>
    <row r="298" spans="1:25" ht="15">
      <c r="A298" s="25"/>
      <c r="B298" s="25"/>
      <c r="C298" s="25"/>
      <c r="D298" s="25"/>
      <c r="E298" s="25"/>
      <c r="F298" s="25"/>
      <c r="G298" s="33"/>
      <c r="H298" s="33"/>
      <c r="I298" s="35"/>
      <c r="J298" s="35"/>
      <c r="K298" s="35"/>
      <c r="L298" s="33"/>
      <c r="M298" s="33"/>
      <c r="N298" s="33"/>
      <c r="O298" s="33"/>
      <c r="P298" s="33"/>
      <c r="Q298" s="33"/>
      <c r="R298" s="33"/>
      <c r="S298" s="33"/>
      <c r="T298" s="33"/>
      <c r="U298" s="33"/>
      <c r="V298" s="33"/>
      <c r="W298" s="33"/>
      <c r="X298" s="33"/>
      <c r="Y298" s="33"/>
    </row>
    <row r="299" spans="1:25" ht="15">
      <c r="A299" s="25"/>
      <c r="B299" s="25"/>
      <c r="C299" s="25"/>
      <c r="D299" s="25"/>
      <c r="E299" s="25"/>
      <c r="F299" s="25"/>
      <c r="G299" s="33"/>
      <c r="H299" s="33"/>
      <c r="I299" s="35"/>
      <c r="J299" s="35"/>
      <c r="K299" s="35"/>
      <c r="L299" s="33"/>
      <c r="M299" s="33"/>
      <c r="N299" s="33"/>
      <c r="O299" s="33"/>
      <c r="P299" s="33"/>
      <c r="Q299" s="33"/>
      <c r="R299" s="33"/>
      <c r="S299" s="33"/>
      <c r="T299" s="33"/>
      <c r="U299" s="33"/>
      <c r="V299" s="33"/>
      <c r="W299" s="33"/>
      <c r="X299" s="33"/>
      <c r="Y299" s="33"/>
    </row>
    <row r="300" spans="1:25" ht="15">
      <c r="A300" s="25"/>
      <c r="B300" s="25"/>
      <c r="C300" s="25"/>
      <c r="D300" s="25"/>
      <c r="E300" s="25"/>
      <c r="F300" s="25"/>
      <c r="G300" s="33"/>
      <c r="H300" s="33"/>
      <c r="I300" s="35"/>
      <c r="J300" s="35"/>
      <c r="K300" s="35"/>
      <c r="L300" s="33"/>
      <c r="M300" s="33"/>
      <c r="N300" s="33"/>
      <c r="O300" s="33"/>
      <c r="P300" s="33"/>
      <c r="Q300" s="33"/>
      <c r="R300" s="33"/>
      <c r="S300" s="33"/>
      <c r="T300" s="33"/>
      <c r="U300" s="33"/>
      <c r="V300" s="33"/>
      <c r="W300" s="33"/>
      <c r="X300" s="33"/>
      <c r="Y300" s="33"/>
    </row>
    <row r="301" spans="1:25" ht="15">
      <c r="A301" s="25"/>
      <c r="B301" s="25"/>
      <c r="C301" s="25"/>
      <c r="D301" s="25"/>
      <c r="E301" s="25"/>
      <c r="F301" s="25"/>
      <c r="G301" s="33"/>
      <c r="H301" s="33"/>
      <c r="I301" s="35"/>
      <c r="J301" s="35"/>
      <c r="K301" s="35"/>
      <c r="L301" s="33"/>
      <c r="M301" s="33"/>
      <c r="N301" s="33"/>
      <c r="O301" s="33"/>
      <c r="P301" s="33"/>
      <c r="Q301" s="33"/>
      <c r="R301" s="33"/>
      <c r="S301" s="33"/>
      <c r="T301" s="33"/>
      <c r="U301" s="33"/>
      <c r="V301" s="33"/>
      <c r="W301" s="33"/>
      <c r="X301" s="33"/>
      <c r="Y301" s="33"/>
    </row>
    <row r="302" spans="1:25" ht="15">
      <c r="A302" s="25"/>
      <c r="B302" s="25"/>
      <c r="C302" s="25"/>
      <c r="D302" s="25"/>
      <c r="E302" s="25"/>
      <c r="F302" s="25"/>
      <c r="G302" s="33"/>
      <c r="H302" s="33"/>
      <c r="I302" s="35"/>
      <c r="J302" s="35"/>
      <c r="K302" s="35"/>
      <c r="L302" s="33"/>
      <c r="M302" s="33"/>
      <c r="N302" s="33"/>
      <c r="O302" s="33"/>
      <c r="P302" s="33"/>
      <c r="Q302" s="33"/>
      <c r="R302" s="33"/>
      <c r="S302" s="33"/>
      <c r="T302" s="33"/>
      <c r="U302" s="33"/>
      <c r="V302" s="33"/>
      <c r="W302" s="33"/>
      <c r="X302" s="33"/>
      <c r="Y302" s="33"/>
    </row>
    <row r="303" spans="1:25" ht="15">
      <c r="A303" s="25"/>
      <c r="B303" s="25"/>
      <c r="C303" s="25"/>
      <c r="D303" s="25"/>
      <c r="E303" s="25"/>
      <c r="F303" s="25"/>
      <c r="G303" s="33"/>
      <c r="H303" s="33"/>
      <c r="I303" s="35"/>
      <c r="J303" s="35"/>
      <c r="K303" s="35"/>
      <c r="L303" s="33"/>
      <c r="M303" s="33"/>
      <c r="N303" s="33"/>
      <c r="O303" s="33"/>
      <c r="P303" s="33"/>
      <c r="Q303" s="33"/>
      <c r="R303" s="33"/>
      <c r="S303" s="33"/>
      <c r="T303" s="33"/>
      <c r="U303" s="33"/>
      <c r="V303" s="33"/>
      <c r="W303" s="33"/>
      <c r="X303" s="33"/>
      <c r="Y303" s="33"/>
    </row>
    <row r="304" spans="1:25" ht="15">
      <c r="A304" s="25"/>
      <c r="B304" s="25"/>
      <c r="C304" s="25"/>
      <c r="D304" s="25"/>
      <c r="E304" s="25"/>
      <c r="F304" s="25"/>
      <c r="G304" s="33"/>
      <c r="H304" s="33"/>
      <c r="I304" s="35"/>
      <c r="J304" s="35"/>
      <c r="K304" s="35"/>
      <c r="L304" s="33"/>
      <c r="M304" s="33"/>
      <c r="N304" s="33"/>
      <c r="O304" s="33"/>
      <c r="P304" s="33"/>
      <c r="Q304" s="33"/>
      <c r="R304" s="33"/>
      <c r="S304" s="33"/>
      <c r="T304" s="33"/>
      <c r="U304" s="33"/>
      <c r="V304" s="33"/>
      <c r="W304" s="33"/>
      <c r="X304" s="33"/>
      <c r="Y304" s="33"/>
    </row>
    <row r="305" spans="1:25" ht="15">
      <c r="A305" s="25"/>
      <c r="B305" s="25"/>
      <c r="C305" s="25"/>
      <c r="D305" s="25"/>
      <c r="E305" s="25"/>
      <c r="F305" s="25"/>
      <c r="G305" s="33"/>
      <c r="H305" s="33"/>
      <c r="I305" s="35"/>
      <c r="J305" s="35"/>
      <c r="K305" s="35"/>
      <c r="L305" s="33"/>
      <c r="M305" s="33"/>
      <c r="N305" s="33"/>
      <c r="O305" s="33"/>
      <c r="P305" s="33"/>
      <c r="Q305" s="33"/>
      <c r="R305" s="33"/>
      <c r="S305" s="33"/>
      <c r="T305" s="33"/>
      <c r="U305" s="33"/>
      <c r="V305" s="33"/>
      <c r="W305" s="33"/>
      <c r="X305" s="33"/>
      <c r="Y305" s="33"/>
    </row>
    <row r="306" spans="1:25" ht="15">
      <c r="A306" s="25"/>
      <c r="B306" s="25"/>
      <c r="C306" s="25"/>
      <c r="D306" s="25"/>
      <c r="E306" s="25"/>
      <c r="F306" s="25"/>
      <c r="G306" s="33"/>
      <c r="H306" s="33"/>
      <c r="I306" s="35"/>
      <c r="J306" s="35"/>
      <c r="K306" s="35"/>
      <c r="L306" s="33"/>
      <c r="M306" s="33"/>
      <c r="N306" s="33"/>
      <c r="O306" s="33"/>
      <c r="P306" s="33"/>
      <c r="Q306" s="33"/>
      <c r="R306" s="33"/>
      <c r="S306" s="33"/>
      <c r="T306" s="33"/>
      <c r="U306" s="33"/>
      <c r="V306" s="33"/>
      <c r="W306" s="33"/>
      <c r="X306" s="33"/>
      <c r="Y306" s="33"/>
    </row>
    <row r="307" spans="1:25" ht="15">
      <c r="A307" s="25"/>
      <c r="B307" s="25"/>
      <c r="C307" s="25"/>
      <c r="D307" s="25"/>
      <c r="E307" s="25"/>
      <c r="F307" s="25"/>
      <c r="G307" s="33"/>
      <c r="H307" s="33"/>
      <c r="I307" s="35"/>
      <c r="J307" s="35"/>
      <c r="K307" s="35"/>
      <c r="L307" s="33"/>
      <c r="M307" s="33"/>
      <c r="N307" s="33"/>
      <c r="O307" s="33"/>
      <c r="P307" s="33"/>
      <c r="Q307" s="33"/>
      <c r="R307" s="33"/>
      <c r="S307" s="33"/>
      <c r="T307" s="33"/>
      <c r="U307" s="33"/>
      <c r="V307" s="33"/>
      <c r="W307" s="33"/>
      <c r="X307" s="33"/>
      <c r="Y307" s="33"/>
    </row>
    <row r="308" spans="1:25" ht="15">
      <c r="A308" s="25"/>
      <c r="B308" s="25"/>
      <c r="C308" s="25"/>
      <c r="D308" s="25"/>
      <c r="E308" s="25"/>
      <c r="F308" s="25"/>
      <c r="G308" s="33"/>
      <c r="H308" s="33"/>
      <c r="I308" s="35"/>
      <c r="J308" s="35"/>
      <c r="K308" s="35"/>
      <c r="L308" s="33"/>
      <c r="M308" s="33"/>
      <c r="N308" s="33"/>
      <c r="O308" s="33"/>
      <c r="P308" s="33"/>
      <c r="Q308" s="33"/>
      <c r="R308" s="33"/>
      <c r="S308" s="33"/>
      <c r="T308" s="33"/>
      <c r="U308" s="33"/>
      <c r="V308" s="33"/>
      <c r="W308" s="33"/>
      <c r="X308" s="33"/>
      <c r="Y308" s="33"/>
    </row>
    <row r="309" spans="1:25" ht="15">
      <c r="A309" s="25"/>
      <c r="B309" s="25"/>
      <c r="C309" s="25"/>
      <c r="D309" s="25"/>
      <c r="E309" s="25"/>
      <c r="F309" s="25"/>
      <c r="G309" s="33"/>
      <c r="H309" s="33"/>
      <c r="I309" s="35"/>
      <c r="J309" s="35"/>
      <c r="K309" s="35"/>
      <c r="L309" s="33"/>
      <c r="M309" s="33"/>
      <c r="N309" s="33"/>
      <c r="O309" s="33"/>
      <c r="P309" s="33"/>
      <c r="Q309" s="33"/>
      <c r="R309" s="33"/>
      <c r="S309" s="33"/>
      <c r="T309" s="33"/>
      <c r="U309" s="33"/>
      <c r="V309" s="33"/>
      <c r="W309" s="33"/>
      <c r="X309" s="33"/>
      <c r="Y309" s="33"/>
    </row>
    <row r="310" spans="1:25" ht="15">
      <c r="A310" s="25"/>
      <c r="B310" s="25"/>
      <c r="C310" s="25"/>
      <c r="D310" s="25"/>
      <c r="E310" s="25"/>
      <c r="F310" s="25"/>
      <c r="G310" s="33"/>
      <c r="H310" s="33"/>
      <c r="I310" s="35"/>
      <c r="J310" s="35"/>
      <c r="K310" s="35"/>
      <c r="L310" s="33"/>
      <c r="M310" s="33"/>
      <c r="N310" s="33"/>
      <c r="O310" s="33"/>
      <c r="P310" s="33"/>
      <c r="Q310" s="33"/>
      <c r="R310" s="33"/>
      <c r="S310" s="33"/>
      <c r="T310" s="33"/>
      <c r="U310" s="33"/>
      <c r="V310" s="33"/>
      <c r="W310" s="33"/>
      <c r="X310" s="33"/>
      <c r="Y310" s="33"/>
    </row>
    <row r="311" spans="1:25" ht="15">
      <c r="A311" s="25"/>
      <c r="B311" s="25"/>
      <c r="C311" s="25"/>
      <c r="D311" s="25"/>
      <c r="E311" s="25"/>
      <c r="F311" s="25"/>
      <c r="G311" s="33"/>
      <c r="H311" s="33"/>
      <c r="I311" s="35"/>
      <c r="J311" s="35"/>
      <c r="K311" s="35"/>
      <c r="L311" s="33"/>
      <c r="M311" s="33"/>
      <c r="N311" s="33"/>
      <c r="O311" s="33"/>
      <c r="P311" s="33"/>
      <c r="Q311" s="33"/>
      <c r="R311" s="33"/>
      <c r="S311" s="33"/>
      <c r="T311" s="33"/>
      <c r="U311" s="33"/>
      <c r="V311" s="33"/>
      <c r="W311" s="33"/>
      <c r="X311" s="33"/>
      <c r="Y311" s="33"/>
    </row>
    <row r="312" spans="1:25" ht="15">
      <c r="A312" s="25"/>
      <c r="B312" s="25"/>
      <c r="C312" s="25"/>
      <c r="D312" s="25"/>
      <c r="E312" s="25"/>
      <c r="F312" s="25"/>
      <c r="G312" s="33"/>
      <c r="H312" s="33"/>
      <c r="I312" s="35"/>
      <c r="J312" s="35"/>
      <c r="K312" s="35"/>
      <c r="L312" s="33"/>
      <c r="M312" s="33"/>
      <c r="N312" s="33"/>
      <c r="O312" s="33"/>
      <c r="P312" s="33"/>
      <c r="Q312" s="33"/>
      <c r="R312" s="33"/>
      <c r="S312" s="33"/>
      <c r="T312" s="33"/>
      <c r="U312" s="33"/>
      <c r="V312" s="33"/>
      <c r="W312" s="33"/>
      <c r="X312" s="33"/>
      <c r="Y312" s="33"/>
    </row>
    <row r="313" spans="1:25" ht="15">
      <c r="A313" s="25"/>
      <c r="B313" s="25"/>
      <c r="C313" s="25"/>
      <c r="D313" s="25"/>
      <c r="E313" s="25"/>
      <c r="F313" s="25"/>
      <c r="G313" s="33"/>
      <c r="H313" s="33"/>
      <c r="I313" s="35"/>
      <c r="J313" s="35"/>
      <c r="K313" s="35"/>
      <c r="L313" s="33"/>
      <c r="M313" s="33"/>
      <c r="N313" s="33"/>
      <c r="O313" s="33"/>
      <c r="P313" s="33"/>
      <c r="Q313" s="33"/>
      <c r="R313" s="33"/>
      <c r="S313" s="33"/>
      <c r="T313" s="33"/>
      <c r="U313" s="33"/>
      <c r="V313" s="33"/>
      <c r="W313" s="33"/>
      <c r="X313" s="33"/>
      <c r="Y313" s="33"/>
    </row>
    <row r="314" spans="1:25" ht="15">
      <c r="A314" s="25"/>
      <c r="B314" s="25"/>
      <c r="C314" s="25"/>
      <c r="D314" s="25"/>
      <c r="E314" s="25"/>
      <c r="F314" s="25"/>
      <c r="G314" s="33"/>
      <c r="H314" s="33"/>
      <c r="I314" s="35"/>
      <c r="J314" s="35"/>
      <c r="K314" s="35"/>
      <c r="L314" s="33"/>
      <c r="M314" s="33"/>
      <c r="N314" s="33"/>
      <c r="O314" s="33"/>
      <c r="P314" s="33"/>
      <c r="Q314" s="33"/>
      <c r="R314" s="33"/>
      <c r="S314" s="33"/>
      <c r="T314" s="33"/>
      <c r="U314" s="33"/>
      <c r="V314" s="33"/>
      <c r="W314" s="33"/>
      <c r="X314" s="33"/>
      <c r="Y314" s="33"/>
    </row>
    <row r="315" spans="1:25" ht="15">
      <c r="A315" s="25"/>
      <c r="B315" s="25"/>
      <c r="C315" s="25"/>
      <c r="D315" s="25"/>
      <c r="E315" s="25"/>
      <c r="F315" s="25"/>
      <c r="G315" s="33"/>
      <c r="H315" s="33"/>
      <c r="I315" s="35"/>
      <c r="J315" s="35"/>
      <c r="K315" s="35"/>
      <c r="L315" s="33"/>
      <c r="M315" s="33"/>
      <c r="N315" s="33"/>
      <c r="O315" s="33"/>
      <c r="P315" s="33"/>
      <c r="Q315" s="33"/>
      <c r="R315" s="33"/>
      <c r="S315" s="33"/>
      <c r="T315" s="33"/>
      <c r="U315" s="33"/>
      <c r="V315" s="33"/>
      <c r="W315" s="33"/>
      <c r="X315" s="33"/>
      <c r="Y315" s="33"/>
    </row>
    <row r="316" spans="1:25" ht="15">
      <c r="A316" s="25"/>
      <c r="B316" s="25"/>
      <c r="C316" s="25"/>
      <c r="D316" s="25"/>
      <c r="E316" s="25"/>
      <c r="F316" s="25"/>
      <c r="G316" s="33"/>
      <c r="H316" s="33"/>
      <c r="I316" s="35"/>
      <c r="J316" s="35"/>
      <c r="K316" s="35"/>
      <c r="L316" s="33"/>
      <c r="M316" s="33"/>
      <c r="N316" s="33"/>
      <c r="O316" s="33"/>
      <c r="P316" s="33"/>
      <c r="Q316" s="33"/>
      <c r="R316" s="33"/>
      <c r="S316" s="33"/>
      <c r="T316" s="33"/>
      <c r="U316" s="33"/>
      <c r="V316" s="33"/>
      <c r="W316" s="33"/>
      <c r="X316" s="33"/>
      <c r="Y316" s="33"/>
    </row>
    <row r="317" spans="1:25" ht="15">
      <c r="A317" s="25"/>
      <c r="B317" s="25"/>
      <c r="C317" s="25"/>
      <c r="D317" s="25"/>
      <c r="E317" s="25"/>
      <c r="F317" s="25"/>
      <c r="G317" s="33"/>
      <c r="H317" s="33"/>
      <c r="I317" s="35"/>
      <c r="J317" s="35"/>
      <c r="K317" s="35"/>
      <c r="L317" s="33"/>
      <c r="M317" s="33"/>
      <c r="N317" s="33"/>
      <c r="O317" s="33"/>
      <c r="P317" s="33"/>
      <c r="Q317" s="33"/>
      <c r="R317" s="33"/>
      <c r="S317" s="33"/>
      <c r="T317" s="33"/>
      <c r="U317" s="33"/>
      <c r="V317" s="33"/>
      <c r="W317" s="33"/>
      <c r="X317" s="33"/>
      <c r="Y317" s="33"/>
    </row>
    <row r="318" spans="1:25" ht="15">
      <c r="A318" s="25"/>
      <c r="B318" s="25"/>
      <c r="C318" s="25"/>
      <c r="D318" s="25"/>
      <c r="E318" s="25"/>
      <c r="F318" s="25"/>
      <c r="G318" s="33"/>
      <c r="H318" s="33"/>
      <c r="I318" s="35"/>
      <c r="J318" s="35"/>
      <c r="K318" s="35"/>
      <c r="L318" s="33"/>
      <c r="M318" s="33"/>
      <c r="N318" s="33"/>
      <c r="O318" s="33"/>
      <c r="P318" s="33"/>
      <c r="Q318" s="33"/>
      <c r="R318" s="33"/>
      <c r="S318" s="33"/>
      <c r="T318" s="33"/>
      <c r="U318" s="33"/>
      <c r="V318" s="33"/>
      <c r="W318" s="33"/>
      <c r="X318" s="33"/>
      <c r="Y318" s="33"/>
    </row>
    <row r="319" spans="1:25" ht="15">
      <c r="A319" s="25"/>
      <c r="B319" s="25"/>
      <c r="C319" s="25"/>
      <c r="D319" s="25"/>
      <c r="E319" s="25"/>
      <c r="F319" s="25"/>
      <c r="G319" s="33"/>
      <c r="H319" s="33"/>
      <c r="I319" s="35"/>
      <c r="J319" s="35"/>
      <c r="K319" s="35"/>
      <c r="L319" s="33"/>
      <c r="M319" s="33"/>
      <c r="N319" s="33"/>
      <c r="O319" s="33"/>
      <c r="P319" s="33"/>
      <c r="Q319" s="33"/>
      <c r="R319" s="33"/>
      <c r="S319" s="33"/>
      <c r="T319" s="33"/>
      <c r="U319" s="33"/>
      <c r="V319" s="33"/>
      <c r="W319" s="33"/>
      <c r="X319" s="33"/>
      <c r="Y319" s="33"/>
    </row>
    <row r="320" spans="1:25" ht="15">
      <c r="A320" s="25"/>
      <c r="B320" s="25"/>
      <c r="C320" s="25"/>
      <c r="D320" s="25"/>
      <c r="E320" s="25"/>
      <c r="F320" s="25"/>
      <c r="G320" s="33"/>
      <c r="H320" s="33"/>
      <c r="I320" s="35"/>
      <c r="J320" s="35"/>
      <c r="K320" s="35"/>
      <c r="L320" s="33"/>
      <c r="M320" s="33"/>
      <c r="N320" s="33"/>
      <c r="O320" s="33"/>
      <c r="P320" s="33"/>
      <c r="Q320" s="33"/>
      <c r="R320" s="33"/>
      <c r="S320" s="33"/>
      <c r="T320" s="33"/>
      <c r="U320" s="33"/>
      <c r="V320" s="33"/>
      <c r="W320" s="33"/>
      <c r="X320" s="33"/>
      <c r="Y320" s="33"/>
    </row>
    <row r="321" spans="1:25" ht="15">
      <c r="A321" s="25"/>
      <c r="B321" s="25"/>
      <c r="C321" s="25"/>
      <c r="D321" s="25"/>
      <c r="E321" s="25"/>
      <c r="F321" s="25"/>
      <c r="G321" s="33"/>
      <c r="H321" s="33"/>
      <c r="I321" s="35"/>
      <c r="J321" s="35"/>
      <c r="K321" s="35"/>
      <c r="L321" s="33"/>
      <c r="M321" s="33"/>
      <c r="N321" s="33"/>
      <c r="O321" s="33"/>
      <c r="P321" s="33"/>
      <c r="Q321" s="33"/>
      <c r="R321" s="33"/>
      <c r="S321" s="33"/>
      <c r="T321" s="33"/>
      <c r="U321" s="33"/>
      <c r="V321" s="33"/>
      <c r="W321" s="33"/>
      <c r="X321" s="33"/>
      <c r="Y321" s="33"/>
    </row>
    <row r="322" spans="1:25" ht="15">
      <c r="A322" s="25"/>
      <c r="B322" s="25"/>
      <c r="C322" s="25"/>
      <c r="D322" s="25"/>
      <c r="E322" s="25"/>
      <c r="F322" s="25"/>
      <c r="G322" s="33"/>
      <c r="H322" s="33"/>
      <c r="I322" s="35"/>
      <c r="J322" s="35"/>
      <c r="K322" s="35"/>
      <c r="L322" s="33"/>
      <c r="M322" s="33"/>
      <c r="N322" s="33"/>
      <c r="O322" s="33"/>
      <c r="P322" s="33"/>
      <c r="Q322" s="33"/>
      <c r="R322" s="33"/>
      <c r="S322" s="33"/>
      <c r="T322" s="33"/>
      <c r="U322" s="33"/>
      <c r="V322" s="33"/>
      <c r="W322" s="33"/>
      <c r="X322" s="33"/>
      <c r="Y322" s="33"/>
    </row>
    <row r="323" spans="1:25" ht="15">
      <c r="A323" s="25"/>
      <c r="B323" s="25"/>
      <c r="C323" s="25"/>
      <c r="D323" s="25"/>
      <c r="E323" s="25"/>
      <c r="F323" s="25"/>
      <c r="G323" s="33"/>
      <c r="H323" s="33"/>
      <c r="I323" s="35"/>
      <c r="J323" s="35"/>
      <c r="K323" s="35"/>
      <c r="L323" s="33"/>
      <c r="M323" s="33"/>
      <c r="N323" s="33"/>
      <c r="O323" s="33"/>
      <c r="P323" s="33"/>
      <c r="Q323" s="33"/>
      <c r="R323" s="33"/>
      <c r="S323" s="33"/>
      <c r="T323" s="33"/>
      <c r="U323" s="33"/>
      <c r="V323" s="33"/>
      <c r="W323" s="33"/>
      <c r="X323" s="33"/>
      <c r="Y323" s="33"/>
    </row>
    <row r="324" spans="1:25" ht="15">
      <c r="A324" s="25"/>
      <c r="B324" s="25"/>
      <c r="C324" s="25"/>
      <c r="D324" s="25"/>
      <c r="E324" s="25"/>
      <c r="F324" s="25"/>
      <c r="G324" s="33"/>
      <c r="H324" s="33"/>
      <c r="I324" s="35"/>
      <c r="J324" s="35"/>
      <c r="K324" s="35"/>
      <c r="L324" s="33"/>
      <c r="M324" s="33"/>
      <c r="N324" s="33"/>
      <c r="O324" s="33"/>
      <c r="P324" s="33"/>
      <c r="Q324" s="33"/>
      <c r="R324" s="33"/>
      <c r="S324" s="33"/>
      <c r="T324" s="33"/>
      <c r="U324" s="33"/>
      <c r="V324" s="33"/>
      <c r="W324" s="33"/>
      <c r="X324" s="33"/>
      <c r="Y324" s="33"/>
    </row>
    <row r="325" spans="1:25" ht="15">
      <c r="A325" s="25"/>
      <c r="B325" s="25"/>
      <c r="C325" s="25"/>
      <c r="D325" s="25"/>
      <c r="E325" s="25"/>
      <c r="F325" s="25"/>
      <c r="G325" s="33"/>
      <c r="H325" s="33"/>
      <c r="I325" s="35"/>
      <c r="J325" s="35"/>
      <c r="K325" s="35"/>
      <c r="L325" s="33"/>
      <c r="M325" s="33"/>
      <c r="N325" s="33"/>
      <c r="O325" s="33"/>
      <c r="P325" s="33"/>
      <c r="Q325" s="33"/>
      <c r="R325" s="33"/>
      <c r="S325" s="33"/>
      <c r="T325" s="33"/>
      <c r="U325" s="33"/>
      <c r="V325" s="33"/>
      <c r="W325" s="33"/>
      <c r="X325" s="33"/>
      <c r="Y325" s="33"/>
    </row>
    <row r="326" spans="1:25" ht="15">
      <c r="A326" s="25"/>
      <c r="B326" s="25"/>
      <c r="C326" s="25"/>
      <c r="D326" s="25"/>
      <c r="E326" s="25"/>
      <c r="F326" s="25"/>
      <c r="G326" s="33"/>
      <c r="H326" s="33"/>
      <c r="I326" s="35"/>
      <c r="J326" s="35"/>
      <c r="K326" s="35"/>
      <c r="L326" s="33"/>
      <c r="M326" s="33"/>
      <c r="N326" s="33"/>
      <c r="O326" s="33"/>
      <c r="P326" s="33"/>
      <c r="Q326" s="33"/>
      <c r="R326" s="33"/>
      <c r="S326" s="33"/>
      <c r="T326" s="33"/>
      <c r="U326" s="33"/>
      <c r="V326" s="33"/>
      <c r="W326" s="33"/>
      <c r="X326" s="33"/>
      <c r="Y326" s="33"/>
    </row>
    <row r="327" spans="1:25" ht="15">
      <c r="A327" s="25"/>
      <c r="B327" s="25"/>
      <c r="C327" s="25"/>
      <c r="D327" s="25"/>
      <c r="E327" s="25"/>
      <c r="F327" s="25"/>
      <c r="G327" s="33"/>
      <c r="H327" s="33"/>
      <c r="I327" s="35"/>
      <c r="J327" s="35"/>
      <c r="K327" s="35"/>
      <c r="L327" s="33"/>
      <c r="M327" s="33"/>
      <c r="N327" s="33"/>
      <c r="O327" s="33"/>
      <c r="P327" s="33"/>
      <c r="Q327" s="33"/>
      <c r="R327" s="33"/>
      <c r="S327" s="33"/>
      <c r="T327" s="33"/>
      <c r="U327" s="33"/>
      <c r="V327" s="33"/>
      <c r="W327" s="33"/>
      <c r="X327" s="33"/>
      <c r="Y327" s="33"/>
    </row>
    <row r="328" spans="1:25" ht="15">
      <c r="A328" s="25"/>
      <c r="B328" s="25"/>
      <c r="C328" s="25"/>
      <c r="D328" s="25"/>
      <c r="E328" s="25"/>
      <c r="F328" s="25"/>
      <c r="G328" s="33"/>
      <c r="H328" s="33"/>
      <c r="I328" s="35"/>
      <c r="J328" s="35"/>
      <c r="K328" s="35"/>
      <c r="L328" s="33"/>
      <c r="M328" s="33"/>
      <c r="N328" s="33"/>
      <c r="O328" s="33"/>
      <c r="P328" s="33"/>
      <c r="Q328" s="33"/>
      <c r="R328" s="33"/>
      <c r="S328" s="33"/>
      <c r="T328" s="33"/>
      <c r="U328" s="33"/>
      <c r="V328" s="33"/>
      <c r="W328" s="33"/>
      <c r="X328" s="33"/>
      <c r="Y328" s="33"/>
    </row>
    <row r="329" spans="1:25" ht="15">
      <c r="A329" s="25"/>
      <c r="B329" s="25"/>
      <c r="C329" s="25"/>
      <c r="D329" s="25"/>
      <c r="E329" s="25"/>
      <c r="F329" s="25"/>
      <c r="G329" s="33"/>
      <c r="H329" s="33"/>
      <c r="I329" s="35"/>
      <c r="J329" s="35"/>
      <c r="K329" s="35"/>
      <c r="L329" s="33"/>
      <c r="M329" s="33"/>
      <c r="N329" s="33"/>
      <c r="O329" s="33"/>
      <c r="P329" s="33"/>
      <c r="Q329" s="33"/>
      <c r="R329" s="33"/>
      <c r="S329" s="33"/>
      <c r="T329" s="33"/>
      <c r="U329" s="33"/>
      <c r="V329" s="33"/>
      <c r="W329" s="33"/>
      <c r="X329" s="33"/>
      <c r="Y329" s="33"/>
    </row>
    <row r="330" spans="1:25" ht="15">
      <c r="A330" s="25"/>
      <c r="B330" s="25"/>
      <c r="C330" s="25"/>
      <c r="D330" s="25"/>
      <c r="E330" s="25"/>
      <c r="F330" s="25"/>
      <c r="G330" s="33"/>
      <c r="H330" s="33"/>
      <c r="I330" s="35"/>
      <c r="J330" s="35"/>
      <c r="K330" s="35"/>
      <c r="L330" s="33"/>
      <c r="M330" s="33"/>
      <c r="N330" s="33"/>
      <c r="O330" s="33"/>
      <c r="P330" s="33"/>
      <c r="Q330" s="33"/>
      <c r="R330" s="33"/>
      <c r="S330" s="33"/>
      <c r="T330" s="33"/>
      <c r="U330" s="33"/>
      <c r="V330" s="33"/>
      <c r="W330" s="33"/>
      <c r="X330" s="33"/>
      <c r="Y330" s="33"/>
    </row>
    <row r="331" spans="1:25" ht="15">
      <c r="A331" s="25"/>
      <c r="B331" s="25"/>
      <c r="C331" s="25"/>
      <c r="D331" s="25"/>
      <c r="E331" s="25"/>
      <c r="F331" s="25"/>
      <c r="G331" s="33"/>
      <c r="H331" s="33"/>
      <c r="I331" s="35"/>
      <c r="J331" s="35"/>
      <c r="K331" s="35"/>
      <c r="L331" s="33"/>
      <c r="M331" s="33"/>
      <c r="N331" s="33"/>
      <c r="O331" s="33"/>
      <c r="P331" s="33"/>
      <c r="Q331" s="33"/>
      <c r="R331" s="33"/>
      <c r="S331" s="33"/>
      <c r="T331" s="33"/>
      <c r="U331" s="33"/>
      <c r="V331" s="33"/>
      <c r="W331" s="33"/>
      <c r="X331" s="33"/>
      <c r="Y331" s="33"/>
    </row>
    <row r="332" spans="1:25" ht="15">
      <c r="A332" s="25"/>
      <c r="B332" s="25"/>
      <c r="C332" s="25"/>
      <c r="D332" s="25"/>
      <c r="E332" s="25"/>
      <c r="F332" s="25"/>
      <c r="G332" s="33"/>
      <c r="H332" s="33"/>
      <c r="I332" s="35"/>
      <c r="J332" s="35"/>
      <c r="K332" s="35"/>
      <c r="L332" s="33"/>
      <c r="M332" s="33"/>
      <c r="N332" s="33"/>
      <c r="O332" s="33"/>
      <c r="P332" s="33"/>
      <c r="Q332" s="33"/>
      <c r="R332" s="33"/>
      <c r="S332" s="33"/>
      <c r="T332" s="33"/>
      <c r="U332" s="33"/>
      <c r="V332" s="33"/>
      <c r="W332" s="33"/>
      <c r="X332" s="33"/>
      <c r="Y332" s="33"/>
    </row>
    <row r="333" spans="1:25" ht="15">
      <c r="A333" s="25"/>
      <c r="B333" s="25"/>
      <c r="C333" s="25"/>
      <c r="D333" s="25"/>
      <c r="E333" s="25"/>
      <c r="F333" s="25"/>
      <c r="G333" s="33"/>
      <c r="H333" s="33"/>
      <c r="I333" s="35"/>
      <c r="J333" s="35"/>
      <c r="K333" s="35"/>
      <c r="L333" s="33"/>
      <c r="M333" s="33"/>
      <c r="N333" s="33"/>
      <c r="O333" s="33"/>
      <c r="P333" s="33"/>
      <c r="Q333" s="33"/>
      <c r="R333" s="33"/>
      <c r="S333" s="33"/>
      <c r="T333" s="33"/>
      <c r="U333" s="33"/>
      <c r="V333" s="33"/>
      <c r="W333" s="33"/>
      <c r="X333" s="33"/>
      <c r="Y333" s="33"/>
    </row>
    <row r="334" spans="1:25" ht="15">
      <c r="A334" s="25"/>
      <c r="B334" s="25"/>
      <c r="C334" s="25"/>
      <c r="D334" s="25"/>
      <c r="E334" s="25"/>
      <c r="F334" s="25"/>
      <c r="G334" s="33"/>
      <c r="H334" s="33"/>
      <c r="I334" s="35"/>
      <c r="J334" s="35"/>
      <c r="K334" s="35"/>
      <c r="L334" s="33"/>
      <c r="M334" s="33"/>
      <c r="N334" s="33"/>
      <c r="O334" s="33"/>
      <c r="P334" s="33"/>
      <c r="Q334" s="33"/>
      <c r="R334" s="33"/>
      <c r="S334" s="33"/>
      <c r="T334" s="33"/>
      <c r="U334" s="33"/>
      <c r="V334" s="33"/>
      <c r="W334" s="33"/>
      <c r="X334" s="33"/>
      <c r="Y334" s="33"/>
    </row>
    <row r="335" spans="1:25" ht="15">
      <c r="A335" s="25"/>
      <c r="B335" s="25"/>
      <c r="C335" s="25"/>
      <c r="D335" s="25"/>
      <c r="E335" s="25"/>
      <c r="F335" s="25"/>
      <c r="G335" s="33"/>
      <c r="H335" s="33"/>
      <c r="I335" s="35"/>
      <c r="J335" s="35"/>
      <c r="K335" s="35"/>
      <c r="L335" s="33"/>
      <c r="M335" s="33"/>
      <c r="N335" s="33"/>
      <c r="O335" s="33"/>
      <c r="P335" s="33"/>
      <c r="Q335" s="33"/>
      <c r="R335" s="33"/>
      <c r="S335" s="33"/>
      <c r="T335" s="33"/>
      <c r="U335" s="33"/>
      <c r="V335" s="33"/>
      <c r="W335" s="33"/>
      <c r="X335" s="33"/>
      <c r="Y335" s="33"/>
    </row>
    <row r="336" spans="1:25" ht="15">
      <c r="A336" s="25"/>
      <c r="B336" s="25"/>
      <c r="C336" s="25"/>
      <c r="D336" s="25"/>
      <c r="E336" s="25"/>
      <c r="F336" s="25"/>
      <c r="G336" s="33"/>
      <c r="H336" s="33"/>
      <c r="I336" s="35"/>
      <c r="J336" s="35"/>
      <c r="K336" s="35"/>
      <c r="L336" s="33"/>
      <c r="M336" s="33"/>
      <c r="N336" s="33"/>
      <c r="O336" s="33"/>
      <c r="P336" s="33"/>
      <c r="Q336" s="33"/>
      <c r="R336" s="33"/>
      <c r="S336" s="33"/>
      <c r="T336" s="33"/>
      <c r="U336" s="33"/>
      <c r="V336" s="33"/>
      <c r="W336" s="33"/>
      <c r="X336" s="33"/>
      <c r="Y336" s="33"/>
    </row>
    <row r="337" spans="1:25" ht="15">
      <c r="A337" s="25"/>
      <c r="B337" s="25"/>
      <c r="C337" s="25"/>
      <c r="D337" s="25"/>
      <c r="E337" s="25"/>
      <c r="F337" s="25"/>
      <c r="G337" s="33"/>
      <c r="H337" s="33"/>
      <c r="I337" s="35"/>
      <c r="J337" s="35"/>
      <c r="K337" s="35"/>
      <c r="L337" s="33"/>
      <c r="M337" s="33"/>
      <c r="N337" s="33"/>
      <c r="O337" s="33"/>
      <c r="P337" s="33"/>
      <c r="Q337" s="33"/>
      <c r="R337" s="33"/>
      <c r="S337" s="33"/>
      <c r="T337" s="33"/>
      <c r="U337" s="33"/>
      <c r="V337" s="33"/>
      <c r="W337" s="33"/>
      <c r="X337" s="33"/>
      <c r="Y337" s="33"/>
    </row>
    <row r="338" spans="1:25" ht="15">
      <c r="A338" s="25"/>
      <c r="B338" s="25"/>
      <c r="C338" s="25"/>
      <c r="D338" s="25"/>
      <c r="E338" s="25"/>
      <c r="F338" s="25"/>
      <c r="G338" s="33"/>
      <c r="H338" s="33"/>
      <c r="I338" s="35"/>
      <c r="J338" s="35"/>
      <c r="K338" s="35"/>
      <c r="L338" s="33"/>
      <c r="M338" s="33"/>
      <c r="N338" s="33"/>
      <c r="O338" s="33"/>
      <c r="P338" s="33"/>
      <c r="Q338" s="33"/>
      <c r="R338" s="33"/>
      <c r="S338" s="33"/>
      <c r="T338" s="33"/>
      <c r="U338" s="33"/>
      <c r="V338" s="33"/>
      <c r="W338" s="33"/>
      <c r="X338" s="33"/>
      <c r="Y338" s="33"/>
    </row>
  </sheetData>
  <mergeCells count="672">
    <mergeCell ref="C91:D91"/>
    <mergeCell ref="C92:D92"/>
    <mergeCell ref="C93:D93"/>
    <mergeCell ref="C94:D94"/>
    <mergeCell ref="F91:F92"/>
    <mergeCell ref="G91:G92"/>
    <mergeCell ref="F93:F94"/>
    <mergeCell ref="G93:G94"/>
    <mergeCell ref="B87:B88"/>
    <mergeCell ref="B89:B90"/>
    <mergeCell ref="B91:B92"/>
    <mergeCell ref="B93:B94"/>
    <mergeCell ref="C89:D89"/>
    <mergeCell ref="C90:D90"/>
    <mergeCell ref="G85:G86"/>
    <mergeCell ref="C88:D88"/>
    <mergeCell ref="F87:F88"/>
    <mergeCell ref="G87:G88"/>
    <mergeCell ref="F89:F90"/>
    <mergeCell ref="G89:G90"/>
    <mergeCell ref="H74:I74"/>
    <mergeCell ref="H75:I75"/>
    <mergeCell ref="H76:I76"/>
    <mergeCell ref="B95:E95"/>
    <mergeCell ref="B96:F96"/>
    <mergeCell ref="E82:E84"/>
    <mergeCell ref="F82:F84"/>
    <mergeCell ref="B85:B86"/>
    <mergeCell ref="C85:D85"/>
    <mergeCell ref="F85:F86"/>
    <mergeCell ref="H68:I68"/>
    <mergeCell ref="H69:I69"/>
    <mergeCell ref="H70:I70"/>
    <mergeCell ref="H71:I71"/>
    <mergeCell ref="H72:I72"/>
    <mergeCell ref="H73:I73"/>
    <mergeCell ref="K67:K68"/>
    <mergeCell ref="K69:K70"/>
    <mergeCell ref="K71:K72"/>
    <mergeCell ref="K73:K74"/>
    <mergeCell ref="K75:K76"/>
    <mergeCell ref="H63:K63"/>
    <mergeCell ref="H64:I66"/>
    <mergeCell ref="J64:J66"/>
    <mergeCell ref="K64:K66"/>
    <mergeCell ref="H67:I67"/>
    <mergeCell ref="H81:K81"/>
    <mergeCell ref="B82:B84"/>
    <mergeCell ref="C82:D84"/>
    <mergeCell ref="C86:D86"/>
    <mergeCell ref="C87:D87"/>
    <mergeCell ref="G82:G84"/>
    <mergeCell ref="H82:I84"/>
    <mergeCell ref="H85:I85"/>
    <mergeCell ref="H86:I86"/>
    <mergeCell ref="H87:I87"/>
    <mergeCell ref="K40:K41"/>
    <mergeCell ref="H28:K28"/>
    <mergeCell ref="H29:I31"/>
    <mergeCell ref="J29:J31"/>
    <mergeCell ref="K29:K31"/>
    <mergeCell ref="H32:I32"/>
    <mergeCell ref="H33:I33"/>
    <mergeCell ref="H34:I34"/>
    <mergeCell ref="G25:J25"/>
    <mergeCell ref="G26:K26"/>
    <mergeCell ref="K32:K33"/>
    <mergeCell ref="K34:K35"/>
    <mergeCell ref="K36:K37"/>
    <mergeCell ref="K38:K39"/>
    <mergeCell ref="H88:I88"/>
    <mergeCell ref="H89:I89"/>
    <mergeCell ref="F100:F102"/>
    <mergeCell ref="G100:G102"/>
    <mergeCell ref="K100:K102"/>
    <mergeCell ref="H20:I20"/>
    <mergeCell ref="H21:I21"/>
    <mergeCell ref="H22:I22"/>
    <mergeCell ref="H23:I23"/>
    <mergeCell ref="H24:I24"/>
    <mergeCell ref="B7:C7"/>
    <mergeCell ref="G42:J42"/>
    <mergeCell ref="G43:K43"/>
    <mergeCell ref="H35:I35"/>
    <mergeCell ref="H36:I36"/>
    <mergeCell ref="H37:I37"/>
    <mergeCell ref="H38:I38"/>
    <mergeCell ref="H39:I39"/>
    <mergeCell ref="H40:I40"/>
    <mergeCell ref="H41:I41"/>
    <mergeCell ref="B2:K2"/>
    <mergeCell ref="B3:C3"/>
    <mergeCell ref="J3:K3"/>
    <mergeCell ref="B4:C4"/>
    <mergeCell ref="B5:C5"/>
    <mergeCell ref="B6:C6"/>
    <mergeCell ref="H19:I19"/>
    <mergeCell ref="F17:F18"/>
    <mergeCell ref="J5:K5"/>
    <mergeCell ref="J6:K6"/>
    <mergeCell ref="J4:K4"/>
    <mergeCell ref="J7:K7"/>
    <mergeCell ref="G12:G14"/>
    <mergeCell ref="H12:I14"/>
    <mergeCell ref="H15:I15"/>
    <mergeCell ref="H16:I16"/>
    <mergeCell ref="H17:I17"/>
    <mergeCell ref="H18:I18"/>
    <mergeCell ref="K23:K24"/>
    <mergeCell ref="B8:K8"/>
    <mergeCell ref="B9:K9"/>
    <mergeCell ref="B10:K10"/>
    <mergeCell ref="C11:F11"/>
    <mergeCell ref="H11:K11"/>
    <mergeCell ref="B12:B14"/>
    <mergeCell ref="C12:D14"/>
    <mergeCell ref="C16:D16"/>
    <mergeCell ref="C17:D17"/>
    <mergeCell ref="F23:F24"/>
    <mergeCell ref="G23:G24"/>
    <mergeCell ref="E12:E14"/>
    <mergeCell ref="F12:F14"/>
    <mergeCell ref="J12:J14"/>
    <mergeCell ref="K12:K14"/>
    <mergeCell ref="K15:K16"/>
    <mergeCell ref="K17:K18"/>
    <mergeCell ref="K19:K20"/>
    <mergeCell ref="K21:K22"/>
    <mergeCell ref="C22:D22"/>
    <mergeCell ref="G17:G18"/>
    <mergeCell ref="F19:F20"/>
    <mergeCell ref="G19:G20"/>
    <mergeCell ref="F21:F22"/>
    <mergeCell ref="G21:G22"/>
    <mergeCell ref="F29:F31"/>
    <mergeCell ref="G29:G31"/>
    <mergeCell ref="B15:B16"/>
    <mergeCell ref="C15:D15"/>
    <mergeCell ref="F15:F16"/>
    <mergeCell ref="G15:G16"/>
    <mergeCell ref="C18:D18"/>
    <mergeCell ref="C19:D19"/>
    <mergeCell ref="C20:D20"/>
    <mergeCell ref="C21:D21"/>
    <mergeCell ref="B34:B35"/>
    <mergeCell ref="C40:D40"/>
    <mergeCell ref="C41:D41"/>
    <mergeCell ref="C23:D23"/>
    <mergeCell ref="C24:D24"/>
    <mergeCell ref="B25:E25"/>
    <mergeCell ref="B26:F26"/>
    <mergeCell ref="C28:F28"/>
    <mergeCell ref="C29:D31"/>
    <mergeCell ref="E29:E31"/>
    <mergeCell ref="C32:D32"/>
    <mergeCell ref="B36:B37"/>
    <mergeCell ref="B38:B39"/>
    <mergeCell ref="B40:B41"/>
    <mergeCell ref="B17:B18"/>
    <mergeCell ref="B19:B20"/>
    <mergeCell ref="B21:B22"/>
    <mergeCell ref="B23:B24"/>
    <mergeCell ref="B29:B31"/>
    <mergeCell ref="B32:B33"/>
    <mergeCell ref="B42:E42"/>
    <mergeCell ref="B43:F43"/>
    <mergeCell ref="C33:D33"/>
    <mergeCell ref="C34:D34"/>
    <mergeCell ref="C35:D35"/>
    <mergeCell ref="C36:D36"/>
    <mergeCell ref="C37:D37"/>
    <mergeCell ref="C38:D38"/>
    <mergeCell ref="C39:D39"/>
    <mergeCell ref="F32:F33"/>
    <mergeCell ref="C51:D51"/>
    <mergeCell ref="C52:D52"/>
    <mergeCell ref="B54:B55"/>
    <mergeCell ref="C54:D54"/>
    <mergeCell ref="C55:D55"/>
    <mergeCell ref="C56:D56"/>
    <mergeCell ref="B52:B53"/>
    <mergeCell ref="C53:D53"/>
    <mergeCell ref="C63:F63"/>
    <mergeCell ref="C64:D66"/>
    <mergeCell ref="E64:E66"/>
    <mergeCell ref="F64:F66"/>
    <mergeCell ref="G64:G66"/>
    <mergeCell ref="C67:D67"/>
    <mergeCell ref="F67:F68"/>
    <mergeCell ref="G67:G68"/>
    <mergeCell ref="B56:B57"/>
    <mergeCell ref="F58:F59"/>
    <mergeCell ref="G58:G59"/>
    <mergeCell ref="C59:D59"/>
    <mergeCell ref="B60:E60"/>
    <mergeCell ref="B61:F61"/>
    <mergeCell ref="C57:D57"/>
    <mergeCell ref="C58:D58"/>
    <mergeCell ref="B58:B59"/>
    <mergeCell ref="C70:D70"/>
    <mergeCell ref="F71:F72"/>
    <mergeCell ref="G71:G72"/>
    <mergeCell ref="B64:B66"/>
    <mergeCell ref="B67:B68"/>
    <mergeCell ref="B69:B70"/>
    <mergeCell ref="B71:B72"/>
    <mergeCell ref="C71:D71"/>
    <mergeCell ref="C72:D72"/>
    <mergeCell ref="B77:E77"/>
    <mergeCell ref="B78:F78"/>
    <mergeCell ref="F73:F74"/>
    <mergeCell ref="G73:G74"/>
    <mergeCell ref="F75:F76"/>
    <mergeCell ref="G75:G76"/>
    <mergeCell ref="B73:B74"/>
    <mergeCell ref="B75:B76"/>
    <mergeCell ref="C73:D73"/>
    <mergeCell ref="C74:D74"/>
    <mergeCell ref="J47:J49"/>
    <mergeCell ref="K47:K49"/>
    <mergeCell ref="G47:G49"/>
    <mergeCell ref="H47:I49"/>
    <mergeCell ref="C75:D75"/>
    <mergeCell ref="C76:D76"/>
    <mergeCell ref="C68:D68"/>
    <mergeCell ref="C69:D69"/>
    <mergeCell ref="F69:F70"/>
    <mergeCell ref="G69:G70"/>
    <mergeCell ref="B50:B51"/>
    <mergeCell ref="C50:D50"/>
    <mergeCell ref="F50:F51"/>
    <mergeCell ref="G50:G51"/>
    <mergeCell ref="G32:G33"/>
    <mergeCell ref="F34:F35"/>
    <mergeCell ref="G34:G35"/>
    <mergeCell ref="F36:F37"/>
    <mergeCell ref="G36:G37"/>
    <mergeCell ref="G38:G39"/>
    <mergeCell ref="F52:F53"/>
    <mergeCell ref="G52:G53"/>
    <mergeCell ref="F54:F55"/>
    <mergeCell ref="G54:G55"/>
    <mergeCell ref="F56:F57"/>
    <mergeCell ref="G56:G57"/>
    <mergeCell ref="F38:F39"/>
    <mergeCell ref="F40:F41"/>
    <mergeCell ref="B45:K45"/>
    <mergeCell ref="C46:F46"/>
    <mergeCell ref="H46:K46"/>
    <mergeCell ref="B47:B49"/>
    <mergeCell ref="C47:D49"/>
    <mergeCell ref="E47:E49"/>
    <mergeCell ref="F47:F49"/>
    <mergeCell ref="G40:G41"/>
    <mergeCell ref="H57:I57"/>
    <mergeCell ref="H58:I58"/>
    <mergeCell ref="K50:K51"/>
    <mergeCell ref="K52:K53"/>
    <mergeCell ref="K54:K55"/>
    <mergeCell ref="K56:K57"/>
    <mergeCell ref="K58:K59"/>
    <mergeCell ref="K87:K88"/>
    <mergeCell ref="K89:K90"/>
    <mergeCell ref="K91:K92"/>
    <mergeCell ref="H50:I50"/>
    <mergeCell ref="H51:I51"/>
    <mergeCell ref="H52:I52"/>
    <mergeCell ref="H53:I53"/>
    <mergeCell ref="H54:I54"/>
    <mergeCell ref="H55:I55"/>
    <mergeCell ref="H56:I56"/>
    <mergeCell ref="H59:I59"/>
    <mergeCell ref="G60:J60"/>
    <mergeCell ref="G61:K61"/>
    <mergeCell ref="J82:J84"/>
    <mergeCell ref="K82:K84"/>
    <mergeCell ref="K85:K86"/>
    <mergeCell ref="G77:J77"/>
    <mergeCell ref="G78:K78"/>
    <mergeCell ref="B80:K80"/>
    <mergeCell ref="C81:F81"/>
    <mergeCell ref="G95:J95"/>
    <mergeCell ref="G96:K96"/>
    <mergeCell ref="H107:I107"/>
    <mergeCell ref="B97:K97"/>
    <mergeCell ref="B98:K98"/>
    <mergeCell ref="C99:F99"/>
    <mergeCell ref="H99:K99"/>
    <mergeCell ref="F107:F108"/>
    <mergeCell ref="G107:G108"/>
    <mergeCell ref="K93:K94"/>
    <mergeCell ref="H90:I90"/>
    <mergeCell ref="H91:I91"/>
    <mergeCell ref="H92:I92"/>
    <mergeCell ref="H93:I93"/>
    <mergeCell ref="H94:I94"/>
    <mergeCell ref="H108:I108"/>
    <mergeCell ref="H109:I109"/>
    <mergeCell ref="H103:I103"/>
    <mergeCell ref="K103:K104"/>
    <mergeCell ref="H104:I104"/>
    <mergeCell ref="H105:I105"/>
    <mergeCell ref="K105:K106"/>
    <mergeCell ref="H106:I106"/>
    <mergeCell ref="K107:K108"/>
    <mergeCell ref="H154:I156"/>
    <mergeCell ref="G150:K150"/>
    <mergeCell ref="B152:K152"/>
    <mergeCell ref="C153:F153"/>
    <mergeCell ref="H153:K153"/>
    <mergeCell ref="C154:D156"/>
    <mergeCell ref="E154:E156"/>
    <mergeCell ref="F154:F156"/>
    <mergeCell ref="H124:I124"/>
    <mergeCell ref="H125:I125"/>
    <mergeCell ref="K125:K126"/>
    <mergeCell ref="H126:I126"/>
    <mergeCell ref="H127:I127"/>
    <mergeCell ref="H128:I128"/>
    <mergeCell ref="B131:E131"/>
    <mergeCell ref="B132:F132"/>
    <mergeCell ref="B136:B138"/>
    <mergeCell ref="B139:B140"/>
    <mergeCell ref="B141:B142"/>
    <mergeCell ref="K127:K128"/>
    <mergeCell ref="K129:K130"/>
    <mergeCell ref="H129:I129"/>
    <mergeCell ref="H130:I130"/>
    <mergeCell ref="C148:D148"/>
    <mergeCell ref="G131:J131"/>
    <mergeCell ref="G132:K132"/>
    <mergeCell ref="B133:K133"/>
    <mergeCell ref="B134:K134"/>
    <mergeCell ref="C135:F135"/>
    <mergeCell ref="H135:K135"/>
    <mergeCell ref="K136:K138"/>
    <mergeCell ref="K139:K140"/>
    <mergeCell ref="K141:K142"/>
    <mergeCell ref="F145:F146"/>
    <mergeCell ref="G145:G146"/>
    <mergeCell ref="C144:D144"/>
    <mergeCell ref="C145:D145"/>
    <mergeCell ref="C146:D146"/>
    <mergeCell ref="C147:D147"/>
    <mergeCell ref="C141:D141"/>
    <mergeCell ref="H141:I141"/>
    <mergeCell ref="C142:D142"/>
    <mergeCell ref="H142:I142"/>
    <mergeCell ref="C143:D143"/>
    <mergeCell ref="H143:I143"/>
    <mergeCell ref="F141:F142"/>
    <mergeCell ref="G141:G142"/>
    <mergeCell ref="F143:F144"/>
    <mergeCell ref="G143:G144"/>
    <mergeCell ref="H157:I157"/>
    <mergeCell ref="H158:I158"/>
    <mergeCell ref="J154:J156"/>
    <mergeCell ref="K154:K156"/>
    <mergeCell ref="C157:D157"/>
    <mergeCell ref="F157:F158"/>
    <mergeCell ref="G157:G158"/>
    <mergeCell ref="K157:K158"/>
    <mergeCell ref="C158:D158"/>
    <mergeCell ref="G154:G156"/>
    <mergeCell ref="K159:K160"/>
    <mergeCell ref="H160:I160"/>
    <mergeCell ref="K161:K162"/>
    <mergeCell ref="K163:K164"/>
    <mergeCell ref="K165:K166"/>
    <mergeCell ref="K174:K175"/>
    <mergeCell ref="H181:I181"/>
    <mergeCell ref="H182:I182"/>
    <mergeCell ref="H183:I183"/>
    <mergeCell ref="F163:F164"/>
    <mergeCell ref="F165:F166"/>
    <mergeCell ref="F159:F160"/>
    <mergeCell ref="G159:G160"/>
    <mergeCell ref="H159:I159"/>
    <mergeCell ref="G165:G166"/>
    <mergeCell ref="G167:J167"/>
    <mergeCell ref="G168:K168"/>
    <mergeCell ref="H170:K170"/>
    <mergeCell ref="J171:J173"/>
    <mergeCell ref="K171:K173"/>
    <mergeCell ref="H180:I180"/>
    <mergeCell ref="K182:K183"/>
    <mergeCell ref="F161:F162"/>
    <mergeCell ref="G161:G162"/>
    <mergeCell ref="H161:I161"/>
    <mergeCell ref="H162:I162"/>
    <mergeCell ref="G163:G164"/>
    <mergeCell ref="H163:I163"/>
    <mergeCell ref="H164:I164"/>
    <mergeCell ref="H165:I165"/>
    <mergeCell ref="H166:I166"/>
    <mergeCell ref="H179:I179"/>
    <mergeCell ref="G171:G173"/>
    <mergeCell ref="G174:G175"/>
    <mergeCell ref="G176:G177"/>
    <mergeCell ref="G178:G179"/>
    <mergeCell ref="K176:K177"/>
    <mergeCell ref="K178:K179"/>
    <mergeCell ref="H171:I173"/>
    <mergeCell ref="H174:I174"/>
    <mergeCell ref="H175:I175"/>
    <mergeCell ref="H176:I176"/>
    <mergeCell ref="H177:I177"/>
    <mergeCell ref="H178:I178"/>
    <mergeCell ref="G196:G197"/>
    <mergeCell ref="F198:F199"/>
    <mergeCell ref="G198:G199"/>
    <mergeCell ref="E189:E191"/>
    <mergeCell ref="F189:F191"/>
    <mergeCell ref="B192:B193"/>
    <mergeCell ref="C192:D192"/>
    <mergeCell ref="F192:F193"/>
    <mergeCell ref="G180:G181"/>
    <mergeCell ref="G182:G183"/>
    <mergeCell ref="B187:K187"/>
    <mergeCell ref="C188:F188"/>
    <mergeCell ref="H188:K188"/>
    <mergeCell ref="B189:B191"/>
    <mergeCell ref="C189:D191"/>
    <mergeCell ref="G184:J184"/>
    <mergeCell ref="G185:K185"/>
    <mergeCell ref="K180:K181"/>
    <mergeCell ref="J189:J191"/>
    <mergeCell ref="K189:K191"/>
    <mergeCell ref="K192:K193"/>
    <mergeCell ref="K194:K195"/>
    <mergeCell ref="K196:K197"/>
    <mergeCell ref="K198:K199"/>
    <mergeCell ref="G189:G191"/>
    <mergeCell ref="H189:I191"/>
    <mergeCell ref="H192:I192"/>
    <mergeCell ref="H193:I193"/>
    <mergeCell ref="H194:I194"/>
    <mergeCell ref="H195:I195"/>
    <mergeCell ref="G194:G195"/>
    <mergeCell ref="G192:G193"/>
    <mergeCell ref="B194:B195"/>
    <mergeCell ref="C195:D195"/>
    <mergeCell ref="H197:I197"/>
    <mergeCell ref="H198:I198"/>
    <mergeCell ref="H199:I199"/>
    <mergeCell ref="H196:I196"/>
    <mergeCell ref="B196:B197"/>
    <mergeCell ref="F194:F195"/>
    <mergeCell ref="F196:F197"/>
    <mergeCell ref="G211:G212"/>
    <mergeCell ref="H211:I211"/>
    <mergeCell ref="H212:I212"/>
    <mergeCell ref="C212:D212"/>
    <mergeCell ref="C213:D213"/>
    <mergeCell ref="G213:G214"/>
    <mergeCell ref="H213:I213"/>
    <mergeCell ref="C214:D214"/>
    <mergeCell ref="H214:I214"/>
    <mergeCell ref="B220:F220"/>
    <mergeCell ref="F213:F214"/>
    <mergeCell ref="F215:F216"/>
    <mergeCell ref="G215:G216"/>
    <mergeCell ref="C216:D216"/>
    <mergeCell ref="C217:D217"/>
    <mergeCell ref="F217:F218"/>
    <mergeCell ref="G217:G218"/>
    <mergeCell ref="G219:J219"/>
    <mergeCell ref="G220:K220"/>
    <mergeCell ref="K200:K201"/>
    <mergeCell ref="H201:I201"/>
    <mergeCell ref="C215:D215"/>
    <mergeCell ref="H215:I215"/>
    <mergeCell ref="C218:D218"/>
    <mergeCell ref="B219:E219"/>
    <mergeCell ref="H209:I209"/>
    <mergeCell ref="H210:I210"/>
    <mergeCell ref="C211:D211"/>
    <mergeCell ref="F211:F212"/>
    <mergeCell ref="C200:D200"/>
    <mergeCell ref="C201:D201"/>
    <mergeCell ref="B202:E202"/>
    <mergeCell ref="B203:F203"/>
    <mergeCell ref="G202:J202"/>
    <mergeCell ref="G203:K203"/>
    <mergeCell ref="B200:B201"/>
    <mergeCell ref="F200:F201"/>
    <mergeCell ref="G200:G201"/>
    <mergeCell ref="H200:I200"/>
    <mergeCell ref="C193:D193"/>
    <mergeCell ref="C194:D194"/>
    <mergeCell ref="C196:D196"/>
    <mergeCell ref="C197:D197"/>
    <mergeCell ref="C198:D198"/>
    <mergeCell ref="C199:D199"/>
    <mergeCell ref="B206:B208"/>
    <mergeCell ref="B209:B210"/>
    <mergeCell ref="B211:B212"/>
    <mergeCell ref="B213:B214"/>
    <mergeCell ref="B215:B216"/>
    <mergeCell ref="B217:B218"/>
    <mergeCell ref="K213:K214"/>
    <mergeCell ref="K215:K216"/>
    <mergeCell ref="K217:K218"/>
    <mergeCell ref="H216:I216"/>
    <mergeCell ref="H217:I217"/>
    <mergeCell ref="H218:I218"/>
    <mergeCell ref="G114:K114"/>
    <mergeCell ref="G109:G110"/>
    <mergeCell ref="G111:G112"/>
    <mergeCell ref="K206:K208"/>
    <mergeCell ref="K209:K210"/>
    <mergeCell ref="K211:K212"/>
    <mergeCell ref="B204:K204"/>
    <mergeCell ref="C205:F205"/>
    <mergeCell ref="H205:K205"/>
    <mergeCell ref="B198:B199"/>
    <mergeCell ref="K109:K110"/>
    <mergeCell ref="H110:I110"/>
    <mergeCell ref="H111:I111"/>
    <mergeCell ref="K111:K112"/>
    <mergeCell ref="H112:I112"/>
    <mergeCell ref="G113:J113"/>
    <mergeCell ref="C109:D109"/>
    <mergeCell ref="C110:D110"/>
    <mergeCell ref="C111:D111"/>
    <mergeCell ref="C112:D112"/>
    <mergeCell ref="B113:E113"/>
    <mergeCell ref="B114:F114"/>
    <mergeCell ref="H118:I120"/>
    <mergeCell ref="J118:J120"/>
    <mergeCell ref="K118:K120"/>
    <mergeCell ref="F121:F122"/>
    <mergeCell ref="G121:G122"/>
    <mergeCell ref="H121:I121"/>
    <mergeCell ref="K121:K122"/>
    <mergeCell ref="H122:I122"/>
    <mergeCell ref="B109:B110"/>
    <mergeCell ref="B111:B112"/>
    <mergeCell ref="B118:B120"/>
    <mergeCell ref="C118:D120"/>
    <mergeCell ref="E118:E120"/>
    <mergeCell ref="B121:B122"/>
    <mergeCell ref="B116:K116"/>
    <mergeCell ref="C117:F117"/>
    <mergeCell ref="H117:K117"/>
    <mergeCell ref="F109:F110"/>
    <mergeCell ref="B129:B130"/>
    <mergeCell ref="C127:D127"/>
    <mergeCell ref="C128:D128"/>
    <mergeCell ref="C129:D129"/>
    <mergeCell ref="C130:D130"/>
    <mergeCell ref="C121:D121"/>
    <mergeCell ref="C122:D122"/>
    <mergeCell ref="G105:G106"/>
    <mergeCell ref="F125:F126"/>
    <mergeCell ref="G125:G126"/>
    <mergeCell ref="F127:F128"/>
    <mergeCell ref="G127:G128"/>
    <mergeCell ref="F129:F130"/>
    <mergeCell ref="G129:G130"/>
    <mergeCell ref="F111:F112"/>
    <mergeCell ref="F118:F120"/>
    <mergeCell ref="G118:G120"/>
    <mergeCell ref="B105:B106"/>
    <mergeCell ref="C105:D105"/>
    <mergeCell ref="C106:D106"/>
    <mergeCell ref="C107:D107"/>
    <mergeCell ref="C108:D108"/>
    <mergeCell ref="F103:F104"/>
    <mergeCell ref="F105:F106"/>
    <mergeCell ref="B107:B108"/>
    <mergeCell ref="H100:I102"/>
    <mergeCell ref="J100:J102"/>
    <mergeCell ref="B100:B102"/>
    <mergeCell ref="E100:E102"/>
    <mergeCell ref="B103:B104"/>
    <mergeCell ref="C104:D104"/>
    <mergeCell ref="C100:D102"/>
    <mergeCell ref="C103:D103"/>
    <mergeCell ref="G103:G104"/>
    <mergeCell ref="C140:D140"/>
    <mergeCell ref="B123:B124"/>
    <mergeCell ref="C123:D123"/>
    <mergeCell ref="F123:F124"/>
    <mergeCell ref="G123:G124"/>
    <mergeCell ref="C124:D124"/>
    <mergeCell ref="C125:D125"/>
    <mergeCell ref="C126:D126"/>
    <mergeCell ref="B125:B126"/>
    <mergeCell ref="B127:B128"/>
    <mergeCell ref="C136:D138"/>
    <mergeCell ref="E136:E138"/>
    <mergeCell ref="G136:G138"/>
    <mergeCell ref="H136:I138"/>
    <mergeCell ref="J136:J138"/>
    <mergeCell ref="C139:D139"/>
    <mergeCell ref="F136:F138"/>
    <mergeCell ref="F139:F140"/>
    <mergeCell ref="G139:G140"/>
    <mergeCell ref="H148:I148"/>
    <mergeCell ref="G149:J149"/>
    <mergeCell ref="H123:I123"/>
    <mergeCell ref="K123:K124"/>
    <mergeCell ref="H139:I139"/>
    <mergeCell ref="H140:I140"/>
    <mergeCell ref="K143:K144"/>
    <mergeCell ref="K145:K146"/>
    <mergeCell ref="K147:K148"/>
    <mergeCell ref="H144:I144"/>
    <mergeCell ref="C159:D159"/>
    <mergeCell ref="C160:D160"/>
    <mergeCell ref="C161:D161"/>
    <mergeCell ref="B149:E149"/>
    <mergeCell ref="B150:F150"/>
    <mergeCell ref="H145:I145"/>
    <mergeCell ref="H146:I146"/>
    <mergeCell ref="F147:F148"/>
    <mergeCell ref="G147:G148"/>
    <mergeCell ref="H147:I147"/>
    <mergeCell ref="B143:B144"/>
    <mergeCell ref="B145:B146"/>
    <mergeCell ref="B147:B148"/>
    <mergeCell ref="B154:B156"/>
    <mergeCell ref="B157:B158"/>
    <mergeCell ref="B159:B160"/>
    <mergeCell ref="B161:B162"/>
    <mergeCell ref="B163:B164"/>
    <mergeCell ref="B165:B166"/>
    <mergeCell ref="B171:B173"/>
    <mergeCell ref="B174:B175"/>
    <mergeCell ref="B176:B177"/>
    <mergeCell ref="F182:F183"/>
    <mergeCell ref="C164:D164"/>
    <mergeCell ref="C165:D165"/>
    <mergeCell ref="C166:D166"/>
    <mergeCell ref="B167:E167"/>
    <mergeCell ref="B168:F168"/>
    <mergeCell ref="C170:F170"/>
    <mergeCell ref="C171:D173"/>
    <mergeCell ref="B180:B181"/>
    <mergeCell ref="B182:B183"/>
    <mergeCell ref="C180:D180"/>
    <mergeCell ref="C162:D162"/>
    <mergeCell ref="C163:D163"/>
    <mergeCell ref="E171:E173"/>
    <mergeCell ref="F171:F173"/>
    <mergeCell ref="F174:F175"/>
    <mergeCell ref="F176:F177"/>
    <mergeCell ref="F178:F179"/>
    <mergeCell ref="F180:F181"/>
    <mergeCell ref="C174:D174"/>
    <mergeCell ref="C175:D175"/>
    <mergeCell ref="C176:D176"/>
    <mergeCell ref="C177:D177"/>
    <mergeCell ref="C178:D178"/>
    <mergeCell ref="C179:D179"/>
    <mergeCell ref="H206:I208"/>
    <mergeCell ref="J206:J208"/>
    <mergeCell ref="C209:D209"/>
    <mergeCell ref="C210:D210"/>
    <mergeCell ref="B178:B179"/>
    <mergeCell ref="C181:D181"/>
    <mergeCell ref="C182:D182"/>
    <mergeCell ref="C183:D183"/>
    <mergeCell ref="B184:E184"/>
    <mergeCell ref="B185:F185"/>
    <mergeCell ref="F206:F208"/>
    <mergeCell ref="F209:F210"/>
    <mergeCell ref="G209:G210"/>
    <mergeCell ref="C206:D208"/>
    <mergeCell ref="E206:E208"/>
    <mergeCell ref="G206:G208"/>
  </mergeCells>
  <dataValidations count="2">
    <dataValidation type="list" allowBlank="1" showErrorMessage="1" sqref="C11 H11 C28 H28 C46 H46 C63 H63 C81 H81 C99 H99 C117 H117 C135 H135 C153 H153 C170 H170 C188 H188 C205 H205" xr:uid="{00000000-0002-0000-0000-000001000000}">
      <formula1>$B$4:$C$7</formula1>
    </dataValidation>
    <dataValidation type="list" allowBlank="1" showErrorMessage="1" sqref="F15 K15 F17 K17 F19 K19 F21 K21 F23 K23 F32 K32 F34 K34 F36 K36 F38 K38 F40 K40 F50 K50 F52 K52 F54 K54 F56 K56 F58 K58 F67 K67 F69 K69 F71 K71 F73 K73 F75 K75 F85 K85 F87 K87 F89 K89 F91 K91 F93 K93 F103 K103 F105 K105 F107 K107 F109 K109 F111 K111 F121 K121 F123 K123 F125 K125 F127 K127 F129 K129 F139 K139 F141 K141 F143 K143 F145 K145 F147 K147 F157 K157 F159 K159 F161 K161 F163 K163 F165 K165 F174 K174 F176 K176 F178 K178 F180 K180 F182 K182 F192 K192 F194 K194 F196 K196 F198 K198 F200 K200 F209 K209 F211 K211 F213 K213 F215 K215 F217 K217" xr:uid="{00000000-0002-0000-0000-000000000000}">
      <formula1>$C$242:$C$263</formula1>
    </dataValidation>
  </dataValidations>
  <printOptions horizontalCentered="1" gridLines="1"/>
  <pageMargins left="0.7" right="0.7" top="0.75" bottom="0.75" header="0" footer="0"/>
  <pageSetup pageOrder="overThenDown" orientation="portrait" cellComments="atEnd"/>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9C983-DABB-4CE9-A26B-34604BF3B8DD}">
  <sheetPr>
    <outlinePr summaryBelow="0" summaryRight="0"/>
  </sheetPr>
  <dimension ref="A1:Y337"/>
  <sheetViews>
    <sheetView showGridLines="0" workbookViewId="0"/>
  </sheetViews>
  <sheetFormatPr defaultColWidth="12.5703125" defaultRowHeight="12.75" customHeight="1"/>
  <cols>
    <col min="1" max="1" width="2.42578125" customWidth="1"/>
    <col min="2" max="2" width="7.5703125" customWidth="1"/>
    <col min="3" max="3" width="13.85546875" customWidth="1"/>
    <col min="4" max="4" width="8.85546875" customWidth="1"/>
    <col min="5" max="5" width="5.140625" customWidth="1"/>
    <col min="6" max="6" width="8.85546875" customWidth="1"/>
    <col min="7" max="7" width="7.5703125" customWidth="1"/>
    <col min="8" max="9" width="11.42578125" customWidth="1"/>
    <col min="10" max="10" width="5.140625" customWidth="1"/>
    <col min="11" max="11" width="8.85546875" customWidth="1"/>
    <col min="12" max="12" width="8.42578125" customWidth="1"/>
    <col min="13" max="14" width="18.7109375" hidden="1" customWidth="1"/>
    <col min="15" max="15" width="13.7109375" hidden="1" customWidth="1"/>
    <col min="16" max="16" width="16.5703125" hidden="1" customWidth="1"/>
    <col min="17" max="17" width="10.7109375" hidden="1" customWidth="1"/>
    <col min="18" max="18" width="17.140625" hidden="1" customWidth="1"/>
    <col min="19" max="19" width="19.85546875" hidden="1" customWidth="1"/>
    <col min="20" max="20" width="23" hidden="1" customWidth="1"/>
    <col min="21" max="21" width="12.5703125" hidden="1" customWidth="1"/>
    <col min="22" max="24" width="8.42578125" hidden="1" customWidth="1"/>
    <col min="25" max="25" width="8.42578125" customWidth="1"/>
  </cols>
  <sheetData>
    <row r="1" spans="1:25" ht="23.25">
      <c r="A1" s="1" t="s">
        <v>396</v>
      </c>
      <c r="B1" s="1"/>
      <c r="C1" s="1"/>
      <c r="D1" s="1"/>
      <c r="E1" s="1"/>
      <c r="F1" s="1"/>
      <c r="G1" s="1"/>
      <c r="H1" s="1"/>
      <c r="I1" s="1"/>
      <c r="J1" s="1"/>
      <c r="K1" s="1"/>
      <c r="L1" s="1"/>
      <c r="M1" s="1"/>
      <c r="N1" s="1"/>
      <c r="O1" s="1"/>
      <c r="P1" s="1"/>
      <c r="Q1" s="1"/>
      <c r="R1" s="1"/>
      <c r="S1" s="1"/>
      <c r="T1" s="1"/>
      <c r="U1" s="1"/>
      <c r="V1" s="1"/>
      <c r="W1" s="1"/>
      <c r="X1" s="1"/>
      <c r="Y1" s="1"/>
    </row>
    <row r="2" spans="1:25" ht="23.25">
      <c r="A2" s="1"/>
      <c r="B2" s="75" t="s">
        <v>395</v>
      </c>
      <c r="C2" s="45"/>
      <c r="D2" s="45"/>
      <c r="E2" s="45"/>
      <c r="F2" s="45"/>
      <c r="G2" s="45"/>
      <c r="H2" s="45"/>
      <c r="I2" s="45"/>
      <c r="J2" s="45"/>
      <c r="K2" s="43"/>
      <c r="L2" s="1"/>
      <c r="M2" s="1"/>
      <c r="N2" s="1"/>
      <c r="O2" s="1"/>
      <c r="P2" s="1"/>
      <c r="Q2" s="1"/>
      <c r="R2" s="1"/>
      <c r="S2" s="1"/>
      <c r="T2" s="1"/>
      <c r="U2" s="1"/>
      <c r="V2" s="1"/>
      <c r="W2" s="1"/>
      <c r="X2" s="1"/>
      <c r="Y2" s="1"/>
    </row>
    <row r="3" spans="1:25" ht="15">
      <c r="A3" s="2"/>
      <c r="B3" s="62" t="s">
        <v>1</v>
      </c>
      <c r="C3" s="43"/>
      <c r="D3" s="3" t="s">
        <v>2</v>
      </c>
      <c r="E3" s="3" t="s">
        <v>3</v>
      </c>
      <c r="F3" s="3" t="s">
        <v>4</v>
      </c>
      <c r="G3" s="3" t="s">
        <v>5</v>
      </c>
      <c r="H3" s="3" t="s">
        <v>6</v>
      </c>
      <c r="I3" s="3" t="s">
        <v>7</v>
      </c>
      <c r="J3" s="62" t="s">
        <v>8</v>
      </c>
      <c r="K3" s="43"/>
      <c r="L3" s="4"/>
      <c r="M3" s="4"/>
      <c r="N3" s="4"/>
      <c r="O3" s="5" t="s">
        <v>9</v>
      </c>
      <c r="P3" s="4" t="s">
        <v>10</v>
      </c>
      <c r="Q3" s="4" t="s">
        <v>11</v>
      </c>
      <c r="R3" s="4" t="s">
        <v>12</v>
      </c>
      <c r="S3" s="4" t="s">
        <v>13</v>
      </c>
      <c r="T3" s="4" t="s">
        <v>14</v>
      </c>
      <c r="U3" s="4" t="s">
        <v>15</v>
      </c>
      <c r="V3" s="4"/>
      <c r="W3" s="4"/>
      <c r="X3" s="4"/>
      <c r="Y3" s="4"/>
    </row>
    <row r="4" spans="1:25" ht="15">
      <c r="A4" s="6">
        <v>1</v>
      </c>
      <c r="B4" s="63" t="str">
        <f>VLOOKUP(A4,$M$4:$X$7,2,FALSE)</f>
        <v>COTTESLOE</v>
      </c>
      <c r="C4" s="43"/>
      <c r="D4" s="7">
        <f>VLOOKUP(A4,$M$4:$X$7,3,FALSE)</f>
        <v>6</v>
      </c>
      <c r="E4" s="7">
        <f>VLOOKUP(A4,$M$4:$X$7,4,FALSE)</f>
        <v>5</v>
      </c>
      <c r="F4" s="7">
        <f>VLOOKUP(A4,$M$4:$X$7,5,FALSE)</f>
        <v>0</v>
      </c>
      <c r="G4" s="7">
        <f>VLOOKUP(A4,$M$4:$X$7,6,FALSE)</f>
        <v>1</v>
      </c>
      <c r="H4" s="7">
        <f>VLOOKUP(A4,$M$4:$X$7,7,FALSE)</f>
        <v>17</v>
      </c>
      <c r="I4" s="7">
        <f>VLOOKUP(A4,$M$4:$X$7,8,FALSE)</f>
        <v>13</v>
      </c>
      <c r="J4" s="60">
        <f>VLOOKUP(A4,$M$4:$X$7,9,FALSE)</f>
        <v>10</v>
      </c>
      <c r="K4" s="43"/>
      <c r="L4" s="8"/>
      <c r="M4" s="8">
        <f>RANK(X4,$X$4:$X$7,1)</f>
        <v>1</v>
      </c>
      <c r="N4" s="9" t="s">
        <v>17</v>
      </c>
      <c r="O4" s="10">
        <f>COUNTIF($N$9:$P$327,N4)</f>
        <v>6</v>
      </c>
      <c r="P4" s="8">
        <f>COUNTIF($R$9:$R$327,N4)</f>
        <v>5</v>
      </c>
      <c r="Q4" s="8">
        <f>COUNTIF($S$9:$T$327,N4)</f>
        <v>0</v>
      </c>
      <c r="R4" s="8">
        <f>O4-P4-Q4</f>
        <v>1</v>
      </c>
      <c r="S4" s="8">
        <f>SUMIF($N$8:$N$219,N4,$O$8:$O$219)+SUMIF($P$8:$P$219,N4,$Q$8:$Q$219)</f>
        <v>17</v>
      </c>
      <c r="T4" s="8">
        <f>O4*5-S4</f>
        <v>13</v>
      </c>
      <c r="U4" s="8">
        <f>P4*2+Q4</f>
        <v>10</v>
      </c>
      <c r="V4" s="8">
        <f>U4+(S4/100)</f>
        <v>10.17</v>
      </c>
      <c r="W4" s="8">
        <f>RANK(V4,$V$4:$V$7)</f>
        <v>1</v>
      </c>
      <c r="X4" s="8">
        <f>W4+0.01</f>
        <v>1.01</v>
      </c>
    </row>
    <row r="5" spans="1:25" ht="15">
      <c r="A5" s="6">
        <v>2</v>
      </c>
      <c r="B5" s="63" t="str">
        <f>VLOOKUP(A5,$M$4:$X$7,2,FALSE)</f>
        <v>THE VINES</v>
      </c>
      <c r="C5" s="43"/>
      <c r="D5" s="7">
        <f>VLOOKUP(A5,$M$4:$X$7,3,FALSE)</f>
        <v>6</v>
      </c>
      <c r="E5" s="7">
        <f>VLOOKUP(A5,$M$4:$X$7,4,FALSE)</f>
        <v>3</v>
      </c>
      <c r="F5" s="7">
        <f>VLOOKUP(A5,$M$4:$X$7,5,FALSE)</f>
        <v>0</v>
      </c>
      <c r="G5" s="7">
        <f>VLOOKUP(A5,$M$4:$X$7,6,FALSE)</f>
        <v>3</v>
      </c>
      <c r="H5" s="7">
        <f>VLOOKUP(A5,$M$4:$X$7,7,FALSE)</f>
        <v>16.5</v>
      </c>
      <c r="I5" s="7">
        <f>VLOOKUP(A5,$M$4:$X$7,8,FALSE)</f>
        <v>13.5</v>
      </c>
      <c r="J5" s="60">
        <f>VLOOKUP(A5,$M$4:$X$7,9,FALSE)</f>
        <v>6</v>
      </c>
      <c r="K5" s="43"/>
      <c r="L5" s="8"/>
      <c r="M5" s="8">
        <f>RANK(X5,$X$4:$X$7,1)</f>
        <v>4</v>
      </c>
      <c r="N5" s="9" t="s">
        <v>320</v>
      </c>
      <c r="O5" s="10">
        <f>COUNTIF($N$9:$P$327,N5)</f>
        <v>6</v>
      </c>
      <c r="P5" s="8">
        <f>COUNTIF($R$9:$R$327,N5)</f>
        <v>1</v>
      </c>
      <c r="Q5" s="8">
        <f>COUNTIF($S$9:$T$327,N5)</f>
        <v>1</v>
      </c>
      <c r="R5" s="8">
        <f>O5-P5-Q5</f>
        <v>4</v>
      </c>
      <c r="S5" s="8">
        <f>SUMIF($N$8:$N$219,N5,$O$8:$O$219)+SUMIF($P$8:$P$219,N5,$Q$8:$Q$219)</f>
        <v>10.5</v>
      </c>
      <c r="T5" s="8">
        <f>O5*5-S5</f>
        <v>19.5</v>
      </c>
      <c r="U5" s="8">
        <f>P5*2+Q5</f>
        <v>3</v>
      </c>
      <c r="V5" s="8">
        <f>U5+(S5/100)</f>
        <v>3.105</v>
      </c>
      <c r="W5" s="8">
        <f>RANK(V5,$V$4:$V$7)</f>
        <v>4</v>
      </c>
      <c r="X5" s="8">
        <f>W5+0.02</f>
        <v>4.0199999999999996</v>
      </c>
    </row>
    <row r="6" spans="1:25" ht="15">
      <c r="A6" s="6">
        <v>3</v>
      </c>
      <c r="B6" s="63" t="str">
        <f>VLOOKUP(A6,$M$4:$X$7,2,FALSE)</f>
        <v>NEDLANDS</v>
      </c>
      <c r="C6" s="43"/>
      <c r="D6" s="7">
        <f>VLOOKUP(A6,$M$4:$X$7,3,FALSE)</f>
        <v>6</v>
      </c>
      <c r="E6" s="7">
        <f>VLOOKUP(A6,$M$4:$X$7,4,FALSE)</f>
        <v>2</v>
      </c>
      <c r="F6" s="7">
        <f>VLOOKUP(A6,$M$4:$X$7,5,FALSE)</f>
        <v>1</v>
      </c>
      <c r="G6" s="7">
        <f>VLOOKUP(A6,$M$4:$X$7,6,FALSE)</f>
        <v>3</v>
      </c>
      <c r="H6" s="7">
        <f>VLOOKUP(A6,$M$4:$X$7,7,FALSE)</f>
        <v>16</v>
      </c>
      <c r="I6" s="7">
        <f>VLOOKUP(A6,$M$4:$X$7,8,FALSE)</f>
        <v>14</v>
      </c>
      <c r="J6" s="60">
        <f>VLOOKUP(A6,$M$4:$X$7,9,FALSE)</f>
        <v>5</v>
      </c>
      <c r="K6" s="43"/>
      <c r="L6" s="8"/>
      <c r="M6" s="8">
        <f>RANK(X6,$X$4:$X$7,1)</f>
        <v>2</v>
      </c>
      <c r="N6" s="9" t="s">
        <v>18</v>
      </c>
      <c r="O6" s="10">
        <f>COUNTIF($N$9:$P$327,N6)</f>
        <v>6</v>
      </c>
      <c r="P6" s="8">
        <f>COUNTIF($R$9:$R$327,N6)</f>
        <v>3</v>
      </c>
      <c r="Q6" s="8">
        <f>COUNTIF($S$9:$T$327,N6)</f>
        <v>0</v>
      </c>
      <c r="R6" s="8">
        <f>O6-P6-Q6</f>
        <v>3</v>
      </c>
      <c r="S6" s="8">
        <f>SUMIF($N$8:$N$219,N6,$O$8:$O$219)+SUMIF($P$8:$P$219,N6,$Q$8:$Q$219)</f>
        <v>16.5</v>
      </c>
      <c r="T6" s="8">
        <f>O6*5-S6</f>
        <v>13.5</v>
      </c>
      <c r="U6" s="8">
        <f>P6*2+Q6</f>
        <v>6</v>
      </c>
      <c r="V6" s="8">
        <f>U6+(S6/100)</f>
        <v>6.165</v>
      </c>
      <c r="W6" s="8">
        <f>RANK(V6,$V$4:$V$7)</f>
        <v>2</v>
      </c>
      <c r="X6" s="8">
        <f>W6+0.03</f>
        <v>2.0299999999999998</v>
      </c>
    </row>
    <row r="7" spans="1:25" ht="15">
      <c r="A7" s="6">
        <v>4</v>
      </c>
      <c r="B7" s="63" t="str">
        <f>VLOOKUP(A7,$M$4:$X$7,2,FALSE)</f>
        <v>MOUNT LAWLEY</v>
      </c>
      <c r="C7" s="43"/>
      <c r="D7" s="7">
        <f>VLOOKUP(A7,$M$4:$X$7,3,FALSE)</f>
        <v>6</v>
      </c>
      <c r="E7" s="7">
        <f>VLOOKUP(A7,$M$4:$X$7,4,FALSE)</f>
        <v>1</v>
      </c>
      <c r="F7" s="7">
        <f>VLOOKUP(A7,$M$4:$X$7,5,FALSE)</f>
        <v>1</v>
      </c>
      <c r="G7" s="7">
        <f>VLOOKUP(A7,$M$4:$X$7,6,FALSE)</f>
        <v>4</v>
      </c>
      <c r="H7" s="7">
        <f>VLOOKUP(A7,$M$4:$X$7,7,FALSE)</f>
        <v>10.5</v>
      </c>
      <c r="I7" s="7">
        <f>VLOOKUP(A7,$M$4:$X$7,8,FALSE)</f>
        <v>19.5</v>
      </c>
      <c r="J7" s="60">
        <f>VLOOKUP(A7,$M$4:$X$7,9,FALSE)</f>
        <v>3</v>
      </c>
      <c r="K7" s="43"/>
      <c r="L7" s="8"/>
      <c r="M7" s="8">
        <f>RANK(X7,$X$4:$X$7,1)</f>
        <v>3</v>
      </c>
      <c r="N7" s="9" t="s">
        <v>299</v>
      </c>
      <c r="O7" s="10">
        <f>COUNTIF($N$9:$P$327,N7)</f>
        <v>6</v>
      </c>
      <c r="P7" s="8">
        <f>COUNTIF($R$9:$R$327,N7)</f>
        <v>2</v>
      </c>
      <c r="Q7" s="8">
        <f>COUNTIF($S$9:$T$327,N7)</f>
        <v>1</v>
      </c>
      <c r="R7" s="8">
        <f>O7-P7-Q7</f>
        <v>3</v>
      </c>
      <c r="S7" s="8">
        <f>SUMIF($N$8:$N$219,N7,$O$8:$O$219)+SUMIF($P$8:$P$219,N7,$Q$8:$Q$219)</f>
        <v>16</v>
      </c>
      <c r="T7" s="8">
        <f>O7*5-S7</f>
        <v>14</v>
      </c>
      <c r="U7" s="8">
        <f>P7*2+Q7</f>
        <v>5</v>
      </c>
      <c r="V7" s="8">
        <f>U7+(S7/100)</f>
        <v>5.16</v>
      </c>
      <c r="W7" s="8">
        <f>RANK(V7,$V$4:$V$7)</f>
        <v>3</v>
      </c>
      <c r="X7" s="8">
        <f>W7+0.04</f>
        <v>3.04</v>
      </c>
    </row>
    <row r="8" spans="1:25" ht="15">
      <c r="A8" s="11"/>
      <c r="B8" s="64"/>
      <c r="C8" s="45"/>
      <c r="D8" s="45"/>
      <c r="E8" s="45"/>
      <c r="F8" s="45"/>
      <c r="G8" s="45"/>
      <c r="H8" s="45"/>
      <c r="I8" s="45"/>
      <c r="J8" s="45"/>
      <c r="K8" s="43"/>
      <c r="L8" s="11"/>
      <c r="M8" s="11"/>
      <c r="N8" s="11"/>
      <c r="O8" s="11"/>
      <c r="P8" s="11"/>
      <c r="Q8" s="11"/>
      <c r="R8" s="11"/>
      <c r="S8" s="11"/>
      <c r="T8" s="11"/>
      <c r="U8" s="11"/>
      <c r="V8" s="11"/>
      <c r="W8" s="11"/>
      <c r="X8" s="11"/>
      <c r="Y8" s="11"/>
    </row>
    <row r="9" spans="1:25" ht="23.25">
      <c r="A9" s="12"/>
      <c r="B9" s="65" t="s">
        <v>20</v>
      </c>
      <c r="C9" s="45"/>
      <c r="D9" s="45"/>
      <c r="E9" s="45"/>
      <c r="F9" s="45"/>
      <c r="G9" s="45"/>
      <c r="H9" s="45"/>
      <c r="I9" s="45"/>
      <c r="J9" s="45"/>
      <c r="K9" s="43"/>
      <c r="L9" s="12"/>
      <c r="M9" s="12"/>
      <c r="N9" s="12"/>
      <c r="O9" s="12"/>
      <c r="P9" s="12"/>
      <c r="Q9" s="12"/>
      <c r="R9" s="12"/>
      <c r="S9" s="12"/>
      <c r="T9" s="12"/>
      <c r="U9" s="12"/>
      <c r="V9" s="12"/>
      <c r="W9" s="12"/>
      <c r="X9" s="12"/>
      <c r="Y9" s="12"/>
    </row>
    <row r="10" spans="1:25" ht="20.25" customHeight="1">
      <c r="A10" s="13"/>
      <c r="B10" s="57" t="s">
        <v>21</v>
      </c>
      <c r="C10" s="45"/>
      <c r="D10" s="45"/>
      <c r="E10" s="45"/>
      <c r="F10" s="45"/>
      <c r="G10" s="45"/>
      <c r="H10" s="45"/>
      <c r="I10" s="45"/>
      <c r="J10" s="45"/>
      <c r="K10" s="43"/>
      <c r="L10" s="69"/>
      <c r="M10" s="69"/>
      <c r="N10" s="69"/>
      <c r="O10" s="69"/>
      <c r="P10" s="69"/>
      <c r="Q10" s="69"/>
      <c r="R10" s="69"/>
      <c r="S10" s="69"/>
      <c r="T10" s="69"/>
      <c r="U10" s="69"/>
      <c r="V10" s="69"/>
      <c r="W10" s="69"/>
      <c r="X10" s="69"/>
      <c r="Y10" s="69"/>
    </row>
    <row r="11" spans="1:25" ht="15">
      <c r="A11" s="15"/>
      <c r="B11" s="16" t="s">
        <v>22</v>
      </c>
      <c r="C11" s="58" t="s">
        <v>299</v>
      </c>
      <c r="D11" s="45"/>
      <c r="E11" s="45"/>
      <c r="F11" s="43"/>
      <c r="G11" s="17" t="s">
        <v>22</v>
      </c>
      <c r="H11" s="48" t="s">
        <v>17</v>
      </c>
      <c r="I11" s="45"/>
      <c r="J11" s="45"/>
      <c r="K11" s="43"/>
      <c r="L11" s="69"/>
      <c r="M11" s="69"/>
      <c r="N11" s="69"/>
      <c r="O11" s="69"/>
      <c r="P11" s="69"/>
      <c r="Q11" s="69"/>
      <c r="R11" s="69"/>
      <c r="S11" s="69"/>
      <c r="T11" s="69"/>
      <c r="U11" s="69"/>
      <c r="V11" s="69"/>
      <c r="W11" s="69"/>
      <c r="X11" s="69"/>
      <c r="Y11" s="69"/>
    </row>
    <row r="12" spans="1:25" ht="15">
      <c r="A12" s="15"/>
      <c r="B12" s="41" t="s">
        <v>23</v>
      </c>
      <c r="C12" s="59" t="s">
        <v>24</v>
      </c>
      <c r="D12" s="50"/>
      <c r="E12" s="41" t="s">
        <v>25</v>
      </c>
      <c r="F12" s="41" t="s">
        <v>26</v>
      </c>
      <c r="G12" s="40" t="s">
        <v>23</v>
      </c>
      <c r="H12" s="49" t="s">
        <v>24</v>
      </c>
      <c r="I12" s="50"/>
      <c r="J12" s="40" t="s">
        <v>25</v>
      </c>
      <c r="K12" s="40" t="s">
        <v>26</v>
      </c>
      <c r="L12" s="69"/>
      <c r="M12" s="69"/>
      <c r="N12" s="69"/>
      <c r="O12" s="69"/>
      <c r="P12" s="69"/>
      <c r="Q12" s="69"/>
      <c r="R12" s="69"/>
      <c r="S12" s="69"/>
      <c r="T12" s="69"/>
      <c r="U12" s="69"/>
      <c r="V12" s="69"/>
      <c r="W12" s="69"/>
      <c r="X12" s="69"/>
      <c r="Y12" s="69"/>
    </row>
    <row r="13" spans="1:25" ht="15">
      <c r="A13" s="15"/>
      <c r="B13" s="47"/>
      <c r="C13" s="51"/>
      <c r="D13" s="52"/>
      <c r="E13" s="47"/>
      <c r="F13" s="47"/>
      <c r="G13" s="47"/>
      <c r="H13" s="51"/>
      <c r="I13" s="52"/>
      <c r="J13" s="47"/>
      <c r="K13" s="47"/>
      <c r="L13" s="69"/>
      <c r="M13" s="69"/>
      <c r="N13" s="69"/>
      <c r="O13" s="69"/>
      <c r="P13" s="69"/>
      <c r="Q13" s="69"/>
      <c r="R13" s="69"/>
      <c r="S13" s="69"/>
      <c r="T13" s="69"/>
      <c r="U13" s="69"/>
      <c r="V13" s="69"/>
      <c r="W13" s="69"/>
      <c r="X13" s="69"/>
      <c r="Y13" s="69"/>
    </row>
    <row r="14" spans="1:25" ht="15">
      <c r="A14" s="15"/>
      <c r="B14" s="39"/>
      <c r="C14" s="53"/>
      <c r="D14" s="54"/>
      <c r="E14" s="39"/>
      <c r="F14" s="39"/>
      <c r="G14" s="39"/>
      <c r="H14" s="53"/>
      <c r="I14" s="54"/>
      <c r="J14" s="39"/>
      <c r="K14" s="39"/>
      <c r="L14" s="69"/>
      <c r="M14" s="69"/>
      <c r="N14" s="69"/>
      <c r="O14" s="69"/>
      <c r="P14" s="69"/>
      <c r="Q14" s="69"/>
      <c r="R14" s="69"/>
      <c r="S14" s="69"/>
      <c r="T14" s="69"/>
      <c r="U14" s="69"/>
      <c r="V14" s="69"/>
      <c r="W14" s="69"/>
      <c r="X14" s="69"/>
      <c r="Y14" s="69"/>
    </row>
    <row r="15" spans="1:25" ht="15">
      <c r="A15" s="15"/>
      <c r="B15" s="41">
        <v>1</v>
      </c>
      <c r="C15" s="42" t="s">
        <v>388</v>
      </c>
      <c r="D15" s="43"/>
      <c r="E15" s="19"/>
      <c r="F15" s="38" t="s">
        <v>119</v>
      </c>
      <c r="G15" s="40">
        <v>1</v>
      </c>
      <c r="H15" s="42" t="s">
        <v>310</v>
      </c>
      <c r="I15" s="43"/>
      <c r="J15" s="19"/>
      <c r="K15" s="38" t="s">
        <v>119</v>
      </c>
      <c r="L15" s="71"/>
      <c r="M15" s="71"/>
      <c r="N15" s="71"/>
      <c r="O15" s="71"/>
      <c r="P15" s="71"/>
      <c r="Q15" s="71"/>
      <c r="R15" s="71"/>
      <c r="S15" s="71"/>
      <c r="T15" s="71"/>
      <c r="U15" s="71"/>
      <c r="V15" s="71"/>
      <c r="W15" s="71"/>
      <c r="X15" s="71"/>
      <c r="Y15" s="71"/>
    </row>
    <row r="16" spans="1:25" ht="15">
      <c r="A16" s="15"/>
      <c r="B16" s="39"/>
      <c r="C16" s="42" t="s">
        <v>291</v>
      </c>
      <c r="D16" s="43"/>
      <c r="E16" s="19"/>
      <c r="F16" s="39"/>
      <c r="G16" s="39"/>
      <c r="H16" s="42" t="s">
        <v>308</v>
      </c>
      <c r="I16" s="43"/>
      <c r="J16" s="19"/>
      <c r="K16" s="39"/>
      <c r="L16" s="71"/>
      <c r="M16" s="71"/>
      <c r="N16" s="71"/>
      <c r="O16" s="71"/>
      <c r="P16" s="71"/>
      <c r="Q16" s="71"/>
      <c r="R16" s="71"/>
      <c r="S16" s="71"/>
      <c r="T16" s="71"/>
      <c r="U16" s="71"/>
      <c r="V16" s="71"/>
      <c r="W16" s="71"/>
      <c r="X16" s="71"/>
      <c r="Y16" s="71"/>
    </row>
    <row r="17" spans="1:25" ht="15">
      <c r="A17" s="15"/>
      <c r="B17" s="41">
        <v>2</v>
      </c>
      <c r="C17" s="42" t="s">
        <v>283</v>
      </c>
      <c r="D17" s="43"/>
      <c r="E17" s="19"/>
      <c r="F17" s="38" t="s">
        <v>119</v>
      </c>
      <c r="G17" s="40">
        <v>2</v>
      </c>
      <c r="H17" s="42" t="s">
        <v>304</v>
      </c>
      <c r="I17" s="43"/>
      <c r="J17" s="19"/>
      <c r="K17" s="38" t="s">
        <v>119</v>
      </c>
      <c r="L17" s="71"/>
      <c r="M17" s="71"/>
      <c r="N17" s="71"/>
      <c r="O17" s="71"/>
      <c r="P17" s="71"/>
      <c r="Q17" s="71"/>
      <c r="R17" s="71"/>
      <c r="S17" s="71"/>
      <c r="T17" s="71"/>
      <c r="U17" s="71"/>
      <c r="V17" s="71"/>
      <c r="W17" s="71"/>
      <c r="X17" s="71"/>
      <c r="Y17" s="71"/>
    </row>
    <row r="18" spans="1:25" ht="15">
      <c r="A18" s="15"/>
      <c r="B18" s="39"/>
      <c r="C18" s="42" t="s">
        <v>394</v>
      </c>
      <c r="D18" s="43"/>
      <c r="E18" s="19"/>
      <c r="F18" s="39"/>
      <c r="G18" s="39"/>
      <c r="H18" s="42" t="s">
        <v>334</v>
      </c>
      <c r="I18" s="43"/>
      <c r="J18" s="19"/>
      <c r="K18" s="39"/>
      <c r="L18" s="71"/>
      <c r="M18" s="71"/>
      <c r="N18" s="71"/>
      <c r="O18" s="71"/>
      <c r="P18" s="71"/>
      <c r="Q18" s="71"/>
      <c r="R18" s="71"/>
      <c r="S18" s="71"/>
      <c r="T18" s="71"/>
      <c r="U18" s="71"/>
      <c r="V18" s="71"/>
      <c r="W18" s="71"/>
      <c r="X18" s="71"/>
      <c r="Y18" s="71"/>
    </row>
    <row r="19" spans="1:25" ht="15">
      <c r="A19" s="15"/>
      <c r="B19" s="41">
        <v>3</v>
      </c>
      <c r="C19" s="42" t="s">
        <v>387</v>
      </c>
      <c r="D19" s="43"/>
      <c r="E19" s="19"/>
      <c r="F19" s="38"/>
      <c r="G19" s="40">
        <v>3</v>
      </c>
      <c r="H19" s="42" t="s">
        <v>393</v>
      </c>
      <c r="I19" s="43"/>
      <c r="J19" s="19"/>
      <c r="K19" s="38" t="s">
        <v>102</v>
      </c>
      <c r="L19" s="71"/>
      <c r="M19" s="71"/>
      <c r="N19" s="71"/>
      <c r="O19" s="71"/>
      <c r="P19" s="71"/>
      <c r="Q19" s="71"/>
      <c r="R19" s="71"/>
      <c r="S19" s="71"/>
      <c r="T19" s="71"/>
      <c r="U19" s="71"/>
      <c r="V19" s="71"/>
      <c r="W19" s="71"/>
      <c r="X19" s="71"/>
      <c r="Y19" s="71"/>
    </row>
    <row r="20" spans="1:25" ht="15">
      <c r="A20" s="15"/>
      <c r="B20" s="39"/>
      <c r="C20" s="42" t="s">
        <v>392</v>
      </c>
      <c r="D20" s="43"/>
      <c r="E20" s="19"/>
      <c r="F20" s="39"/>
      <c r="G20" s="39"/>
      <c r="H20" s="42" t="s">
        <v>366</v>
      </c>
      <c r="I20" s="43"/>
      <c r="J20" s="19"/>
      <c r="K20" s="39"/>
      <c r="L20" s="71"/>
      <c r="M20" s="71"/>
      <c r="N20" s="71"/>
      <c r="O20" s="71"/>
      <c r="P20" s="71"/>
      <c r="Q20" s="71"/>
      <c r="R20" s="71"/>
      <c r="S20" s="71"/>
      <c r="T20" s="71"/>
      <c r="U20" s="71"/>
      <c r="V20" s="71"/>
      <c r="W20" s="71"/>
      <c r="X20" s="71"/>
      <c r="Y20" s="71"/>
    </row>
    <row r="21" spans="1:25" ht="15">
      <c r="A21" s="15"/>
      <c r="B21" s="41">
        <v>4</v>
      </c>
      <c r="C21" s="42" t="s">
        <v>289</v>
      </c>
      <c r="D21" s="43"/>
      <c r="E21" s="19"/>
      <c r="F21" s="38" t="s">
        <v>84</v>
      </c>
      <c r="G21" s="40">
        <v>4</v>
      </c>
      <c r="H21" s="42" t="s">
        <v>314</v>
      </c>
      <c r="I21" s="43"/>
      <c r="J21" s="19"/>
      <c r="K21" s="38"/>
      <c r="L21" s="71"/>
      <c r="M21" s="71"/>
      <c r="N21" s="71"/>
      <c r="O21" s="71"/>
      <c r="P21" s="71"/>
      <c r="Q21" s="71"/>
      <c r="R21" s="71"/>
      <c r="S21" s="71"/>
      <c r="T21" s="71"/>
      <c r="U21" s="71"/>
      <c r="V21" s="71"/>
      <c r="W21" s="71"/>
      <c r="X21" s="71"/>
      <c r="Y21" s="71"/>
    </row>
    <row r="22" spans="1:25" ht="15">
      <c r="A22" s="15"/>
      <c r="B22" s="39"/>
      <c r="C22" s="42" t="s">
        <v>359</v>
      </c>
      <c r="D22" s="43"/>
      <c r="E22" s="19"/>
      <c r="F22" s="39"/>
      <c r="G22" s="39"/>
      <c r="H22" s="42" t="s">
        <v>312</v>
      </c>
      <c r="I22" s="43"/>
      <c r="J22" s="19"/>
      <c r="K22" s="39"/>
      <c r="L22" s="71"/>
      <c r="M22" s="71"/>
      <c r="N22" s="71"/>
      <c r="O22" s="71"/>
      <c r="P22" s="71"/>
      <c r="Q22" s="71"/>
      <c r="R22" s="71"/>
      <c r="S22" s="71"/>
      <c r="T22" s="71"/>
      <c r="U22" s="71"/>
      <c r="V22" s="71"/>
      <c r="W22" s="71"/>
      <c r="X22" s="71"/>
      <c r="Y22" s="71"/>
    </row>
    <row r="23" spans="1:25" ht="15">
      <c r="A23" s="15"/>
      <c r="B23" s="41">
        <v>5</v>
      </c>
      <c r="C23" s="42" t="s">
        <v>281</v>
      </c>
      <c r="D23" s="43"/>
      <c r="E23" s="19"/>
      <c r="F23" s="38"/>
      <c r="G23" s="40">
        <v>5</v>
      </c>
      <c r="H23" s="42" t="s">
        <v>391</v>
      </c>
      <c r="I23" s="43"/>
      <c r="J23" s="19"/>
      <c r="K23" s="38" t="s">
        <v>38</v>
      </c>
      <c r="L23" s="71"/>
      <c r="M23" s="71"/>
      <c r="N23" s="71"/>
      <c r="O23" s="71"/>
      <c r="P23" s="71"/>
      <c r="Q23" s="71"/>
      <c r="R23" s="71"/>
      <c r="S23" s="71"/>
      <c r="T23" s="71"/>
      <c r="U23" s="71"/>
      <c r="V23" s="71"/>
      <c r="W23" s="71"/>
      <c r="X23" s="71"/>
      <c r="Y23" s="71"/>
    </row>
    <row r="24" spans="1:25" ht="15">
      <c r="A24" s="15"/>
      <c r="B24" s="39"/>
      <c r="C24" s="42" t="s">
        <v>279</v>
      </c>
      <c r="D24" s="43"/>
      <c r="E24" s="19"/>
      <c r="F24" s="39"/>
      <c r="G24" s="39"/>
      <c r="H24" s="42" t="s">
        <v>335</v>
      </c>
      <c r="I24" s="43"/>
      <c r="J24" s="19"/>
      <c r="K24" s="39"/>
      <c r="L24" s="71"/>
      <c r="M24" s="71"/>
      <c r="N24" s="71"/>
      <c r="O24" s="71"/>
      <c r="P24" s="71"/>
      <c r="Q24" s="71"/>
      <c r="R24" s="71"/>
      <c r="S24" s="71"/>
      <c r="T24" s="71"/>
      <c r="U24" s="71"/>
      <c r="V24" s="71"/>
      <c r="W24" s="71"/>
      <c r="X24" s="71"/>
      <c r="Y24" s="71"/>
    </row>
    <row r="25" spans="1:25" ht="15">
      <c r="A25" s="22"/>
      <c r="B25" s="44" t="str">
        <f>"TOTAL MATCHES WON BY : "&amp;C11</f>
        <v>TOTAL MATCHES WON BY : NEDLANDS</v>
      </c>
      <c r="C25" s="45"/>
      <c r="D25" s="45"/>
      <c r="E25" s="43"/>
      <c r="F25" s="19">
        <f>COUNTA(F15:F24)-0.5*COUNTIF(F15:F24,"Sq*")-COUNTIF(F15:F24,"TBA")</f>
        <v>2</v>
      </c>
      <c r="G25" s="55" t="str">
        <f>"TOTAL MATCHES WON BY : "&amp;H11</f>
        <v>TOTAL MATCHES WON BY : COTTESLOE</v>
      </c>
      <c r="H25" s="45"/>
      <c r="I25" s="45"/>
      <c r="J25" s="43"/>
      <c r="K25" s="19">
        <f>COUNTA(K15:K24)-0.5*COUNTIF(K15:K24,"Sq*")-COUNTIF(K15:K24,"TBA")</f>
        <v>3</v>
      </c>
      <c r="L25" s="70"/>
      <c r="M25" s="70"/>
      <c r="N25" s="70" t="str">
        <f>IF(F25+K25=0,"",C11)</f>
        <v>NEDLANDS</v>
      </c>
      <c r="O25" s="24">
        <f>F25</f>
        <v>2</v>
      </c>
      <c r="P25" s="70" t="str">
        <f>IF(F25+K25=0,"",H11)</f>
        <v>COTTESLOE</v>
      </c>
      <c r="Q25" s="24">
        <f>K25</f>
        <v>3</v>
      </c>
      <c r="R25" s="70" t="str">
        <f>G26</f>
        <v>COTTESLOE</v>
      </c>
      <c r="S25" s="70" t="str">
        <f>IF(R25="HALVED",C11,"")</f>
        <v/>
      </c>
      <c r="T25" s="70" t="str">
        <f>IF(R25="HALVED",H11,"")</f>
        <v/>
      </c>
      <c r="U25" s="70"/>
      <c r="V25" s="70"/>
      <c r="W25" s="70"/>
      <c r="X25" s="70"/>
      <c r="Y25" s="70"/>
    </row>
    <row r="26" spans="1:25" ht="15">
      <c r="A26" s="25"/>
      <c r="B26" s="46" t="s">
        <v>52</v>
      </c>
      <c r="C26" s="45"/>
      <c r="D26" s="45"/>
      <c r="E26" s="45"/>
      <c r="F26" s="43"/>
      <c r="G26" s="56" t="str">
        <f>IF(F25+K25&lt;4,"",IF(F25=K25,"HALVED",IF(F25&gt;K25,C11,H11)))</f>
        <v>COTTESLOE</v>
      </c>
      <c r="H26" s="45"/>
      <c r="I26" s="45"/>
      <c r="J26" s="45"/>
      <c r="K26" s="43"/>
      <c r="L26" s="69"/>
      <c r="M26" s="69"/>
      <c r="N26" s="69"/>
      <c r="O26" s="69"/>
      <c r="P26" s="69"/>
      <c r="Q26" s="69"/>
      <c r="R26" s="69"/>
      <c r="S26" s="69"/>
      <c r="T26" s="69"/>
      <c r="U26" s="69"/>
      <c r="V26" s="69"/>
      <c r="W26" s="69"/>
      <c r="X26" s="69"/>
      <c r="Y26" s="69"/>
    </row>
    <row r="27" spans="1:25" ht="18">
      <c r="A27" s="25"/>
      <c r="B27" s="67"/>
      <c r="C27" s="45"/>
      <c r="D27" s="45"/>
      <c r="E27" s="45"/>
      <c r="F27" s="45"/>
      <c r="G27" s="45"/>
      <c r="H27" s="45"/>
      <c r="I27" s="45"/>
      <c r="J27" s="45"/>
      <c r="K27" s="43"/>
      <c r="L27" s="69"/>
      <c r="M27" s="69"/>
      <c r="N27" s="69"/>
      <c r="O27" s="69"/>
      <c r="P27" s="69"/>
      <c r="Q27" s="69"/>
      <c r="R27" s="69"/>
      <c r="S27" s="69"/>
      <c r="T27" s="69"/>
      <c r="U27" s="69"/>
      <c r="V27" s="69"/>
      <c r="W27" s="69"/>
      <c r="X27" s="69"/>
      <c r="Y27" s="69"/>
    </row>
    <row r="28" spans="1:25" ht="15">
      <c r="A28" s="15"/>
      <c r="B28" s="16" t="s">
        <v>22</v>
      </c>
      <c r="C28" s="58" t="s">
        <v>18</v>
      </c>
      <c r="D28" s="45"/>
      <c r="E28" s="45"/>
      <c r="F28" s="43"/>
      <c r="G28" s="17" t="s">
        <v>22</v>
      </c>
      <c r="H28" s="48" t="s">
        <v>320</v>
      </c>
      <c r="I28" s="45"/>
      <c r="J28" s="45"/>
      <c r="K28" s="43"/>
      <c r="L28" s="69"/>
      <c r="M28" s="69"/>
      <c r="N28" s="69"/>
      <c r="O28" s="69"/>
      <c r="P28" s="69"/>
      <c r="Q28" s="69"/>
      <c r="R28" s="69"/>
      <c r="S28" s="69"/>
      <c r="T28" s="69"/>
      <c r="U28" s="69"/>
      <c r="V28" s="69"/>
      <c r="W28" s="69"/>
      <c r="X28" s="69"/>
      <c r="Y28" s="69"/>
    </row>
    <row r="29" spans="1:25" ht="15">
      <c r="A29" s="15"/>
      <c r="B29" s="41" t="s">
        <v>23</v>
      </c>
      <c r="C29" s="59" t="s">
        <v>24</v>
      </c>
      <c r="D29" s="50"/>
      <c r="E29" s="41" t="s">
        <v>25</v>
      </c>
      <c r="F29" s="41" t="s">
        <v>26</v>
      </c>
      <c r="G29" s="40" t="s">
        <v>23</v>
      </c>
      <c r="H29" s="49" t="s">
        <v>24</v>
      </c>
      <c r="I29" s="50"/>
      <c r="J29" s="40" t="s">
        <v>25</v>
      </c>
      <c r="K29" s="40" t="s">
        <v>26</v>
      </c>
      <c r="L29" s="69"/>
      <c r="M29" s="69"/>
      <c r="N29" s="69"/>
      <c r="O29" s="69"/>
      <c r="P29" s="69"/>
      <c r="Q29" s="69"/>
      <c r="R29" s="69"/>
      <c r="S29" s="69"/>
      <c r="T29" s="69"/>
      <c r="U29" s="69"/>
      <c r="V29" s="69"/>
      <c r="W29" s="69"/>
      <c r="X29" s="69"/>
      <c r="Y29" s="69"/>
    </row>
    <row r="30" spans="1:25" ht="15">
      <c r="A30" s="15"/>
      <c r="B30" s="47"/>
      <c r="C30" s="51"/>
      <c r="D30" s="52"/>
      <c r="E30" s="47"/>
      <c r="F30" s="47"/>
      <c r="G30" s="47"/>
      <c r="H30" s="51"/>
      <c r="I30" s="52"/>
      <c r="J30" s="47"/>
      <c r="K30" s="47"/>
      <c r="L30" s="69"/>
      <c r="M30" s="69"/>
      <c r="N30" s="69"/>
      <c r="O30" s="69"/>
      <c r="P30" s="69"/>
      <c r="Q30" s="69"/>
      <c r="R30" s="69"/>
      <c r="S30" s="69"/>
      <c r="T30" s="69"/>
      <c r="U30" s="69"/>
      <c r="V30" s="69"/>
      <c r="W30" s="69"/>
      <c r="X30" s="69"/>
      <c r="Y30" s="69"/>
    </row>
    <row r="31" spans="1:25" ht="15">
      <c r="A31" s="15"/>
      <c r="B31" s="39"/>
      <c r="C31" s="53"/>
      <c r="D31" s="54"/>
      <c r="E31" s="39"/>
      <c r="F31" s="39"/>
      <c r="G31" s="39"/>
      <c r="H31" s="53"/>
      <c r="I31" s="54"/>
      <c r="J31" s="39"/>
      <c r="K31" s="39"/>
      <c r="L31" s="69"/>
      <c r="M31" s="69"/>
      <c r="N31" s="69"/>
      <c r="O31" s="69"/>
      <c r="P31" s="69"/>
      <c r="Q31" s="69"/>
      <c r="R31" s="69"/>
      <c r="S31" s="69"/>
      <c r="T31" s="69"/>
      <c r="U31" s="69"/>
      <c r="V31" s="69"/>
      <c r="W31" s="69"/>
      <c r="X31" s="69"/>
      <c r="Y31" s="69"/>
    </row>
    <row r="32" spans="1:25" ht="15">
      <c r="A32" s="15"/>
      <c r="B32" s="41">
        <v>1</v>
      </c>
      <c r="C32" s="42" t="s">
        <v>298</v>
      </c>
      <c r="D32" s="43"/>
      <c r="E32" s="19">
        <v>24</v>
      </c>
      <c r="F32" s="38"/>
      <c r="G32" s="40">
        <v>1</v>
      </c>
      <c r="H32" s="42" t="s">
        <v>315</v>
      </c>
      <c r="I32" s="43"/>
      <c r="J32" s="19">
        <v>18</v>
      </c>
      <c r="K32" s="38" t="s">
        <v>68</v>
      </c>
      <c r="L32" s="71"/>
      <c r="M32" s="71"/>
      <c r="N32" s="71"/>
      <c r="O32" s="71"/>
      <c r="P32" s="71"/>
      <c r="Q32" s="71"/>
      <c r="R32" s="71"/>
      <c r="S32" s="71"/>
      <c r="T32" s="71"/>
      <c r="U32" s="71"/>
      <c r="V32" s="71"/>
      <c r="W32" s="71"/>
      <c r="X32" s="71"/>
      <c r="Y32" s="71"/>
    </row>
    <row r="33" spans="1:25" ht="15">
      <c r="A33" s="15"/>
      <c r="B33" s="39"/>
      <c r="C33" s="42" t="s">
        <v>296</v>
      </c>
      <c r="D33" s="43"/>
      <c r="E33" s="19">
        <v>7</v>
      </c>
      <c r="F33" s="39"/>
      <c r="G33" s="39"/>
      <c r="H33" s="42" t="s">
        <v>313</v>
      </c>
      <c r="I33" s="43"/>
      <c r="J33" s="19">
        <v>22</v>
      </c>
      <c r="K33" s="39"/>
      <c r="L33" s="71"/>
      <c r="M33" s="71"/>
      <c r="N33" s="71"/>
      <c r="O33" s="71"/>
      <c r="P33" s="71"/>
      <c r="Q33" s="71"/>
      <c r="R33" s="71"/>
      <c r="S33" s="71"/>
      <c r="T33" s="71"/>
      <c r="U33" s="71"/>
      <c r="V33" s="71"/>
      <c r="W33" s="71"/>
      <c r="X33" s="71"/>
      <c r="Y33" s="71"/>
    </row>
    <row r="34" spans="1:25" ht="15">
      <c r="A34" s="15"/>
      <c r="B34" s="41">
        <v>2</v>
      </c>
      <c r="C34" s="42" t="s">
        <v>390</v>
      </c>
      <c r="D34" s="43"/>
      <c r="E34" s="19">
        <v>11</v>
      </c>
      <c r="F34" s="38" t="s">
        <v>84</v>
      </c>
      <c r="G34" s="40">
        <v>2</v>
      </c>
      <c r="H34" s="42" t="s">
        <v>332</v>
      </c>
      <c r="I34" s="43"/>
      <c r="J34" s="19">
        <v>19</v>
      </c>
      <c r="K34" s="38"/>
      <c r="L34" s="71"/>
      <c r="M34" s="71"/>
      <c r="N34" s="71"/>
      <c r="O34" s="71"/>
      <c r="P34" s="71"/>
      <c r="Q34" s="71"/>
      <c r="R34" s="71"/>
      <c r="S34" s="71"/>
      <c r="T34" s="71"/>
      <c r="U34" s="71"/>
      <c r="V34" s="71"/>
      <c r="W34" s="71"/>
      <c r="X34" s="71"/>
      <c r="Y34" s="71"/>
    </row>
    <row r="35" spans="1:25" ht="15">
      <c r="A35" s="15"/>
      <c r="B35" s="39"/>
      <c r="C35" s="42" t="s">
        <v>292</v>
      </c>
      <c r="D35" s="43"/>
      <c r="E35" s="19">
        <v>26</v>
      </c>
      <c r="F35" s="39"/>
      <c r="G35" s="39"/>
      <c r="H35" s="42" t="s">
        <v>330</v>
      </c>
      <c r="I35" s="43"/>
      <c r="J35" s="19">
        <v>21</v>
      </c>
      <c r="K35" s="39"/>
      <c r="L35" s="71"/>
      <c r="M35" s="71"/>
      <c r="N35" s="71"/>
      <c r="O35" s="71"/>
      <c r="P35" s="71"/>
      <c r="Q35" s="71"/>
      <c r="R35" s="71"/>
      <c r="S35" s="71"/>
      <c r="T35" s="71"/>
      <c r="U35" s="71"/>
      <c r="V35" s="71"/>
      <c r="W35" s="71"/>
      <c r="X35" s="71"/>
      <c r="Y35" s="71"/>
    </row>
    <row r="36" spans="1:25" ht="15">
      <c r="A36" s="15"/>
      <c r="B36" s="41">
        <v>3</v>
      </c>
      <c r="C36" s="42" t="s">
        <v>286</v>
      </c>
      <c r="D36" s="43"/>
      <c r="E36" s="19">
        <v>17</v>
      </c>
      <c r="F36" s="38" t="s">
        <v>43</v>
      </c>
      <c r="G36" s="40">
        <v>3</v>
      </c>
      <c r="H36" s="42" t="s">
        <v>311</v>
      </c>
      <c r="I36" s="43"/>
      <c r="J36" s="19">
        <v>16</v>
      </c>
      <c r="K36" s="38"/>
      <c r="L36" s="71"/>
      <c r="M36" s="71"/>
      <c r="N36" s="71"/>
      <c r="O36" s="71"/>
      <c r="P36" s="71"/>
      <c r="Q36" s="71"/>
      <c r="R36" s="71"/>
      <c r="S36" s="71"/>
      <c r="T36" s="71"/>
      <c r="U36" s="71"/>
      <c r="V36" s="71"/>
      <c r="W36" s="71"/>
      <c r="X36" s="71"/>
      <c r="Y36" s="71"/>
    </row>
    <row r="37" spans="1:25" ht="14.25" customHeight="1">
      <c r="A37" s="15"/>
      <c r="B37" s="39"/>
      <c r="C37" s="42" t="s">
        <v>389</v>
      </c>
      <c r="D37" s="43"/>
      <c r="E37" s="19">
        <v>26</v>
      </c>
      <c r="F37" s="39"/>
      <c r="G37" s="39"/>
      <c r="H37" s="42" t="s">
        <v>319</v>
      </c>
      <c r="I37" s="43"/>
      <c r="J37" s="19">
        <v>16</v>
      </c>
      <c r="K37" s="39"/>
      <c r="L37" s="71"/>
      <c r="M37" s="71"/>
      <c r="N37" s="71"/>
      <c r="O37" s="71"/>
      <c r="P37" s="71"/>
      <c r="Q37" s="71"/>
      <c r="R37" s="71"/>
      <c r="S37" s="71"/>
      <c r="T37" s="71"/>
      <c r="U37" s="71"/>
      <c r="V37" s="71"/>
      <c r="W37" s="71"/>
      <c r="X37" s="71"/>
      <c r="Y37" s="71"/>
    </row>
    <row r="38" spans="1:25" ht="15">
      <c r="A38" s="15"/>
      <c r="B38" s="41">
        <v>4</v>
      </c>
      <c r="C38" s="42" t="s">
        <v>337</v>
      </c>
      <c r="D38" s="43"/>
      <c r="E38" s="19">
        <v>11</v>
      </c>
      <c r="F38" s="38" t="s">
        <v>87</v>
      </c>
      <c r="G38" s="40">
        <v>4</v>
      </c>
      <c r="H38" s="42" t="s">
        <v>333</v>
      </c>
      <c r="I38" s="43"/>
      <c r="J38" s="19">
        <v>16</v>
      </c>
      <c r="K38" s="38"/>
      <c r="L38" s="71"/>
      <c r="M38" s="71"/>
      <c r="N38" s="71"/>
      <c r="O38" s="71"/>
      <c r="P38" s="71"/>
      <c r="Q38" s="71"/>
      <c r="R38" s="71"/>
      <c r="S38" s="71"/>
      <c r="T38" s="71"/>
      <c r="U38" s="71"/>
      <c r="V38" s="71"/>
      <c r="W38" s="71"/>
      <c r="X38" s="71"/>
      <c r="Y38" s="71"/>
    </row>
    <row r="39" spans="1:25" ht="15">
      <c r="A39" s="15"/>
      <c r="B39" s="39"/>
      <c r="C39" s="42" t="s">
        <v>284</v>
      </c>
      <c r="D39" s="43"/>
      <c r="E39" s="19">
        <v>18</v>
      </c>
      <c r="F39" s="39"/>
      <c r="G39" s="39"/>
      <c r="H39" s="42" t="s">
        <v>329</v>
      </c>
      <c r="I39" s="43"/>
      <c r="J39" s="19">
        <v>14</v>
      </c>
      <c r="K39" s="39"/>
      <c r="L39" s="71"/>
      <c r="M39" s="71"/>
      <c r="N39" s="71"/>
      <c r="O39" s="71"/>
      <c r="P39" s="71"/>
      <c r="Q39" s="71"/>
      <c r="R39" s="71"/>
      <c r="S39" s="71"/>
      <c r="T39" s="71"/>
      <c r="U39" s="71"/>
      <c r="V39" s="71"/>
      <c r="W39" s="71"/>
      <c r="X39" s="71"/>
      <c r="Y39" s="71"/>
    </row>
    <row r="40" spans="1:25" ht="15">
      <c r="A40" s="15"/>
      <c r="B40" s="41">
        <v>5</v>
      </c>
      <c r="C40" s="42" t="s">
        <v>290</v>
      </c>
      <c r="D40" s="43"/>
      <c r="E40" s="19">
        <v>13</v>
      </c>
      <c r="F40" s="38" t="s">
        <v>84</v>
      </c>
      <c r="G40" s="40">
        <v>5</v>
      </c>
      <c r="H40" s="42" t="s">
        <v>309</v>
      </c>
      <c r="I40" s="43"/>
      <c r="J40" s="19">
        <v>15</v>
      </c>
      <c r="K40" s="38"/>
      <c r="L40" s="71"/>
      <c r="M40" s="71"/>
      <c r="N40" s="71"/>
      <c r="O40" s="71"/>
      <c r="P40" s="71"/>
      <c r="Q40" s="71"/>
      <c r="R40" s="71"/>
      <c r="S40" s="71"/>
      <c r="T40" s="71"/>
      <c r="U40" s="71"/>
      <c r="V40" s="71"/>
      <c r="W40" s="71"/>
      <c r="X40" s="71"/>
      <c r="Y40" s="71"/>
    </row>
    <row r="41" spans="1:25" ht="15">
      <c r="A41" s="15"/>
      <c r="B41" s="39"/>
      <c r="C41" s="42" t="s">
        <v>282</v>
      </c>
      <c r="D41" s="43"/>
      <c r="E41" s="19">
        <v>2</v>
      </c>
      <c r="F41" s="39"/>
      <c r="G41" s="39"/>
      <c r="H41" s="42" t="s">
        <v>317</v>
      </c>
      <c r="I41" s="43"/>
      <c r="J41" s="19">
        <v>24</v>
      </c>
      <c r="K41" s="39"/>
      <c r="L41" s="71"/>
      <c r="M41" s="71"/>
      <c r="N41" s="71"/>
      <c r="O41" s="71"/>
      <c r="P41" s="71"/>
      <c r="Q41" s="71"/>
      <c r="R41" s="71"/>
      <c r="S41" s="71"/>
      <c r="T41" s="71"/>
      <c r="U41" s="71"/>
      <c r="V41" s="71"/>
      <c r="W41" s="71"/>
      <c r="X41" s="71"/>
      <c r="Y41" s="71"/>
    </row>
    <row r="42" spans="1:25" ht="15">
      <c r="A42" s="22"/>
      <c r="B42" s="44" t="str">
        <f>"TOTAL MATCHES WON BY : "&amp;C28</f>
        <v>TOTAL MATCHES WON BY : THE VINES</v>
      </c>
      <c r="C42" s="45"/>
      <c r="D42" s="45"/>
      <c r="E42" s="43"/>
      <c r="F42" s="19">
        <f>COUNTA(F32:F41)-0.5*COUNTIF(F32:F41,"Sq*")-COUNTIF(F32:F41,"TBA")</f>
        <v>4</v>
      </c>
      <c r="G42" s="55" t="str">
        <f>"TOTAL MATCHES WON BY : "&amp;H28</f>
        <v>TOTAL MATCHES WON BY : MOUNT LAWLEY</v>
      </c>
      <c r="H42" s="45"/>
      <c r="I42" s="45"/>
      <c r="J42" s="43"/>
      <c r="K42" s="19">
        <f>COUNTA(K32:K41)-0.5*COUNTIF(K32:K41,"Sq*")-COUNTIF(K32:K41,"TBA")</f>
        <v>1</v>
      </c>
      <c r="L42" s="70"/>
      <c r="M42" s="70"/>
      <c r="N42" s="70" t="str">
        <f>IF(F42+K42=0,"",C28)</f>
        <v>THE VINES</v>
      </c>
      <c r="O42" s="24">
        <f>F42</f>
        <v>4</v>
      </c>
      <c r="P42" s="70" t="str">
        <f>IF(F42+K42=0,"",H28)</f>
        <v>MOUNT LAWLEY</v>
      </c>
      <c r="Q42" s="24">
        <f>K42</f>
        <v>1</v>
      </c>
      <c r="R42" s="70" t="str">
        <f>G43</f>
        <v>THE VINES</v>
      </c>
      <c r="S42" s="70" t="str">
        <f>IF(R42="HALVED",C28,"")</f>
        <v/>
      </c>
      <c r="T42" s="70" t="str">
        <f>IF(R42="HALVED",H28,"")</f>
        <v/>
      </c>
      <c r="U42" s="70"/>
      <c r="V42" s="70"/>
      <c r="W42" s="70"/>
      <c r="X42" s="70"/>
      <c r="Y42" s="70"/>
    </row>
    <row r="43" spans="1:25" ht="15">
      <c r="A43" s="25"/>
      <c r="B43" s="46" t="s">
        <v>52</v>
      </c>
      <c r="C43" s="45"/>
      <c r="D43" s="45"/>
      <c r="E43" s="45"/>
      <c r="F43" s="43"/>
      <c r="G43" s="56" t="str">
        <f>IF(F42+K42&lt;4,"",IF(F42=K42,"HALVED",IF(F42&gt;K42,C28,H28)))</f>
        <v>THE VINES</v>
      </c>
      <c r="H43" s="45"/>
      <c r="I43" s="45"/>
      <c r="J43" s="45"/>
      <c r="K43" s="43"/>
      <c r="L43" s="69"/>
      <c r="M43" s="69"/>
      <c r="N43" s="69"/>
      <c r="O43" s="69"/>
      <c r="P43" s="69"/>
      <c r="Q43" s="69"/>
      <c r="R43" s="69"/>
      <c r="S43" s="69"/>
      <c r="T43" s="69"/>
      <c r="U43" s="69"/>
      <c r="V43" s="69"/>
      <c r="W43" s="69"/>
      <c r="X43" s="69"/>
      <c r="Y43" s="69"/>
    </row>
    <row r="44" spans="1:25" ht="15">
      <c r="A44" s="25"/>
      <c r="B44" s="28"/>
      <c r="C44" s="28"/>
      <c r="D44" s="28"/>
      <c r="E44" s="28"/>
      <c r="F44" s="28"/>
      <c r="G44" s="29"/>
      <c r="H44" s="29"/>
      <c r="I44" s="29"/>
      <c r="J44" s="29"/>
      <c r="K44" s="29"/>
      <c r="L44" s="69"/>
      <c r="M44" s="69"/>
      <c r="N44" s="69"/>
      <c r="O44" s="69"/>
      <c r="P44" s="69"/>
      <c r="Q44" s="69"/>
      <c r="R44" s="69"/>
      <c r="S44" s="69"/>
      <c r="T44" s="69"/>
      <c r="U44" s="69"/>
      <c r="V44" s="69"/>
      <c r="W44" s="69"/>
      <c r="X44" s="69"/>
      <c r="Y44" s="69"/>
    </row>
    <row r="45" spans="1:25" ht="22.5" customHeight="1">
      <c r="A45" s="25"/>
      <c r="B45" s="57" t="s">
        <v>76</v>
      </c>
      <c r="C45" s="45"/>
      <c r="D45" s="45"/>
      <c r="E45" s="45"/>
      <c r="F45" s="45"/>
      <c r="G45" s="45"/>
      <c r="H45" s="45"/>
      <c r="I45" s="45"/>
      <c r="J45" s="45"/>
      <c r="K45" s="43"/>
      <c r="L45" s="69"/>
      <c r="M45" s="69"/>
      <c r="N45" s="69"/>
      <c r="O45" s="69"/>
      <c r="P45" s="69"/>
      <c r="Q45" s="69"/>
      <c r="R45" s="69"/>
      <c r="S45" s="69"/>
      <c r="T45" s="69"/>
      <c r="U45" s="69"/>
      <c r="V45" s="69"/>
      <c r="W45" s="69"/>
      <c r="X45" s="69"/>
      <c r="Y45" s="69"/>
    </row>
    <row r="46" spans="1:25" ht="15">
      <c r="A46" s="25"/>
      <c r="B46" s="16" t="s">
        <v>22</v>
      </c>
      <c r="C46" s="58" t="s">
        <v>299</v>
      </c>
      <c r="D46" s="45"/>
      <c r="E46" s="45"/>
      <c r="F46" s="43"/>
      <c r="G46" s="17" t="s">
        <v>22</v>
      </c>
      <c r="H46" s="48" t="s">
        <v>320</v>
      </c>
      <c r="I46" s="45"/>
      <c r="J46" s="45"/>
      <c r="K46" s="43"/>
      <c r="L46" s="69"/>
      <c r="M46" s="69"/>
      <c r="N46" s="69"/>
      <c r="O46" s="69"/>
      <c r="P46" s="69"/>
      <c r="Q46" s="69"/>
      <c r="R46" s="69"/>
      <c r="S46" s="69"/>
      <c r="T46" s="69"/>
      <c r="U46" s="69"/>
      <c r="V46" s="69"/>
      <c r="W46" s="69"/>
      <c r="X46" s="69"/>
      <c r="Y46" s="69"/>
    </row>
    <row r="47" spans="1:25" ht="15">
      <c r="A47" s="15"/>
      <c r="B47" s="41" t="s">
        <v>23</v>
      </c>
      <c r="C47" s="59" t="s">
        <v>24</v>
      </c>
      <c r="D47" s="50"/>
      <c r="E47" s="41" t="s">
        <v>25</v>
      </c>
      <c r="F47" s="41" t="s">
        <v>26</v>
      </c>
      <c r="G47" s="40" t="s">
        <v>23</v>
      </c>
      <c r="H47" s="49" t="s">
        <v>24</v>
      </c>
      <c r="I47" s="50"/>
      <c r="J47" s="40" t="s">
        <v>25</v>
      </c>
      <c r="K47" s="40" t="s">
        <v>26</v>
      </c>
      <c r="L47" s="69"/>
      <c r="M47" s="69"/>
      <c r="N47" s="69"/>
      <c r="O47" s="69"/>
      <c r="P47" s="69"/>
      <c r="Q47" s="69"/>
      <c r="R47" s="69"/>
      <c r="S47" s="69"/>
      <c r="T47" s="69"/>
      <c r="U47" s="69"/>
      <c r="V47" s="69"/>
      <c r="W47" s="69"/>
      <c r="X47" s="69"/>
      <c r="Y47" s="69"/>
    </row>
    <row r="48" spans="1:25" ht="15">
      <c r="A48" s="15"/>
      <c r="B48" s="47"/>
      <c r="C48" s="51"/>
      <c r="D48" s="52"/>
      <c r="E48" s="47"/>
      <c r="F48" s="47"/>
      <c r="G48" s="47"/>
      <c r="H48" s="51"/>
      <c r="I48" s="52"/>
      <c r="J48" s="47"/>
      <c r="K48" s="47"/>
      <c r="L48" s="69"/>
      <c r="M48" s="69"/>
      <c r="N48" s="69"/>
      <c r="O48" s="69"/>
      <c r="P48" s="69"/>
      <c r="Q48" s="69"/>
      <c r="R48" s="69"/>
      <c r="S48" s="69"/>
      <c r="T48" s="69"/>
      <c r="U48" s="69"/>
      <c r="V48" s="69"/>
      <c r="W48" s="69"/>
      <c r="X48" s="69"/>
      <c r="Y48" s="69"/>
    </row>
    <row r="49" spans="1:25" ht="15">
      <c r="A49" s="15"/>
      <c r="B49" s="39"/>
      <c r="C49" s="53"/>
      <c r="D49" s="54"/>
      <c r="E49" s="39"/>
      <c r="F49" s="39"/>
      <c r="G49" s="39"/>
      <c r="H49" s="53"/>
      <c r="I49" s="54"/>
      <c r="J49" s="39"/>
      <c r="K49" s="39"/>
      <c r="L49" s="69"/>
      <c r="M49" s="69"/>
      <c r="N49" s="69"/>
      <c r="O49" s="69"/>
      <c r="P49" s="69"/>
      <c r="Q49" s="69"/>
      <c r="R49" s="69"/>
      <c r="S49" s="69"/>
      <c r="T49" s="69"/>
      <c r="U49" s="69"/>
      <c r="V49" s="69"/>
      <c r="W49" s="69"/>
      <c r="X49" s="69"/>
      <c r="Y49" s="69"/>
    </row>
    <row r="50" spans="1:25" ht="15">
      <c r="A50" s="15"/>
      <c r="B50" s="41">
        <v>1</v>
      </c>
      <c r="C50" s="42" t="s">
        <v>388</v>
      </c>
      <c r="D50" s="43"/>
      <c r="E50" s="19">
        <v>13</v>
      </c>
      <c r="F50" s="38" t="s">
        <v>38</v>
      </c>
      <c r="G50" s="40">
        <v>1</v>
      </c>
      <c r="H50" s="42" t="s">
        <v>315</v>
      </c>
      <c r="I50" s="43"/>
      <c r="J50" s="19">
        <v>16</v>
      </c>
      <c r="K50" s="38"/>
      <c r="L50" s="71"/>
      <c r="M50" s="71"/>
      <c r="N50" s="71"/>
      <c r="O50" s="71"/>
      <c r="P50" s="71"/>
      <c r="Q50" s="71"/>
      <c r="R50" s="71"/>
      <c r="S50" s="71"/>
      <c r="T50" s="71"/>
      <c r="U50" s="71"/>
      <c r="V50" s="71"/>
      <c r="W50" s="71"/>
      <c r="X50" s="71"/>
      <c r="Y50" s="71"/>
    </row>
    <row r="51" spans="1:25" ht="15">
      <c r="A51" s="15"/>
      <c r="B51" s="39"/>
      <c r="C51" s="42" t="s">
        <v>291</v>
      </c>
      <c r="D51" s="43"/>
      <c r="E51" s="19">
        <v>12</v>
      </c>
      <c r="F51" s="39"/>
      <c r="G51" s="39"/>
      <c r="H51" s="42" t="s">
        <v>332</v>
      </c>
      <c r="I51" s="43"/>
      <c r="J51" s="19">
        <v>18</v>
      </c>
      <c r="K51" s="39"/>
      <c r="L51" s="71"/>
      <c r="M51" s="71"/>
      <c r="N51" s="71"/>
      <c r="O51" s="71"/>
      <c r="P51" s="71"/>
      <c r="Q51" s="71"/>
      <c r="R51" s="71"/>
      <c r="S51" s="71"/>
      <c r="T51" s="71"/>
      <c r="U51" s="71"/>
      <c r="V51" s="71"/>
      <c r="W51" s="71"/>
      <c r="X51" s="71"/>
      <c r="Y51" s="71"/>
    </row>
    <row r="52" spans="1:25" ht="15">
      <c r="A52" s="15"/>
      <c r="B52" s="41">
        <v>2</v>
      </c>
      <c r="C52" s="42" t="s">
        <v>387</v>
      </c>
      <c r="D52" s="43"/>
      <c r="E52" s="19">
        <v>13</v>
      </c>
      <c r="F52" s="38" t="s">
        <v>102</v>
      </c>
      <c r="G52" s="40">
        <v>2</v>
      </c>
      <c r="H52" s="42" t="s">
        <v>386</v>
      </c>
      <c r="I52" s="43"/>
      <c r="J52" s="19">
        <v>13</v>
      </c>
      <c r="K52" s="38"/>
      <c r="L52" s="71"/>
      <c r="M52" s="71"/>
      <c r="N52" s="71"/>
      <c r="O52" s="71"/>
      <c r="P52" s="71"/>
      <c r="Q52" s="71"/>
      <c r="R52" s="71"/>
      <c r="S52" s="71"/>
      <c r="T52" s="71"/>
      <c r="U52" s="71"/>
      <c r="V52" s="71"/>
      <c r="W52" s="71"/>
      <c r="X52" s="71"/>
      <c r="Y52" s="71"/>
    </row>
    <row r="53" spans="1:25" ht="15">
      <c r="A53" s="15"/>
      <c r="B53" s="39"/>
      <c r="C53" s="42" t="s">
        <v>361</v>
      </c>
      <c r="D53" s="43"/>
      <c r="E53" s="19">
        <v>14</v>
      </c>
      <c r="F53" s="39"/>
      <c r="G53" s="39"/>
      <c r="H53" s="42" t="s">
        <v>385</v>
      </c>
      <c r="I53" s="43"/>
      <c r="J53" s="19">
        <v>13</v>
      </c>
      <c r="K53" s="39"/>
      <c r="L53" s="71"/>
      <c r="M53" s="71"/>
      <c r="N53" s="71"/>
      <c r="O53" s="71"/>
      <c r="P53" s="71"/>
      <c r="Q53" s="71"/>
      <c r="R53" s="71"/>
      <c r="S53" s="71"/>
      <c r="T53" s="71"/>
      <c r="U53" s="71"/>
      <c r="V53" s="71"/>
      <c r="W53" s="71"/>
      <c r="X53" s="71"/>
      <c r="Y53" s="71"/>
    </row>
    <row r="54" spans="1:25" ht="15">
      <c r="A54" s="15"/>
      <c r="B54" s="41">
        <v>3</v>
      </c>
      <c r="C54" s="42" t="s">
        <v>289</v>
      </c>
      <c r="D54" s="43"/>
      <c r="E54" s="19">
        <v>12</v>
      </c>
      <c r="F54" s="38" t="s">
        <v>38</v>
      </c>
      <c r="G54" s="40">
        <v>3</v>
      </c>
      <c r="H54" s="42" t="s">
        <v>384</v>
      </c>
      <c r="I54" s="43"/>
      <c r="J54" s="19">
        <v>15</v>
      </c>
      <c r="K54" s="38"/>
      <c r="L54" s="71"/>
      <c r="M54" s="71"/>
      <c r="N54" s="71"/>
      <c r="O54" s="71"/>
      <c r="P54" s="71"/>
      <c r="Q54" s="71"/>
      <c r="R54" s="71"/>
      <c r="S54" s="71"/>
      <c r="T54" s="71"/>
      <c r="U54" s="71"/>
      <c r="V54" s="71"/>
      <c r="W54" s="71"/>
      <c r="X54" s="71"/>
      <c r="Y54" s="71"/>
    </row>
    <row r="55" spans="1:25" ht="15">
      <c r="A55" s="15"/>
      <c r="B55" s="39"/>
      <c r="C55" s="42" t="s">
        <v>359</v>
      </c>
      <c r="D55" s="43"/>
      <c r="E55" s="19">
        <v>5</v>
      </c>
      <c r="F55" s="39"/>
      <c r="G55" s="39"/>
      <c r="H55" s="42" t="s">
        <v>329</v>
      </c>
      <c r="I55" s="43"/>
      <c r="J55" s="19">
        <v>12</v>
      </c>
      <c r="K55" s="39"/>
      <c r="L55" s="71"/>
      <c r="M55" s="71"/>
      <c r="N55" s="71"/>
      <c r="O55" s="71"/>
      <c r="P55" s="71"/>
      <c r="Q55" s="71"/>
      <c r="R55" s="71"/>
      <c r="S55" s="71"/>
      <c r="T55" s="71"/>
      <c r="U55" s="71"/>
      <c r="V55" s="71"/>
      <c r="W55" s="71"/>
      <c r="X55" s="71"/>
      <c r="Y55" s="71"/>
    </row>
    <row r="56" spans="1:25" ht="15">
      <c r="A56" s="15"/>
      <c r="B56" s="41">
        <v>4</v>
      </c>
      <c r="C56" s="42" t="s">
        <v>283</v>
      </c>
      <c r="D56" s="43"/>
      <c r="E56" s="19">
        <v>26</v>
      </c>
      <c r="F56" s="38" t="s">
        <v>55</v>
      </c>
      <c r="G56" s="40">
        <v>4</v>
      </c>
      <c r="H56" s="42" t="s">
        <v>307</v>
      </c>
      <c r="I56" s="43"/>
      <c r="J56" s="19">
        <v>8</v>
      </c>
      <c r="K56" s="38"/>
      <c r="L56" s="71"/>
      <c r="M56" s="71"/>
      <c r="N56" s="71"/>
      <c r="O56" s="71"/>
      <c r="P56" s="71"/>
      <c r="Q56" s="71"/>
      <c r="R56" s="71"/>
      <c r="S56" s="71"/>
      <c r="T56" s="71"/>
      <c r="U56" s="71"/>
      <c r="V56" s="71"/>
      <c r="W56" s="71"/>
      <c r="X56" s="71"/>
      <c r="Y56" s="71"/>
    </row>
    <row r="57" spans="1:25" ht="15">
      <c r="A57" s="15"/>
      <c r="B57" s="39"/>
      <c r="C57" s="42" t="s">
        <v>323</v>
      </c>
      <c r="D57" s="43"/>
      <c r="E57" s="19">
        <v>27</v>
      </c>
      <c r="F57" s="39"/>
      <c r="G57" s="39"/>
      <c r="H57" s="42" t="s">
        <v>305</v>
      </c>
      <c r="I57" s="43"/>
      <c r="J57" s="19">
        <v>13</v>
      </c>
      <c r="K57" s="39"/>
      <c r="L57" s="71"/>
      <c r="M57" s="71"/>
      <c r="N57" s="71"/>
      <c r="O57" s="71"/>
      <c r="P57" s="71"/>
      <c r="Q57" s="71"/>
      <c r="R57" s="71"/>
      <c r="S57" s="71"/>
      <c r="T57" s="71"/>
      <c r="U57" s="71"/>
      <c r="V57" s="71"/>
      <c r="W57" s="71"/>
      <c r="X57" s="71"/>
      <c r="Y57" s="71"/>
    </row>
    <row r="58" spans="1:25" ht="15">
      <c r="A58" s="15"/>
      <c r="B58" s="41">
        <v>5</v>
      </c>
      <c r="C58" s="42" t="s">
        <v>281</v>
      </c>
      <c r="D58" s="43"/>
      <c r="E58" s="19">
        <v>13</v>
      </c>
      <c r="F58" s="38" t="s">
        <v>38</v>
      </c>
      <c r="G58" s="40">
        <v>5</v>
      </c>
      <c r="H58" s="42" t="s">
        <v>330</v>
      </c>
      <c r="I58" s="43"/>
      <c r="J58" s="19">
        <v>21</v>
      </c>
      <c r="K58" s="38"/>
      <c r="L58" s="71"/>
      <c r="M58" s="71"/>
      <c r="N58" s="71"/>
      <c r="O58" s="71"/>
      <c r="P58" s="71"/>
      <c r="Q58" s="71"/>
      <c r="R58" s="71"/>
      <c r="S58" s="71"/>
      <c r="T58" s="71"/>
      <c r="U58" s="71"/>
      <c r="V58" s="71"/>
      <c r="W58" s="71"/>
      <c r="X58" s="71"/>
      <c r="Y58" s="71"/>
    </row>
    <row r="59" spans="1:25" ht="15">
      <c r="A59" s="15"/>
      <c r="B59" s="39"/>
      <c r="C59" s="42" t="s">
        <v>279</v>
      </c>
      <c r="D59" s="43"/>
      <c r="E59" s="19">
        <v>18</v>
      </c>
      <c r="F59" s="39"/>
      <c r="G59" s="39"/>
      <c r="H59" s="42" t="s">
        <v>317</v>
      </c>
      <c r="I59" s="43"/>
      <c r="J59" s="19">
        <v>22</v>
      </c>
      <c r="K59" s="39"/>
      <c r="L59" s="71"/>
      <c r="M59" s="71"/>
      <c r="N59" s="71"/>
      <c r="O59" s="71"/>
      <c r="P59" s="71"/>
      <c r="Q59" s="71"/>
      <c r="R59" s="71"/>
      <c r="S59" s="71"/>
      <c r="T59" s="71"/>
      <c r="U59" s="71"/>
      <c r="V59" s="71"/>
      <c r="W59" s="71"/>
      <c r="X59" s="71"/>
      <c r="Y59" s="71"/>
    </row>
    <row r="60" spans="1:25" ht="15">
      <c r="A60" s="15"/>
      <c r="B60" s="44" t="str">
        <f>"TOTAL MATCHES WON BY : "&amp;C46</f>
        <v>TOTAL MATCHES WON BY : NEDLANDS</v>
      </c>
      <c r="C60" s="45"/>
      <c r="D60" s="45"/>
      <c r="E60" s="43"/>
      <c r="F60" s="19">
        <f>COUNTA(F50:F59)-0.5*COUNTIF(F50:F59,"Sq*")-COUNTIF(F50:F59,"TBA")</f>
        <v>5</v>
      </c>
      <c r="G60" s="55" t="str">
        <f>"TOTAL MATCHES WON BY : "&amp;H46</f>
        <v>TOTAL MATCHES WON BY : MOUNT LAWLEY</v>
      </c>
      <c r="H60" s="45"/>
      <c r="I60" s="45"/>
      <c r="J60" s="43"/>
      <c r="K60" s="19">
        <f>COUNTA(K50:K59)-0.5*COUNTIF(K50:K59,"Sq*")-COUNTIF(K50:K59,"TBA")</f>
        <v>0</v>
      </c>
      <c r="L60" s="70"/>
      <c r="M60" s="70"/>
      <c r="N60" s="70" t="str">
        <f>IF(F60+K60=0,"",C46)</f>
        <v>NEDLANDS</v>
      </c>
      <c r="O60" s="24">
        <f>F60</f>
        <v>5</v>
      </c>
      <c r="P60" s="70" t="str">
        <f>IF(F60+K60=0,"",H46)</f>
        <v>MOUNT LAWLEY</v>
      </c>
      <c r="Q60" s="24">
        <f>K60</f>
        <v>0</v>
      </c>
      <c r="R60" s="70" t="str">
        <f>G61</f>
        <v>NEDLANDS</v>
      </c>
      <c r="S60" s="70" t="str">
        <f>IF(R60="HALVED",C46,"")</f>
        <v/>
      </c>
      <c r="T60" s="70" t="str">
        <f>IF(R60="HALVED",H46,"")</f>
        <v/>
      </c>
      <c r="U60" s="70"/>
      <c r="V60" s="70"/>
      <c r="W60" s="70"/>
      <c r="X60" s="70"/>
      <c r="Y60" s="70"/>
    </row>
    <row r="61" spans="1:25" ht="15">
      <c r="A61" s="22"/>
      <c r="B61" s="46" t="s">
        <v>52</v>
      </c>
      <c r="C61" s="45"/>
      <c r="D61" s="45"/>
      <c r="E61" s="45"/>
      <c r="F61" s="43"/>
      <c r="G61" s="56" t="str">
        <f>IF(F60+K60&lt;4,"",IF(F60=K60,"HALVED",IF(F60&gt;K60,C46,H46)))</f>
        <v>NEDLANDS</v>
      </c>
      <c r="H61" s="45"/>
      <c r="I61" s="45"/>
      <c r="J61" s="45"/>
      <c r="K61" s="43"/>
      <c r="L61" s="69"/>
      <c r="M61" s="69"/>
      <c r="N61" s="69"/>
      <c r="O61" s="69"/>
      <c r="P61" s="69"/>
      <c r="Q61" s="69"/>
      <c r="R61" s="69"/>
      <c r="S61" s="69"/>
      <c r="T61" s="69"/>
      <c r="U61" s="69"/>
      <c r="V61" s="69"/>
      <c r="W61" s="69"/>
      <c r="X61" s="69"/>
      <c r="Y61" s="69"/>
    </row>
    <row r="62" spans="1:25" ht="15.75" customHeight="1">
      <c r="A62" s="25"/>
      <c r="B62" s="26"/>
      <c r="C62" s="26"/>
      <c r="D62" s="26"/>
      <c r="E62" s="26"/>
      <c r="F62" s="26"/>
      <c r="G62" s="27"/>
      <c r="H62" s="27"/>
      <c r="I62" s="27"/>
      <c r="J62" s="27"/>
      <c r="K62" s="27"/>
      <c r="L62" s="69"/>
      <c r="M62" s="69"/>
      <c r="N62" s="69"/>
      <c r="O62" s="69"/>
      <c r="P62" s="69"/>
      <c r="Q62" s="69"/>
      <c r="R62" s="69"/>
      <c r="S62" s="69"/>
      <c r="T62" s="69"/>
      <c r="U62" s="69"/>
      <c r="V62" s="69"/>
      <c r="W62" s="69"/>
      <c r="X62" s="69"/>
      <c r="Y62" s="69"/>
    </row>
    <row r="63" spans="1:25" ht="15">
      <c r="A63" s="25"/>
      <c r="B63" s="16" t="s">
        <v>22</v>
      </c>
      <c r="C63" s="58" t="s">
        <v>17</v>
      </c>
      <c r="D63" s="45"/>
      <c r="E63" s="45"/>
      <c r="F63" s="43"/>
      <c r="G63" s="17" t="s">
        <v>22</v>
      </c>
      <c r="H63" s="48" t="s">
        <v>18</v>
      </c>
      <c r="I63" s="45"/>
      <c r="J63" s="45"/>
      <c r="K63" s="43"/>
      <c r="L63" s="69"/>
      <c r="M63" s="69"/>
      <c r="N63" s="69"/>
      <c r="O63" s="69"/>
      <c r="P63" s="69"/>
      <c r="Q63" s="69"/>
      <c r="R63" s="69"/>
      <c r="S63" s="69"/>
      <c r="T63" s="69"/>
      <c r="U63" s="69"/>
      <c r="V63" s="69"/>
      <c r="W63" s="69"/>
      <c r="X63" s="69"/>
      <c r="Y63" s="69"/>
    </row>
    <row r="64" spans="1:25" ht="18">
      <c r="A64" s="13"/>
      <c r="B64" s="41" t="s">
        <v>23</v>
      </c>
      <c r="C64" s="59" t="s">
        <v>24</v>
      </c>
      <c r="D64" s="50"/>
      <c r="E64" s="41" t="s">
        <v>25</v>
      </c>
      <c r="F64" s="41" t="s">
        <v>26</v>
      </c>
      <c r="G64" s="40" t="s">
        <v>23</v>
      </c>
      <c r="H64" s="49" t="s">
        <v>24</v>
      </c>
      <c r="I64" s="50"/>
      <c r="J64" s="40" t="s">
        <v>25</v>
      </c>
      <c r="K64" s="40" t="s">
        <v>26</v>
      </c>
      <c r="L64" s="69"/>
      <c r="M64" s="69"/>
      <c r="N64" s="69"/>
      <c r="O64" s="69"/>
      <c r="P64" s="69"/>
      <c r="Q64" s="69"/>
      <c r="R64" s="69"/>
      <c r="S64" s="69"/>
      <c r="T64" s="69"/>
      <c r="U64" s="69"/>
      <c r="V64" s="69"/>
      <c r="W64" s="69"/>
      <c r="X64" s="69"/>
      <c r="Y64" s="69"/>
    </row>
    <row r="65" spans="1:25" ht="15">
      <c r="A65" s="15"/>
      <c r="B65" s="47"/>
      <c r="C65" s="51"/>
      <c r="D65" s="52"/>
      <c r="E65" s="47"/>
      <c r="F65" s="47"/>
      <c r="G65" s="47"/>
      <c r="H65" s="51"/>
      <c r="I65" s="52"/>
      <c r="J65" s="47"/>
      <c r="K65" s="47"/>
      <c r="L65" s="69"/>
      <c r="M65" s="69"/>
      <c r="N65" s="69"/>
      <c r="O65" s="69"/>
      <c r="P65" s="69"/>
      <c r="Q65" s="69"/>
      <c r="R65" s="69"/>
      <c r="S65" s="69"/>
      <c r="T65" s="69"/>
      <c r="U65" s="69"/>
      <c r="V65" s="69"/>
      <c r="W65" s="69"/>
      <c r="X65" s="69"/>
      <c r="Y65" s="69"/>
    </row>
    <row r="66" spans="1:25" ht="15">
      <c r="A66" s="15"/>
      <c r="B66" s="39"/>
      <c r="C66" s="53"/>
      <c r="D66" s="54"/>
      <c r="E66" s="39"/>
      <c r="F66" s="39"/>
      <c r="G66" s="39"/>
      <c r="H66" s="53"/>
      <c r="I66" s="54"/>
      <c r="J66" s="39"/>
      <c r="K66" s="39"/>
      <c r="L66" s="69"/>
      <c r="M66" s="69"/>
      <c r="N66" s="69"/>
      <c r="O66" s="69"/>
      <c r="P66" s="69"/>
      <c r="Q66" s="69"/>
      <c r="R66" s="69"/>
      <c r="S66" s="69"/>
      <c r="T66" s="69"/>
      <c r="U66" s="69"/>
      <c r="V66" s="69"/>
      <c r="W66" s="69"/>
      <c r="X66" s="69"/>
      <c r="Y66" s="69"/>
    </row>
    <row r="67" spans="1:25" ht="15">
      <c r="A67" s="15"/>
      <c r="B67" s="41">
        <v>1</v>
      </c>
      <c r="C67" s="42" t="s">
        <v>349</v>
      </c>
      <c r="D67" s="43"/>
      <c r="E67" s="19">
        <v>14</v>
      </c>
      <c r="F67" s="38" t="s">
        <v>102</v>
      </c>
      <c r="G67" s="40">
        <v>1</v>
      </c>
      <c r="H67" s="42" t="s">
        <v>383</v>
      </c>
      <c r="I67" s="43"/>
      <c r="J67" s="19">
        <v>23</v>
      </c>
      <c r="K67" s="38"/>
      <c r="L67" s="71"/>
      <c r="M67" s="71"/>
      <c r="N67" s="71"/>
      <c r="O67" s="71"/>
      <c r="P67" s="71"/>
      <c r="Q67" s="71"/>
      <c r="R67" s="71"/>
      <c r="S67" s="71"/>
      <c r="T67" s="71"/>
      <c r="U67" s="71"/>
      <c r="V67" s="71"/>
      <c r="W67" s="71"/>
      <c r="X67" s="71"/>
      <c r="Y67" s="71"/>
    </row>
    <row r="68" spans="1:25" ht="15">
      <c r="A68" s="15"/>
      <c r="B68" s="39"/>
      <c r="C68" s="42" t="s">
        <v>347</v>
      </c>
      <c r="D68" s="43"/>
      <c r="E68" s="19">
        <v>20</v>
      </c>
      <c r="F68" s="39"/>
      <c r="G68" s="39"/>
      <c r="H68" s="42" t="s">
        <v>382</v>
      </c>
      <c r="I68" s="43"/>
      <c r="J68" s="19">
        <v>6</v>
      </c>
      <c r="K68" s="39"/>
      <c r="L68" s="71"/>
      <c r="M68" s="71"/>
      <c r="N68" s="71"/>
      <c r="O68" s="71"/>
      <c r="P68" s="71"/>
      <c r="Q68" s="71"/>
      <c r="R68" s="71"/>
      <c r="S68" s="71"/>
      <c r="T68" s="71"/>
      <c r="U68" s="71"/>
      <c r="V68" s="71"/>
      <c r="W68" s="71"/>
      <c r="X68" s="71"/>
      <c r="Y68" s="71"/>
    </row>
    <row r="69" spans="1:25" ht="15">
      <c r="A69" s="15"/>
      <c r="B69" s="41">
        <v>2</v>
      </c>
      <c r="C69" s="42" t="s">
        <v>357</v>
      </c>
      <c r="D69" s="43"/>
      <c r="E69" s="19">
        <v>17</v>
      </c>
      <c r="F69" s="38" t="s">
        <v>87</v>
      </c>
      <c r="G69" s="40">
        <v>2</v>
      </c>
      <c r="H69" s="42" t="s">
        <v>381</v>
      </c>
      <c r="I69" s="43"/>
      <c r="J69" s="19">
        <v>9</v>
      </c>
      <c r="K69" s="38"/>
      <c r="L69" s="71"/>
      <c r="M69" s="71"/>
      <c r="N69" s="71"/>
      <c r="O69" s="71"/>
      <c r="P69" s="71"/>
      <c r="Q69" s="71"/>
      <c r="R69" s="71"/>
      <c r="S69" s="71"/>
      <c r="T69" s="71"/>
      <c r="U69" s="71"/>
      <c r="V69" s="71"/>
      <c r="W69" s="71"/>
      <c r="X69" s="71"/>
      <c r="Y69" s="71"/>
    </row>
    <row r="70" spans="1:25" ht="15">
      <c r="A70" s="15"/>
      <c r="B70" s="39"/>
      <c r="C70" s="42" t="s">
        <v>380</v>
      </c>
      <c r="D70" s="43"/>
      <c r="E70" s="19">
        <v>12</v>
      </c>
      <c r="F70" s="39"/>
      <c r="G70" s="39"/>
      <c r="H70" s="42" t="s">
        <v>379</v>
      </c>
      <c r="I70" s="43"/>
      <c r="J70" s="19">
        <v>26</v>
      </c>
      <c r="K70" s="39"/>
      <c r="L70" s="71"/>
      <c r="M70" s="71"/>
      <c r="N70" s="71"/>
      <c r="O70" s="71"/>
      <c r="P70" s="71"/>
      <c r="Q70" s="71"/>
      <c r="R70" s="71"/>
      <c r="S70" s="71"/>
      <c r="T70" s="71"/>
      <c r="U70" s="71"/>
      <c r="V70" s="71"/>
      <c r="W70" s="71"/>
      <c r="X70" s="71"/>
      <c r="Y70" s="71"/>
    </row>
    <row r="71" spans="1:25" ht="15">
      <c r="A71" s="15"/>
      <c r="B71" s="41">
        <v>3</v>
      </c>
      <c r="C71" s="42" t="s">
        <v>378</v>
      </c>
      <c r="D71" s="43"/>
      <c r="E71" s="19">
        <v>10</v>
      </c>
      <c r="F71" s="38" t="s">
        <v>119</v>
      </c>
      <c r="G71" s="40">
        <v>3</v>
      </c>
      <c r="H71" s="42" t="s">
        <v>377</v>
      </c>
      <c r="I71" s="43"/>
      <c r="J71" s="19">
        <v>17</v>
      </c>
      <c r="K71" s="38" t="s">
        <v>119</v>
      </c>
      <c r="L71" s="71"/>
      <c r="M71" s="71"/>
      <c r="N71" s="71"/>
      <c r="O71" s="71"/>
      <c r="P71" s="71"/>
      <c r="Q71" s="71"/>
      <c r="R71" s="71"/>
      <c r="S71" s="71"/>
      <c r="T71" s="71"/>
      <c r="U71" s="71"/>
      <c r="V71" s="71"/>
      <c r="W71" s="71"/>
      <c r="X71" s="71"/>
      <c r="Y71" s="71"/>
    </row>
    <row r="72" spans="1:25" ht="15">
      <c r="A72" s="15"/>
      <c r="B72" s="39"/>
      <c r="C72" s="42" t="s">
        <v>376</v>
      </c>
      <c r="D72" s="43"/>
      <c r="E72" s="19">
        <v>15</v>
      </c>
      <c r="F72" s="39"/>
      <c r="G72" s="39"/>
      <c r="H72" s="42" t="s">
        <v>375</v>
      </c>
      <c r="I72" s="43"/>
      <c r="J72" s="19">
        <v>11</v>
      </c>
      <c r="K72" s="39"/>
      <c r="L72" s="71"/>
      <c r="M72" s="71"/>
      <c r="N72" s="71"/>
      <c r="O72" s="71"/>
      <c r="P72" s="71"/>
      <c r="Q72" s="71"/>
      <c r="R72" s="71"/>
      <c r="S72" s="71"/>
      <c r="T72" s="71"/>
      <c r="U72" s="71"/>
      <c r="V72" s="71"/>
      <c r="W72" s="71"/>
      <c r="X72" s="71"/>
      <c r="Y72" s="71"/>
    </row>
    <row r="73" spans="1:25" ht="15">
      <c r="A73" s="15"/>
      <c r="B73" s="41">
        <v>4</v>
      </c>
      <c r="C73" s="42" t="s">
        <v>374</v>
      </c>
      <c r="D73" s="43"/>
      <c r="E73" s="19">
        <v>16</v>
      </c>
      <c r="F73" s="38" t="s">
        <v>68</v>
      </c>
      <c r="G73" s="40">
        <v>4</v>
      </c>
      <c r="H73" s="42" t="s">
        <v>373</v>
      </c>
      <c r="I73" s="43"/>
      <c r="J73" s="19">
        <v>13</v>
      </c>
      <c r="K73" s="38"/>
      <c r="L73" s="71"/>
      <c r="M73" s="71"/>
      <c r="N73" s="71"/>
      <c r="O73" s="71"/>
      <c r="P73" s="71"/>
      <c r="Q73" s="71"/>
      <c r="R73" s="71"/>
      <c r="S73" s="71"/>
      <c r="T73" s="71"/>
      <c r="U73" s="71"/>
      <c r="V73" s="71"/>
      <c r="W73" s="71"/>
      <c r="X73" s="71"/>
      <c r="Y73" s="71"/>
    </row>
    <row r="74" spans="1:25" ht="15">
      <c r="A74" s="15"/>
      <c r="B74" s="39"/>
      <c r="C74" s="42" t="s">
        <v>372</v>
      </c>
      <c r="D74" s="43"/>
      <c r="E74" s="19">
        <v>18</v>
      </c>
      <c r="F74" s="39"/>
      <c r="G74" s="39"/>
      <c r="H74" s="42" t="s">
        <v>371</v>
      </c>
      <c r="I74" s="43"/>
      <c r="J74" s="19">
        <v>1</v>
      </c>
      <c r="K74" s="39"/>
      <c r="L74" s="71"/>
      <c r="M74" s="71"/>
      <c r="N74" s="71"/>
      <c r="O74" s="71"/>
      <c r="P74" s="71"/>
      <c r="Q74" s="71"/>
      <c r="R74" s="71"/>
      <c r="S74" s="71"/>
      <c r="T74" s="71"/>
      <c r="U74" s="71"/>
      <c r="V74" s="71"/>
      <c r="W74" s="71"/>
      <c r="X74" s="71"/>
      <c r="Y74" s="71"/>
    </row>
    <row r="75" spans="1:25" ht="15">
      <c r="A75" s="15"/>
      <c r="B75" s="41">
        <v>5</v>
      </c>
      <c r="C75" s="42" t="s">
        <v>370</v>
      </c>
      <c r="D75" s="43"/>
      <c r="E75" s="19">
        <v>6</v>
      </c>
      <c r="F75" s="38"/>
      <c r="G75" s="40">
        <v>5</v>
      </c>
      <c r="H75" s="42" t="s">
        <v>369</v>
      </c>
      <c r="I75" s="43"/>
      <c r="J75" s="19">
        <v>15</v>
      </c>
      <c r="K75" s="38" t="s">
        <v>68</v>
      </c>
      <c r="L75" s="71"/>
      <c r="M75" s="71"/>
      <c r="N75" s="71"/>
      <c r="O75" s="71"/>
      <c r="P75" s="71"/>
      <c r="Q75" s="71"/>
      <c r="R75" s="71"/>
      <c r="S75" s="71"/>
      <c r="T75" s="71"/>
      <c r="U75" s="71"/>
      <c r="V75" s="71"/>
      <c r="W75" s="71"/>
      <c r="X75" s="71"/>
      <c r="Y75" s="71"/>
    </row>
    <row r="76" spans="1:25" ht="15">
      <c r="A76" s="15"/>
      <c r="B76" s="39"/>
      <c r="C76" s="42" t="s">
        <v>343</v>
      </c>
      <c r="D76" s="43"/>
      <c r="E76" s="19">
        <v>22</v>
      </c>
      <c r="F76" s="39"/>
      <c r="G76" s="39"/>
      <c r="H76" s="42" t="s">
        <v>368</v>
      </c>
      <c r="I76" s="43"/>
      <c r="J76" s="19">
        <v>17</v>
      </c>
      <c r="K76" s="39"/>
      <c r="L76" s="71"/>
      <c r="M76" s="71"/>
      <c r="N76" s="71"/>
      <c r="O76" s="71"/>
      <c r="P76" s="71"/>
      <c r="Q76" s="71"/>
      <c r="R76" s="71"/>
      <c r="S76" s="71"/>
      <c r="T76" s="71"/>
      <c r="U76" s="71"/>
      <c r="V76" s="71"/>
      <c r="W76" s="71"/>
      <c r="X76" s="71"/>
      <c r="Y76" s="71"/>
    </row>
    <row r="77" spans="1:25" ht="15">
      <c r="A77" s="15"/>
      <c r="B77" s="44" t="str">
        <f>"TOTAL MATCHES WON BY : "&amp;C63</f>
        <v>TOTAL MATCHES WON BY : COTTESLOE</v>
      </c>
      <c r="C77" s="45"/>
      <c r="D77" s="45"/>
      <c r="E77" s="43"/>
      <c r="F77" s="19">
        <f>COUNTA(F67:F76)-0.5*COUNTIF(F67:F76,"Sq*")-COUNTIF(F67:F76,"TBA")</f>
        <v>3.5</v>
      </c>
      <c r="G77" s="55" t="str">
        <f>"TOTAL MATCHES WON BY : "&amp;H63</f>
        <v>TOTAL MATCHES WON BY : THE VINES</v>
      </c>
      <c r="H77" s="45"/>
      <c r="I77" s="45"/>
      <c r="J77" s="43"/>
      <c r="K77" s="19">
        <f>COUNTA(K67:K76)-0.5*COUNTIF(K67:K76,"Sq*")-COUNTIF(K67:K76,"TBA")</f>
        <v>1.5</v>
      </c>
      <c r="L77" s="70"/>
      <c r="M77" s="70"/>
      <c r="N77" s="70" t="str">
        <f>IF(F77+K77=0,"",C63)</f>
        <v>COTTESLOE</v>
      </c>
      <c r="O77" s="24">
        <f>F77</f>
        <v>3.5</v>
      </c>
      <c r="P77" s="70" t="str">
        <f>IF(F77+K77=0,"",H63)</f>
        <v>THE VINES</v>
      </c>
      <c r="Q77" s="24">
        <f>K77</f>
        <v>1.5</v>
      </c>
      <c r="R77" s="70" t="str">
        <f>G78</f>
        <v>COTTESLOE</v>
      </c>
      <c r="S77" s="70" t="str">
        <f>IF(R77="HALVED",C63,"")</f>
        <v/>
      </c>
      <c r="T77" s="70" t="str">
        <f>IF(R77="HALVED",H63,"")</f>
        <v/>
      </c>
      <c r="U77" s="70"/>
      <c r="V77" s="70"/>
      <c r="W77" s="70"/>
      <c r="X77" s="70"/>
      <c r="Y77" s="70"/>
    </row>
    <row r="78" spans="1:25" ht="15">
      <c r="A78" s="15"/>
      <c r="B78" s="46" t="s">
        <v>52</v>
      </c>
      <c r="C78" s="45"/>
      <c r="D78" s="45"/>
      <c r="E78" s="45"/>
      <c r="F78" s="43"/>
      <c r="G78" s="56" t="str">
        <f>IF(F77+K77&lt;4,"",IF(F77=K77,"HALVED",IF(F77&gt;K77,C63,H63)))</f>
        <v>COTTESLOE</v>
      </c>
      <c r="H78" s="45"/>
      <c r="I78" s="45"/>
      <c r="J78" s="45"/>
      <c r="K78" s="43"/>
      <c r="L78" s="69"/>
      <c r="M78" s="69"/>
      <c r="N78" s="69"/>
      <c r="O78" s="69"/>
      <c r="P78" s="69"/>
      <c r="Q78" s="69"/>
      <c r="R78" s="69"/>
      <c r="S78" s="69"/>
      <c r="T78" s="69"/>
      <c r="U78" s="69"/>
      <c r="V78" s="69"/>
      <c r="W78" s="69"/>
      <c r="X78" s="69"/>
      <c r="Y78" s="69"/>
    </row>
    <row r="79" spans="1:25" ht="15">
      <c r="A79" s="22"/>
      <c r="B79" s="69"/>
      <c r="C79" s="69"/>
      <c r="D79" s="69"/>
      <c r="E79" s="69"/>
      <c r="F79" s="70"/>
      <c r="G79" s="69"/>
      <c r="H79" s="69"/>
      <c r="I79" s="69"/>
      <c r="J79" s="69"/>
      <c r="K79" s="70"/>
      <c r="L79" s="70"/>
      <c r="M79" s="70"/>
      <c r="N79" s="70"/>
      <c r="O79" s="70"/>
      <c r="P79" s="70"/>
      <c r="Q79" s="70"/>
      <c r="R79" s="70"/>
      <c r="S79" s="70"/>
      <c r="T79" s="70"/>
      <c r="U79" s="70"/>
      <c r="V79" s="70"/>
      <c r="W79" s="70"/>
      <c r="X79" s="70"/>
      <c r="Y79" s="70"/>
    </row>
    <row r="80" spans="1:25" ht="15.75" customHeight="1">
      <c r="A80" s="25"/>
      <c r="B80" s="57" t="s">
        <v>110</v>
      </c>
      <c r="C80" s="45"/>
      <c r="D80" s="45"/>
      <c r="E80" s="45"/>
      <c r="F80" s="45"/>
      <c r="G80" s="45"/>
      <c r="H80" s="45"/>
      <c r="I80" s="45"/>
      <c r="J80" s="45"/>
      <c r="K80" s="43"/>
      <c r="L80" s="69"/>
      <c r="M80" s="69"/>
      <c r="N80" s="69"/>
      <c r="O80" s="69"/>
      <c r="P80" s="69"/>
      <c r="Q80" s="69"/>
      <c r="R80" s="69"/>
      <c r="S80" s="69"/>
      <c r="T80" s="69"/>
      <c r="U80" s="69"/>
      <c r="V80" s="69"/>
      <c r="W80" s="69"/>
      <c r="X80" s="69"/>
      <c r="Y80" s="69"/>
    </row>
    <row r="81" spans="1:25" ht="15.75" customHeight="1">
      <c r="A81" s="13"/>
      <c r="B81" s="16" t="s">
        <v>22</v>
      </c>
      <c r="C81" s="58" t="s">
        <v>18</v>
      </c>
      <c r="D81" s="45"/>
      <c r="E81" s="45"/>
      <c r="F81" s="43"/>
      <c r="G81" s="17" t="s">
        <v>22</v>
      </c>
      <c r="H81" s="48" t="s">
        <v>17</v>
      </c>
      <c r="I81" s="45"/>
      <c r="J81" s="45"/>
      <c r="K81" s="43"/>
      <c r="L81" s="69"/>
      <c r="M81" s="69"/>
      <c r="N81" s="69"/>
      <c r="O81" s="69"/>
      <c r="P81" s="69"/>
      <c r="Q81" s="69"/>
      <c r="R81" s="69"/>
      <c r="S81" s="69"/>
      <c r="T81" s="69"/>
      <c r="U81" s="69"/>
      <c r="V81" s="69"/>
      <c r="W81" s="69"/>
      <c r="X81" s="69"/>
      <c r="Y81" s="69"/>
    </row>
    <row r="82" spans="1:25" ht="15.75" customHeight="1">
      <c r="A82" s="15"/>
      <c r="B82" s="41" t="s">
        <v>23</v>
      </c>
      <c r="C82" s="59" t="s">
        <v>24</v>
      </c>
      <c r="D82" s="50"/>
      <c r="E82" s="41" t="s">
        <v>25</v>
      </c>
      <c r="F82" s="41" t="s">
        <v>26</v>
      </c>
      <c r="G82" s="40" t="s">
        <v>23</v>
      </c>
      <c r="H82" s="49" t="s">
        <v>24</v>
      </c>
      <c r="I82" s="50"/>
      <c r="J82" s="40" t="s">
        <v>25</v>
      </c>
      <c r="K82" s="40" t="s">
        <v>26</v>
      </c>
      <c r="L82" s="69"/>
      <c r="M82" s="69"/>
      <c r="N82" s="69"/>
      <c r="O82" s="69"/>
      <c r="P82" s="69"/>
      <c r="Q82" s="69"/>
      <c r="R82" s="69"/>
      <c r="S82" s="69"/>
      <c r="T82" s="69"/>
      <c r="U82" s="69"/>
      <c r="V82" s="69"/>
      <c r="W82" s="69"/>
      <c r="X82" s="69"/>
      <c r="Y82" s="69"/>
    </row>
    <row r="83" spans="1:25" ht="15.75" customHeight="1">
      <c r="A83" s="15"/>
      <c r="B83" s="47"/>
      <c r="C83" s="51"/>
      <c r="D83" s="52"/>
      <c r="E83" s="47"/>
      <c r="F83" s="47"/>
      <c r="G83" s="47"/>
      <c r="H83" s="51"/>
      <c r="I83" s="52"/>
      <c r="J83" s="47"/>
      <c r="K83" s="47"/>
      <c r="L83" s="69"/>
      <c r="M83" s="69"/>
      <c r="N83" s="69"/>
      <c r="O83" s="69"/>
      <c r="P83" s="69"/>
      <c r="Q83" s="69"/>
      <c r="R83" s="69"/>
      <c r="S83" s="69"/>
      <c r="T83" s="69"/>
      <c r="U83" s="69"/>
      <c r="V83" s="69"/>
      <c r="W83" s="69"/>
      <c r="X83" s="69"/>
      <c r="Y83" s="69"/>
    </row>
    <row r="84" spans="1:25" ht="15.75" customHeight="1">
      <c r="A84" s="15"/>
      <c r="B84" s="39"/>
      <c r="C84" s="53"/>
      <c r="D84" s="54"/>
      <c r="E84" s="39"/>
      <c r="F84" s="39"/>
      <c r="G84" s="39"/>
      <c r="H84" s="53"/>
      <c r="I84" s="54"/>
      <c r="J84" s="39"/>
      <c r="K84" s="39"/>
      <c r="L84" s="69"/>
      <c r="M84" s="69"/>
      <c r="N84" s="69"/>
      <c r="O84" s="69"/>
      <c r="P84" s="69"/>
      <c r="Q84" s="69"/>
      <c r="R84" s="69"/>
      <c r="S84" s="69"/>
      <c r="T84" s="69"/>
      <c r="U84" s="69"/>
      <c r="V84" s="69"/>
      <c r="W84" s="69"/>
      <c r="X84" s="69"/>
      <c r="Y84" s="69"/>
    </row>
    <row r="85" spans="1:25" ht="15.75" customHeight="1">
      <c r="A85" s="15"/>
      <c r="B85" s="41">
        <v>1</v>
      </c>
      <c r="C85" s="42" t="s">
        <v>298</v>
      </c>
      <c r="D85" s="43"/>
      <c r="E85" s="19">
        <v>25</v>
      </c>
      <c r="F85" s="38" t="s">
        <v>102</v>
      </c>
      <c r="G85" s="40">
        <v>1</v>
      </c>
      <c r="H85" s="42" t="s">
        <v>335</v>
      </c>
      <c r="I85" s="43"/>
      <c r="J85" s="19">
        <v>13</v>
      </c>
      <c r="K85" s="38"/>
      <c r="L85" s="71"/>
      <c r="M85" s="71"/>
      <c r="N85" s="71"/>
      <c r="O85" s="71"/>
      <c r="P85" s="71"/>
      <c r="Q85" s="71"/>
      <c r="R85" s="71"/>
      <c r="S85" s="71"/>
      <c r="T85" s="71"/>
      <c r="U85" s="71"/>
      <c r="V85" s="71"/>
      <c r="W85" s="71"/>
      <c r="X85" s="71"/>
      <c r="Y85" s="71"/>
    </row>
    <row r="86" spans="1:25" ht="15.75" customHeight="1">
      <c r="A86" s="15"/>
      <c r="B86" s="39"/>
      <c r="C86" s="42" t="s">
        <v>296</v>
      </c>
      <c r="D86" s="43"/>
      <c r="E86" s="19">
        <v>7</v>
      </c>
      <c r="F86" s="39"/>
      <c r="G86" s="39"/>
      <c r="H86" s="42" t="s">
        <v>318</v>
      </c>
      <c r="I86" s="43"/>
      <c r="J86" s="19">
        <v>19</v>
      </c>
      <c r="K86" s="39"/>
      <c r="L86" s="71"/>
      <c r="M86" s="71"/>
      <c r="N86" s="71"/>
      <c r="O86" s="71"/>
      <c r="P86" s="71"/>
      <c r="Q86" s="71"/>
      <c r="R86" s="71"/>
      <c r="S86" s="71"/>
      <c r="T86" s="71"/>
      <c r="U86" s="71"/>
      <c r="V86" s="71"/>
      <c r="W86" s="71"/>
      <c r="X86" s="71"/>
      <c r="Y86" s="71"/>
    </row>
    <row r="87" spans="1:25" ht="15.75" customHeight="1">
      <c r="A87" s="15"/>
      <c r="B87" s="41">
        <v>2</v>
      </c>
      <c r="C87" s="42" t="s">
        <v>337</v>
      </c>
      <c r="D87" s="43"/>
      <c r="E87" s="19">
        <v>11</v>
      </c>
      <c r="F87" s="38" t="s">
        <v>38</v>
      </c>
      <c r="G87" s="40">
        <v>2</v>
      </c>
      <c r="H87" s="42" t="s">
        <v>367</v>
      </c>
      <c r="I87" s="43"/>
      <c r="J87" s="19">
        <v>10</v>
      </c>
      <c r="K87" s="38"/>
      <c r="L87" s="71"/>
      <c r="M87" s="71"/>
      <c r="N87" s="71"/>
      <c r="O87" s="71"/>
      <c r="P87" s="71"/>
      <c r="Q87" s="71"/>
      <c r="R87" s="71"/>
      <c r="S87" s="71"/>
      <c r="T87" s="71"/>
      <c r="U87" s="71"/>
      <c r="V87" s="71"/>
      <c r="W87" s="71"/>
      <c r="X87" s="71"/>
      <c r="Y87" s="71"/>
    </row>
    <row r="88" spans="1:25" ht="15.75" customHeight="1">
      <c r="A88" s="15"/>
      <c r="B88" s="39"/>
      <c r="C88" s="42" t="s">
        <v>284</v>
      </c>
      <c r="D88" s="43"/>
      <c r="E88" s="19">
        <v>18</v>
      </c>
      <c r="F88" s="39"/>
      <c r="G88" s="39"/>
      <c r="H88" s="42" t="s">
        <v>366</v>
      </c>
      <c r="I88" s="43"/>
      <c r="J88" s="19">
        <v>19</v>
      </c>
      <c r="K88" s="39"/>
      <c r="L88" s="71"/>
      <c r="M88" s="71"/>
      <c r="N88" s="71"/>
      <c r="O88" s="71"/>
      <c r="P88" s="71"/>
      <c r="Q88" s="71"/>
      <c r="R88" s="71"/>
      <c r="S88" s="71"/>
      <c r="T88" s="71"/>
      <c r="U88" s="71"/>
      <c r="V88" s="71"/>
      <c r="W88" s="71"/>
      <c r="X88" s="71"/>
      <c r="Y88" s="71"/>
    </row>
    <row r="89" spans="1:25" ht="15.75" customHeight="1">
      <c r="A89" s="15"/>
      <c r="B89" s="41">
        <v>3</v>
      </c>
      <c r="C89" s="42" t="s">
        <v>294</v>
      </c>
      <c r="D89" s="43"/>
      <c r="E89" s="19">
        <v>10</v>
      </c>
      <c r="F89" s="38" t="s">
        <v>38</v>
      </c>
      <c r="G89" s="40">
        <v>3</v>
      </c>
      <c r="H89" s="42" t="s">
        <v>314</v>
      </c>
      <c r="I89" s="43"/>
      <c r="J89" s="19">
        <v>14</v>
      </c>
      <c r="K89" s="38"/>
      <c r="L89" s="71"/>
      <c r="M89" s="71"/>
      <c r="N89" s="71"/>
      <c r="O89" s="71"/>
      <c r="P89" s="71"/>
      <c r="Q89" s="71"/>
      <c r="R89" s="71"/>
      <c r="S89" s="71"/>
      <c r="T89" s="71"/>
      <c r="U89" s="71"/>
      <c r="V89" s="71"/>
      <c r="W89" s="71"/>
      <c r="X89" s="71"/>
      <c r="Y89" s="71"/>
    </row>
    <row r="90" spans="1:25" ht="15.75" customHeight="1">
      <c r="A90" s="15"/>
      <c r="B90" s="39"/>
      <c r="C90" s="42" t="s">
        <v>292</v>
      </c>
      <c r="D90" s="43"/>
      <c r="E90" s="19">
        <v>26</v>
      </c>
      <c r="F90" s="39"/>
      <c r="G90" s="39"/>
      <c r="H90" s="42" t="s">
        <v>334</v>
      </c>
      <c r="I90" s="43"/>
      <c r="J90" s="19">
        <v>22</v>
      </c>
      <c r="K90" s="39"/>
      <c r="L90" s="71"/>
      <c r="M90" s="71"/>
      <c r="N90" s="71"/>
      <c r="O90" s="71"/>
      <c r="P90" s="71"/>
      <c r="Q90" s="71"/>
      <c r="R90" s="71"/>
      <c r="S90" s="71"/>
      <c r="T90" s="71"/>
      <c r="U90" s="71"/>
      <c r="V90" s="71"/>
      <c r="W90" s="71"/>
      <c r="X90" s="71"/>
      <c r="Y90" s="71"/>
    </row>
    <row r="91" spans="1:25" ht="15.75" customHeight="1">
      <c r="A91" s="15"/>
      <c r="B91" s="41">
        <v>4</v>
      </c>
      <c r="C91" s="42" t="s">
        <v>290</v>
      </c>
      <c r="D91" s="43"/>
      <c r="E91" s="19">
        <v>14</v>
      </c>
      <c r="F91" s="38" t="s">
        <v>38</v>
      </c>
      <c r="G91" s="40">
        <v>4</v>
      </c>
      <c r="H91" s="42" t="s">
        <v>365</v>
      </c>
      <c r="I91" s="43"/>
      <c r="J91" s="19">
        <v>17</v>
      </c>
      <c r="K91" s="38"/>
      <c r="L91" s="71"/>
      <c r="M91" s="71"/>
      <c r="N91" s="71"/>
      <c r="O91" s="71"/>
      <c r="P91" s="71"/>
      <c r="Q91" s="71"/>
      <c r="R91" s="71"/>
      <c r="S91" s="71"/>
      <c r="T91" s="71"/>
      <c r="U91" s="71"/>
      <c r="V91" s="71"/>
      <c r="W91" s="71"/>
      <c r="X91" s="71"/>
      <c r="Y91" s="71"/>
    </row>
    <row r="92" spans="1:25" ht="15.75" customHeight="1">
      <c r="A92" s="15"/>
      <c r="B92" s="39"/>
      <c r="C92" s="42" t="s">
        <v>282</v>
      </c>
      <c r="D92" s="43"/>
      <c r="E92" s="19">
        <v>2</v>
      </c>
      <c r="F92" s="39"/>
      <c r="G92" s="39"/>
      <c r="H92" s="42" t="s">
        <v>308</v>
      </c>
      <c r="I92" s="43"/>
      <c r="J92" s="19">
        <v>12</v>
      </c>
      <c r="K92" s="39"/>
      <c r="L92" s="71"/>
      <c r="M92" s="71"/>
      <c r="N92" s="71"/>
      <c r="O92" s="71"/>
      <c r="P92" s="71"/>
      <c r="Q92" s="71"/>
      <c r="R92" s="71"/>
      <c r="S92" s="71"/>
      <c r="T92" s="71"/>
      <c r="U92" s="71"/>
      <c r="V92" s="71"/>
      <c r="W92" s="71"/>
      <c r="X92" s="71"/>
      <c r="Y92" s="71"/>
    </row>
    <row r="93" spans="1:25" ht="15.75" customHeight="1">
      <c r="A93" s="15"/>
      <c r="B93" s="41">
        <v>5</v>
      </c>
      <c r="C93" s="42" t="s">
        <v>364</v>
      </c>
      <c r="D93" s="43"/>
      <c r="E93" s="19">
        <v>16</v>
      </c>
      <c r="F93" s="38" t="s">
        <v>119</v>
      </c>
      <c r="G93" s="40">
        <v>5</v>
      </c>
      <c r="H93" s="42" t="s">
        <v>331</v>
      </c>
      <c r="I93" s="43"/>
      <c r="J93" s="19">
        <v>8</v>
      </c>
      <c r="K93" s="38" t="s">
        <v>119</v>
      </c>
      <c r="L93" s="71"/>
      <c r="M93" s="71"/>
      <c r="N93" s="71"/>
      <c r="O93" s="71"/>
      <c r="P93" s="71"/>
      <c r="Q93" s="71"/>
      <c r="R93" s="71"/>
      <c r="S93" s="71"/>
      <c r="T93" s="71"/>
      <c r="U93" s="71"/>
      <c r="V93" s="71"/>
      <c r="W93" s="71"/>
      <c r="X93" s="71"/>
      <c r="Y93" s="71"/>
    </row>
    <row r="94" spans="1:25" ht="15.75" customHeight="1">
      <c r="A94" s="15"/>
      <c r="B94" s="39"/>
      <c r="C94" s="42" t="s">
        <v>286</v>
      </c>
      <c r="D94" s="43"/>
      <c r="E94" s="19">
        <v>17</v>
      </c>
      <c r="F94" s="39"/>
      <c r="G94" s="39"/>
      <c r="H94" s="42" t="s">
        <v>363</v>
      </c>
      <c r="I94" s="43"/>
      <c r="J94" s="19">
        <v>15</v>
      </c>
      <c r="K94" s="39"/>
      <c r="L94" s="71"/>
      <c r="M94" s="71"/>
      <c r="N94" s="71"/>
      <c r="O94" s="71"/>
      <c r="P94" s="71"/>
      <c r="Q94" s="71"/>
      <c r="R94" s="71"/>
      <c r="S94" s="71"/>
      <c r="T94" s="71"/>
      <c r="U94" s="71"/>
      <c r="V94" s="71"/>
      <c r="W94" s="71"/>
      <c r="X94" s="71"/>
      <c r="Y94" s="71"/>
    </row>
    <row r="95" spans="1:25" ht="15.75" customHeight="1">
      <c r="A95" s="15"/>
      <c r="B95" s="44" t="str">
        <f>"TOTAL MATCHES WON BY : "&amp;C81</f>
        <v>TOTAL MATCHES WON BY : THE VINES</v>
      </c>
      <c r="C95" s="45"/>
      <c r="D95" s="45"/>
      <c r="E95" s="43"/>
      <c r="F95" s="19">
        <f>COUNTA(F85:F94)-0.5*COUNTIF(F85:F94,"Sq*")-COUNTIF(F85:F94,"TBA")</f>
        <v>4.5</v>
      </c>
      <c r="G95" s="55" t="str">
        <f>"TOTAL MATCHES WON BY : "&amp;H81</f>
        <v>TOTAL MATCHES WON BY : COTTESLOE</v>
      </c>
      <c r="H95" s="45"/>
      <c r="I95" s="45"/>
      <c r="J95" s="43"/>
      <c r="K95" s="19">
        <f>COUNTA(K85:K94)-0.5*COUNTIF(K85:K94,"Sq*")-COUNTIF(K85:K94,"TBA")</f>
        <v>0.5</v>
      </c>
      <c r="L95" s="70"/>
      <c r="M95" s="70"/>
      <c r="N95" s="70" t="str">
        <f>IF(F95+K95=0,"",C81)</f>
        <v>THE VINES</v>
      </c>
      <c r="O95" s="24">
        <f>F95</f>
        <v>4.5</v>
      </c>
      <c r="P95" s="70" t="str">
        <f>IF(F95+K95=0,"",H81)</f>
        <v>COTTESLOE</v>
      </c>
      <c r="Q95" s="24">
        <f>K95</f>
        <v>0.5</v>
      </c>
      <c r="R95" s="70" t="str">
        <f>G96</f>
        <v>THE VINES</v>
      </c>
      <c r="S95" s="70" t="str">
        <f>IF(R95="HALVED",C81,"")</f>
        <v/>
      </c>
      <c r="T95" s="70" t="str">
        <f>IF(R95="HALVED",H81,"")</f>
        <v/>
      </c>
      <c r="U95" s="70"/>
      <c r="V95" s="70"/>
      <c r="W95" s="70"/>
      <c r="X95" s="70"/>
      <c r="Y95" s="70"/>
    </row>
    <row r="96" spans="1:25" ht="15.75" customHeight="1">
      <c r="A96" s="22"/>
      <c r="B96" s="46" t="s">
        <v>52</v>
      </c>
      <c r="C96" s="45"/>
      <c r="D96" s="45"/>
      <c r="E96" s="45"/>
      <c r="F96" s="43"/>
      <c r="G96" s="56" t="str">
        <f>IF(F95+K95&lt;4,"",IF(F95=K95,"HALVED",IF(F95&gt;K95,C81,H81)))</f>
        <v>THE VINES</v>
      </c>
      <c r="H96" s="45"/>
      <c r="I96" s="45"/>
      <c r="J96" s="45"/>
      <c r="K96" s="43"/>
      <c r="L96" s="69"/>
      <c r="M96" s="69"/>
      <c r="N96" s="69"/>
      <c r="O96" s="69"/>
      <c r="P96" s="69"/>
      <c r="Q96" s="69"/>
      <c r="R96" s="69"/>
      <c r="S96" s="69"/>
      <c r="T96" s="69"/>
      <c r="U96" s="69"/>
      <c r="V96" s="69"/>
      <c r="W96" s="69"/>
      <c r="X96" s="69"/>
      <c r="Y96" s="69"/>
    </row>
    <row r="97" spans="1:25" ht="15.75" customHeight="1">
      <c r="A97" s="25"/>
      <c r="B97" s="57" t="s">
        <v>251</v>
      </c>
      <c r="C97" s="45"/>
      <c r="D97" s="45"/>
      <c r="E97" s="45"/>
      <c r="F97" s="45"/>
      <c r="G97" s="45"/>
      <c r="H97" s="45"/>
      <c r="I97" s="45"/>
      <c r="J97" s="45"/>
      <c r="K97" s="43"/>
      <c r="L97" s="69"/>
      <c r="M97" s="69"/>
      <c r="N97" s="69"/>
      <c r="O97" s="69"/>
      <c r="P97" s="69"/>
      <c r="Q97" s="69"/>
      <c r="R97" s="69"/>
      <c r="S97" s="69"/>
      <c r="T97" s="69"/>
      <c r="U97" s="69"/>
      <c r="V97" s="69"/>
      <c r="W97" s="69"/>
      <c r="X97" s="69"/>
      <c r="Y97" s="69"/>
    </row>
    <row r="98" spans="1:25" ht="15.75" customHeight="1">
      <c r="A98" s="25"/>
      <c r="B98" s="16" t="s">
        <v>22</v>
      </c>
      <c r="C98" s="58" t="s">
        <v>320</v>
      </c>
      <c r="D98" s="45"/>
      <c r="E98" s="45"/>
      <c r="F98" s="43"/>
      <c r="G98" s="17" t="s">
        <v>22</v>
      </c>
      <c r="H98" s="48" t="s">
        <v>299</v>
      </c>
      <c r="I98" s="45"/>
      <c r="J98" s="45"/>
      <c r="K98" s="43"/>
      <c r="L98" s="69"/>
      <c r="M98" s="69"/>
      <c r="N98" s="69"/>
      <c r="O98" s="69"/>
      <c r="P98" s="69"/>
      <c r="Q98" s="69"/>
      <c r="R98" s="69"/>
      <c r="S98" s="69"/>
      <c r="T98" s="69"/>
      <c r="U98" s="69"/>
      <c r="V98" s="69"/>
      <c r="W98" s="69"/>
      <c r="X98" s="69"/>
      <c r="Y98" s="69"/>
    </row>
    <row r="99" spans="1:25" ht="15.75" customHeight="1">
      <c r="A99" s="15"/>
      <c r="B99" s="41" t="s">
        <v>23</v>
      </c>
      <c r="C99" s="59" t="s">
        <v>24</v>
      </c>
      <c r="D99" s="50"/>
      <c r="E99" s="41" t="s">
        <v>25</v>
      </c>
      <c r="F99" s="41" t="s">
        <v>26</v>
      </c>
      <c r="G99" s="40" t="s">
        <v>23</v>
      </c>
      <c r="H99" s="49" t="s">
        <v>24</v>
      </c>
      <c r="I99" s="50"/>
      <c r="J99" s="40" t="s">
        <v>25</v>
      </c>
      <c r="K99" s="40" t="s">
        <v>26</v>
      </c>
      <c r="L99" s="69"/>
      <c r="M99" s="69"/>
      <c r="N99" s="69"/>
      <c r="O99" s="69"/>
      <c r="P99" s="69"/>
      <c r="Q99" s="69"/>
      <c r="R99" s="69"/>
      <c r="S99" s="69"/>
      <c r="T99" s="69"/>
      <c r="U99" s="69"/>
      <c r="V99" s="69"/>
      <c r="W99" s="69"/>
      <c r="X99" s="69"/>
      <c r="Y99" s="69"/>
    </row>
    <row r="100" spans="1:25" ht="15.75" customHeight="1">
      <c r="A100" s="15"/>
      <c r="B100" s="47"/>
      <c r="C100" s="51"/>
      <c r="D100" s="52"/>
      <c r="E100" s="47"/>
      <c r="F100" s="47"/>
      <c r="G100" s="47"/>
      <c r="H100" s="51"/>
      <c r="I100" s="52"/>
      <c r="J100" s="47"/>
      <c r="K100" s="47"/>
      <c r="L100" s="69"/>
      <c r="M100" s="69"/>
      <c r="N100" s="69"/>
      <c r="O100" s="69"/>
      <c r="P100" s="69"/>
      <c r="Q100" s="69"/>
      <c r="R100" s="69"/>
      <c r="S100" s="69"/>
      <c r="T100" s="69"/>
      <c r="U100" s="69"/>
      <c r="V100" s="69"/>
      <c r="W100" s="69"/>
      <c r="X100" s="69"/>
      <c r="Y100" s="69"/>
    </row>
    <row r="101" spans="1:25" ht="15">
      <c r="A101" s="15"/>
      <c r="B101" s="39"/>
      <c r="C101" s="53"/>
      <c r="D101" s="54"/>
      <c r="E101" s="39"/>
      <c r="F101" s="39"/>
      <c r="G101" s="39"/>
      <c r="H101" s="53"/>
      <c r="I101" s="54"/>
      <c r="J101" s="39"/>
      <c r="K101" s="39"/>
      <c r="L101" s="69"/>
      <c r="M101" s="69"/>
      <c r="N101" s="69"/>
      <c r="O101" s="69"/>
      <c r="P101" s="69"/>
      <c r="Q101" s="69"/>
      <c r="R101" s="69"/>
      <c r="S101" s="69"/>
      <c r="T101" s="69"/>
      <c r="U101" s="69"/>
      <c r="V101" s="69"/>
      <c r="W101" s="69"/>
      <c r="X101" s="69"/>
      <c r="Y101" s="69"/>
    </row>
    <row r="102" spans="1:25" ht="15">
      <c r="A102" s="15"/>
      <c r="B102" s="41">
        <v>1</v>
      </c>
      <c r="C102" s="42" t="s">
        <v>303</v>
      </c>
      <c r="D102" s="43"/>
      <c r="E102" s="19">
        <v>11</v>
      </c>
      <c r="F102" s="38"/>
      <c r="G102" s="40">
        <v>1</v>
      </c>
      <c r="H102" s="42" t="s">
        <v>291</v>
      </c>
      <c r="I102" s="43"/>
      <c r="J102" s="19">
        <v>12</v>
      </c>
      <c r="K102" s="38" t="s">
        <v>55</v>
      </c>
      <c r="L102" s="71"/>
      <c r="M102" s="71"/>
      <c r="N102" s="71"/>
      <c r="O102" s="71"/>
      <c r="P102" s="71"/>
      <c r="Q102" s="71"/>
      <c r="R102" s="71"/>
      <c r="S102" s="71"/>
      <c r="T102" s="71"/>
      <c r="U102" s="71"/>
      <c r="V102" s="71"/>
      <c r="W102" s="71"/>
      <c r="X102" s="71"/>
      <c r="Y102" s="71"/>
    </row>
    <row r="103" spans="1:25" ht="15">
      <c r="A103" s="15"/>
      <c r="B103" s="39"/>
      <c r="C103" s="42" t="s">
        <v>301</v>
      </c>
      <c r="D103" s="43"/>
      <c r="E103" s="19">
        <v>15</v>
      </c>
      <c r="F103" s="39"/>
      <c r="G103" s="39"/>
      <c r="H103" s="42" t="s">
        <v>283</v>
      </c>
      <c r="I103" s="43"/>
      <c r="J103" s="19">
        <v>27</v>
      </c>
      <c r="K103" s="39"/>
      <c r="L103" s="71"/>
      <c r="M103" s="71"/>
      <c r="N103" s="71"/>
      <c r="O103" s="71"/>
      <c r="P103" s="71"/>
      <c r="Q103" s="71"/>
      <c r="R103" s="71"/>
      <c r="S103" s="71"/>
      <c r="T103" s="71"/>
      <c r="U103" s="71"/>
      <c r="V103" s="71"/>
      <c r="W103" s="71"/>
      <c r="X103" s="71"/>
      <c r="Y103" s="71"/>
    </row>
    <row r="104" spans="1:25" ht="15">
      <c r="A104" s="15"/>
      <c r="B104" s="41">
        <v>2</v>
      </c>
      <c r="C104" s="42" t="s">
        <v>313</v>
      </c>
      <c r="D104" s="43"/>
      <c r="E104" s="19">
        <v>21</v>
      </c>
      <c r="F104" s="38" t="s">
        <v>87</v>
      </c>
      <c r="G104" s="40">
        <v>2</v>
      </c>
      <c r="H104" s="42" t="s">
        <v>362</v>
      </c>
      <c r="I104" s="43"/>
      <c r="J104" s="19">
        <v>14</v>
      </c>
      <c r="K104" s="38"/>
      <c r="L104" s="71"/>
      <c r="M104" s="71"/>
      <c r="N104" s="71"/>
      <c r="O104" s="71"/>
      <c r="P104" s="71"/>
      <c r="Q104" s="71"/>
      <c r="R104" s="71"/>
      <c r="S104" s="71"/>
      <c r="T104" s="71"/>
      <c r="U104" s="71"/>
      <c r="V104" s="71"/>
      <c r="W104" s="71"/>
      <c r="X104" s="71"/>
      <c r="Y104" s="71"/>
    </row>
    <row r="105" spans="1:25" ht="15">
      <c r="A105" s="15"/>
      <c r="B105" s="39"/>
      <c r="C105" s="42" t="s">
        <v>319</v>
      </c>
      <c r="D105" s="43"/>
      <c r="E105" s="19">
        <v>14</v>
      </c>
      <c r="F105" s="39"/>
      <c r="G105" s="39"/>
      <c r="H105" s="42" t="s">
        <v>361</v>
      </c>
      <c r="I105" s="43"/>
      <c r="J105" s="19">
        <v>15</v>
      </c>
      <c r="K105" s="39"/>
      <c r="L105" s="71"/>
      <c r="M105" s="71"/>
      <c r="N105" s="71"/>
      <c r="O105" s="71"/>
      <c r="P105" s="71"/>
      <c r="Q105" s="71"/>
      <c r="R105" s="71"/>
      <c r="S105" s="71"/>
      <c r="T105" s="71"/>
      <c r="U105" s="71"/>
      <c r="V105" s="71"/>
      <c r="W105" s="71"/>
      <c r="X105" s="71"/>
      <c r="Y105" s="71"/>
    </row>
    <row r="106" spans="1:25" ht="15">
      <c r="A106" s="15"/>
      <c r="B106" s="41">
        <v>3</v>
      </c>
      <c r="C106" s="42" t="s">
        <v>333</v>
      </c>
      <c r="D106" s="43"/>
      <c r="E106" s="19">
        <v>15</v>
      </c>
      <c r="F106" s="38"/>
      <c r="G106" s="40">
        <v>3</v>
      </c>
      <c r="H106" s="42" t="s">
        <v>360</v>
      </c>
      <c r="I106" s="43"/>
      <c r="J106" s="19">
        <v>13</v>
      </c>
      <c r="K106" s="38" t="s">
        <v>43</v>
      </c>
      <c r="L106" s="71"/>
      <c r="M106" s="71"/>
      <c r="N106" s="71"/>
      <c r="O106" s="71"/>
      <c r="P106" s="71"/>
      <c r="Q106" s="71"/>
      <c r="R106" s="71"/>
      <c r="S106" s="71"/>
      <c r="T106" s="71"/>
      <c r="U106" s="71"/>
      <c r="V106" s="71"/>
      <c r="W106" s="71"/>
      <c r="X106" s="71"/>
      <c r="Y106" s="71"/>
    </row>
    <row r="107" spans="1:25" ht="15">
      <c r="A107" s="15"/>
      <c r="B107" s="39"/>
      <c r="C107" s="42" t="s">
        <v>309</v>
      </c>
      <c r="D107" s="43"/>
      <c r="E107" s="19">
        <v>14</v>
      </c>
      <c r="F107" s="39"/>
      <c r="G107" s="39"/>
      <c r="H107" s="42" t="s">
        <v>359</v>
      </c>
      <c r="I107" s="43"/>
      <c r="J107" s="19">
        <v>5</v>
      </c>
      <c r="K107" s="39"/>
      <c r="L107" s="71"/>
      <c r="M107" s="71"/>
      <c r="N107" s="71"/>
      <c r="O107" s="71"/>
      <c r="P107" s="71"/>
      <c r="Q107" s="71"/>
      <c r="R107" s="71"/>
      <c r="S107" s="71"/>
      <c r="T107" s="71"/>
      <c r="U107" s="71"/>
      <c r="V107" s="71"/>
      <c r="W107" s="71"/>
      <c r="X107" s="71"/>
      <c r="Y107" s="71"/>
    </row>
    <row r="108" spans="1:25" ht="15">
      <c r="A108" s="15"/>
      <c r="B108" s="41">
        <v>4</v>
      </c>
      <c r="C108" s="42" t="s">
        <v>307</v>
      </c>
      <c r="D108" s="43"/>
      <c r="E108" s="19">
        <v>19</v>
      </c>
      <c r="F108" s="38" t="s">
        <v>55</v>
      </c>
      <c r="G108" s="40">
        <v>4</v>
      </c>
      <c r="H108" s="42" t="s">
        <v>293</v>
      </c>
      <c r="I108" s="43"/>
      <c r="J108" s="19">
        <v>16</v>
      </c>
      <c r="K108" s="38"/>
      <c r="L108" s="71"/>
      <c r="M108" s="71"/>
      <c r="N108" s="71"/>
      <c r="O108" s="71"/>
      <c r="P108" s="71"/>
      <c r="Q108" s="71"/>
      <c r="R108" s="71"/>
      <c r="S108" s="71"/>
      <c r="T108" s="71"/>
      <c r="U108" s="71"/>
      <c r="V108" s="71"/>
      <c r="W108" s="71"/>
      <c r="X108" s="71"/>
      <c r="Y108" s="71"/>
    </row>
    <row r="109" spans="1:25" ht="15">
      <c r="A109" s="15"/>
      <c r="B109" s="39"/>
      <c r="C109" s="42" t="s">
        <v>305</v>
      </c>
      <c r="D109" s="43"/>
      <c r="E109" s="19">
        <v>14</v>
      </c>
      <c r="F109" s="39"/>
      <c r="G109" s="39"/>
      <c r="H109" s="42" t="s">
        <v>323</v>
      </c>
      <c r="I109" s="43"/>
      <c r="J109" s="19">
        <v>27</v>
      </c>
      <c r="K109" s="39"/>
      <c r="L109" s="71"/>
      <c r="M109" s="71"/>
      <c r="N109" s="71"/>
      <c r="O109" s="71"/>
      <c r="P109" s="71"/>
      <c r="Q109" s="71"/>
      <c r="R109" s="71"/>
      <c r="S109" s="71"/>
      <c r="T109" s="71"/>
      <c r="U109" s="71"/>
      <c r="V109" s="71"/>
      <c r="W109" s="71"/>
      <c r="X109" s="71"/>
      <c r="Y109" s="71"/>
    </row>
    <row r="110" spans="1:25" ht="15">
      <c r="A110" s="15"/>
      <c r="B110" s="41">
        <v>5</v>
      </c>
      <c r="C110" s="42" t="s">
        <v>332</v>
      </c>
      <c r="D110" s="43"/>
      <c r="E110" s="19">
        <v>18</v>
      </c>
      <c r="F110" s="38" t="s">
        <v>119</v>
      </c>
      <c r="G110" s="40">
        <v>5</v>
      </c>
      <c r="H110" s="42" t="s">
        <v>281</v>
      </c>
      <c r="I110" s="43"/>
      <c r="J110" s="19">
        <v>14</v>
      </c>
      <c r="K110" s="38" t="s">
        <v>119</v>
      </c>
      <c r="L110" s="71"/>
      <c r="M110" s="71"/>
      <c r="N110" s="71"/>
      <c r="O110" s="71"/>
      <c r="P110" s="71"/>
      <c r="Q110" s="71"/>
      <c r="R110" s="71"/>
      <c r="S110" s="71"/>
      <c r="T110" s="71"/>
      <c r="U110" s="71"/>
      <c r="V110" s="71"/>
      <c r="W110" s="71"/>
      <c r="X110" s="71"/>
      <c r="Y110" s="71"/>
    </row>
    <row r="111" spans="1:25" ht="15">
      <c r="A111" s="15"/>
      <c r="B111" s="39"/>
      <c r="C111" s="42" t="s">
        <v>329</v>
      </c>
      <c r="D111" s="43"/>
      <c r="E111" s="19">
        <v>13</v>
      </c>
      <c r="F111" s="39"/>
      <c r="G111" s="39"/>
      <c r="H111" s="42" t="s">
        <v>279</v>
      </c>
      <c r="I111" s="43"/>
      <c r="J111" s="19">
        <v>18</v>
      </c>
      <c r="K111" s="39"/>
      <c r="L111" s="71"/>
      <c r="M111" s="71"/>
      <c r="N111" s="71"/>
      <c r="O111" s="71"/>
      <c r="P111" s="71"/>
      <c r="Q111" s="71"/>
      <c r="R111" s="71"/>
      <c r="S111" s="71"/>
      <c r="T111" s="71"/>
      <c r="U111" s="71"/>
      <c r="V111" s="71"/>
      <c r="W111" s="71"/>
      <c r="X111" s="71"/>
      <c r="Y111" s="71"/>
    </row>
    <row r="112" spans="1:25" ht="15">
      <c r="A112" s="15"/>
      <c r="B112" s="44" t="str">
        <f>"TOTAL MATCHES WON BY : "&amp;C98</f>
        <v>TOTAL MATCHES WON BY : MOUNT LAWLEY</v>
      </c>
      <c r="C112" s="45"/>
      <c r="D112" s="45"/>
      <c r="E112" s="43"/>
      <c r="F112" s="19">
        <f>COUNTA(F102:F111)-0.5*COUNTIF(F102:F111,"Sq*")-COUNTIF(F102:F111,"TBA")</f>
        <v>2.5</v>
      </c>
      <c r="G112" s="55" t="str">
        <f>"TOTAL MATCHES WON BY : "&amp;H98</f>
        <v>TOTAL MATCHES WON BY : NEDLANDS</v>
      </c>
      <c r="H112" s="45"/>
      <c r="I112" s="45"/>
      <c r="J112" s="43"/>
      <c r="K112" s="19">
        <f>COUNTA(K102:K111)-0.5*COUNTIF(K102:K111,"Sq*")-COUNTIF(K102:K111,"TBA")</f>
        <v>2.5</v>
      </c>
      <c r="L112" s="70"/>
      <c r="M112" s="70"/>
      <c r="N112" s="70" t="str">
        <f>IF(F112+K112=0,"",C98)</f>
        <v>MOUNT LAWLEY</v>
      </c>
      <c r="O112" s="24">
        <f>F112</f>
        <v>2.5</v>
      </c>
      <c r="P112" s="70" t="str">
        <f>IF(F112+K112=0,"",H98)</f>
        <v>NEDLANDS</v>
      </c>
      <c r="Q112" s="24">
        <f>K112</f>
        <v>2.5</v>
      </c>
      <c r="R112" s="70" t="str">
        <f>G113</f>
        <v>HALVED</v>
      </c>
      <c r="S112" s="70" t="str">
        <f>IF(R112="HALVED",C98,"")</f>
        <v>MOUNT LAWLEY</v>
      </c>
      <c r="T112" s="70" t="str">
        <f>IF(R112="HALVED",H98,"")</f>
        <v>NEDLANDS</v>
      </c>
      <c r="U112" s="70"/>
      <c r="V112" s="70"/>
      <c r="W112" s="70"/>
      <c r="X112" s="70"/>
      <c r="Y112" s="70"/>
    </row>
    <row r="113" spans="1:25" ht="15">
      <c r="A113" s="22"/>
      <c r="B113" s="46" t="s">
        <v>52</v>
      </c>
      <c r="C113" s="45"/>
      <c r="D113" s="45"/>
      <c r="E113" s="45"/>
      <c r="F113" s="43"/>
      <c r="G113" s="56" t="str">
        <f>IF(F112+K112&lt;4,"",IF(F112=K112,"HALVED",IF(F112&gt;K112,C98,H98)))</f>
        <v>HALVED</v>
      </c>
      <c r="H113" s="45"/>
      <c r="I113" s="45"/>
      <c r="J113" s="45"/>
      <c r="K113" s="43"/>
      <c r="L113" s="69"/>
      <c r="M113" s="69"/>
      <c r="N113" s="69"/>
      <c r="O113" s="69"/>
      <c r="P113" s="69"/>
      <c r="Q113" s="69"/>
      <c r="R113" s="69"/>
      <c r="S113" s="69"/>
      <c r="T113" s="69"/>
      <c r="U113" s="69"/>
      <c r="V113" s="69"/>
      <c r="W113" s="69"/>
      <c r="X113" s="69"/>
      <c r="Y113" s="69"/>
    </row>
    <row r="114" spans="1:25" ht="15">
      <c r="A114" s="22"/>
      <c r="B114" s="69"/>
      <c r="C114" s="69"/>
      <c r="D114" s="69"/>
      <c r="E114" s="69"/>
      <c r="F114" s="70"/>
      <c r="G114" s="69"/>
      <c r="H114" s="69"/>
      <c r="I114" s="69"/>
      <c r="J114" s="69"/>
      <c r="K114" s="70"/>
      <c r="L114" s="70"/>
      <c r="M114" s="70"/>
      <c r="N114" s="70"/>
      <c r="O114" s="70"/>
      <c r="P114" s="70"/>
      <c r="Q114" s="70"/>
      <c r="R114" s="70"/>
      <c r="S114" s="70"/>
      <c r="T114" s="70"/>
      <c r="U114" s="70"/>
      <c r="V114" s="70"/>
      <c r="W114" s="70"/>
      <c r="X114" s="70"/>
      <c r="Y114" s="70"/>
    </row>
    <row r="115" spans="1:25" ht="21" customHeight="1">
      <c r="A115" s="25"/>
      <c r="B115" s="57" t="s">
        <v>358</v>
      </c>
      <c r="C115" s="45"/>
      <c r="D115" s="45"/>
      <c r="E115" s="45"/>
      <c r="F115" s="45"/>
      <c r="G115" s="45"/>
      <c r="H115" s="45"/>
      <c r="I115" s="45"/>
      <c r="J115" s="45"/>
      <c r="K115" s="43"/>
      <c r="L115" s="69"/>
      <c r="M115" s="69"/>
      <c r="N115" s="69"/>
      <c r="O115" s="69"/>
      <c r="P115" s="69"/>
      <c r="Q115" s="69"/>
      <c r="R115" s="69"/>
      <c r="S115" s="69"/>
      <c r="T115" s="69"/>
      <c r="U115" s="69"/>
      <c r="V115" s="69"/>
      <c r="W115" s="69"/>
      <c r="X115" s="69"/>
      <c r="Y115" s="69"/>
    </row>
    <row r="116" spans="1:25" ht="15">
      <c r="A116" s="15"/>
      <c r="B116" s="16" t="s">
        <v>22</v>
      </c>
      <c r="C116" s="58" t="s">
        <v>17</v>
      </c>
      <c r="D116" s="45"/>
      <c r="E116" s="45"/>
      <c r="F116" s="43"/>
      <c r="G116" s="17" t="s">
        <v>22</v>
      </c>
      <c r="H116" s="48" t="s">
        <v>299</v>
      </c>
      <c r="I116" s="45"/>
      <c r="J116" s="45"/>
      <c r="K116" s="43"/>
      <c r="L116" s="69"/>
      <c r="M116" s="69"/>
      <c r="N116" s="69"/>
      <c r="O116" s="69"/>
      <c r="P116" s="69"/>
      <c r="Q116" s="69"/>
      <c r="R116" s="69"/>
      <c r="S116" s="69"/>
      <c r="T116" s="69"/>
      <c r="U116" s="69"/>
      <c r="V116" s="69"/>
      <c r="W116" s="69"/>
      <c r="X116" s="69"/>
      <c r="Y116" s="69"/>
    </row>
    <row r="117" spans="1:25" ht="15">
      <c r="A117" s="15"/>
      <c r="B117" s="41" t="s">
        <v>23</v>
      </c>
      <c r="C117" s="59" t="s">
        <v>24</v>
      </c>
      <c r="D117" s="50"/>
      <c r="E117" s="41" t="s">
        <v>25</v>
      </c>
      <c r="F117" s="41" t="s">
        <v>26</v>
      </c>
      <c r="G117" s="40" t="s">
        <v>23</v>
      </c>
      <c r="H117" s="49" t="s">
        <v>24</v>
      </c>
      <c r="I117" s="50"/>
      <c r="J117" s="40" t="s">
        <v>25</v>
      </c>
      <c r="K117" s="40" t="s">
        <v>26</v>
      </c>
      <c r="L117" s="69"/>
      <c r="M117" s="69"/>
      <c r="N117" s="69"/>
      <c r="O117" s="69"/>
      <c r="P117" s="69"/>
      <c r="Q117" s="69"/>
      <c r="R117" s="69"/>
      <c r="S117" s="69"/>
      <c r="T117" s="69"/>
      <c r="U117" s="69"/>
      <c r="V117" s="69"/>
      <c r="W117" s="69"/>
      <c r="X117" s="69"/>
      <c r="Y117" s="69"/>
    </row>
    <row r="118" spans="1:25" ht="15">
      <c r="A118" s="15"/>
      <c r="B118" s="47"/>
      <c r="C118" s="51"/>
      <c r="D118" s="52"/>
      <c r="E118" s="47"/>
      <c r="F118" s="47"/>
      <c r="G118" s="47"/>
      <c r="H118" s="51"/>
      <c r="I118" s="52"/>
      <c r="J118" s="47"/>
      <c r="K118" s="47"/>
      <c r="L118" s="69"/>
      <c r="M118" s="69"/>
      <c r="N118" s="69"/>
      <c r="O118" s="69"/>
      <c r="P118" s="69"/>
      <c r="Q118" s="69"/>
      <c r="R118" s="69"/>
      <c r="S118" s="69"/>
      <c r="T118" s="69"/>
      <c r="U118" s="69"/>
      <c r="V118" s="69"/>
      <c r="W118" s="69"/>
      <c r="X118" s="69"/>
      <c r="Y118" s="69"/>
    </row>
    <row r="119" spans="1:25" ht="15">
      <c r="A119" s="15"/>
      <c r="B119" s="39"/>
      <c r="C119" s="53"/>
      <c r="D119" s="54"/>
      <c r="E119" s="39"/>
      <c r="F119" s="39"/>
      <c r="G119" s="39"/>
      <c r="H119" s="53"/>
      <c r="I119" s="54"/>
      <c r="J119" s="39"/>
      <c r="K119" s="39"/>
      <c r="L119" s="69"/>
      <c r="M119" s="69"/>
      <c r="N119" s="69"/>
      <c r="O119" s="69"/>
      <c r="P119" s="69"/>
      <c r="Q119" s="69"/>
      <c r="R119" s="69"/>
      <c r="S119" s="69"/>
      <c r="T119" s="69"/>
      <c r="U119" s="69"/>
      <c r="V119" s="69"/>
      <c r="W119" s="69"/>
      <c r="X119" s="69"/>
      <c r="Y119" s="69"/>
    </row>
    <row r="120" spans="1:25" ht="15">
      <c r="A120" s="15"/>
      <c r="B120" s="41">
        <v>1</v>
      </c>
      <c r="C120" s="42" t="s">
        <v>357</v>
      </c>
      <c r="D120" s="43"/>
      <c r="E120" s="19">
        <v>17</v>
      </c>
      <c r="F120" s="38" t="s">
        <v>87</v>
      </c>
      <c r="G120" s="40">
        <v>1</v>
      </c>
      <c r="H120" s="42" t="s">
        <v>356</v>
      </c>
      <c r="I120" s="43"/>
      <c r="J120" s="19">
        <v>16</v>
      </c>
      <c r="K120" s="38"/>
      <c r="L120" s="71"/>
      <c r="M120" s="71"/>
      <c r="N120" s="71"/>
      <c r="O120" s="71"/>
      <c r="P120" s="71"/>
      <c r="Q120" s="71"/>
      <c r="R120" s="71"/>
      <c r="S120" s="71"/>
      <c r="T120" s="71"/>
      <c r="U120" s="71"/>
      <c r="V120" s="71"/>
      <c r="W120" s="71"/>
      <c r="X120" s="71"/>
      <c r="Y120" s="71"/>
    </row>
    <row r="121" spans="1:25" ht="15">
      <c r="A121" s="15"/>
      <c r="B121" s="39"/>
      <c r="C121" s="42" t="s">
        <v>355</v>
      </c>
      <c r="D121" s="43"/>
      <c r="E121" s="19">
        <v>12</v>
      </c>
      <c r="F121" s="39"/>
      <c r="G121" s="39"/>
      <c r="H121" s="42" t="s">
        <v>354</v>
      </c>
      <c r="I121" s="43"/>
      <c r="J121" s="19">
        <v>28</v>
      </c>
      <c r="K121" s="39"/>
      <c r="L121" s="71"/>
      <c r="M121" s="71"/>
      <c r="N121" s="71"/>
      <c r="O121" s="71"/>
      <c r="P121" s="71"/>
      <c r="Q121" s="71"/>
      <c r="R121" s="71"/>
      <c r="S121" s="71"/>
      <c r="T121" s="71"/>
      <c r="U121" s="71"/>
      <c r="V121" s="71"/>
      <c r="W121" s="71"/>
      <c r="X121" s="71"/>
      <c r="Y121" s="71"/>
    </row>
    <row r="122" spans="1:25" ht="15">
      <c r="A122" s="15"/>
      <c r="B122" s="41">
        <v>2</v>
      </c>
      <c r="C122" s="42" t="s">
        <v>353</v>
      </c>
      <c r="D122" s="43"/>
      <c r="E122" s="19">
        <v>25</v>
      </c>
      <c r="F122" s="38"/>
      <c r="G122" s="40">
        <v>2</v>
      </c>
      <c r="H122" s="42" t="s">
        <v>352</v>
      </c>
      <c r="I122" s="43"/>
      <c r="J122" s="19">
        <v>14</v>
      </c>
      <c r="K122" s="38" t="s">
        <v>33</v>
      </c>
      <c r="L122" s="71"/>
      <c r="M122" s="71"/>
      <c r="N122" s="71"/>
      <c r="O122" s="71"/>
      <c r="P122" s="71"/>
      <c r="Q122" s="71"/>
      <c r="R122" s="71"/>
      <c r="S122" s="71"/>
      <c r="T122" s="71"/>
      <c r="U122" s="71"/>
      <c r="V122" s="71"/>
      <c r="W122" s="71"/>
      <c r="X122" s="71"/>
      <c r="Y122" s="71"/>
    </row>
    <row r="123" spans="1:25" ht="15">
      <c r="A123" s="15"/>
      <c r="B123" s="39"/>
      <c r="C123" s="42" t="s">
        <v>351</v>
      </c>
      <c r="D123" s="43"/>
      <c r="E123" s="19">
        <v>16</v>
      </c>
      <c r="F123" s="39"/>
      <c r="G123" s="39"/>
      <c r="H123" s="42" t="s">
        <v>350</v>
      </c>
      <c r="I123" s="43"/>
      <c r="J123" s="19">
        <v>11</v>
      </c>
      <c r="K123" s="39"/>
      <c r="L123" s="71"/>
      <c r="M123" s="71"/>
      <c r="N123" s="71"/>
      <c r="O123" s="71"/>
      <c r="P123" s="71"/>
      <c r="Q123" s="71"/>
      <c r="R123" s="71"/>
      <c r="S123" s="71"/>
      <c r="T123" s="71"/>
      <c r="U123" s="71"/>
      <c r="V123" s="71"/>
      <c r="W123" s="71"/>
      <c r="X123" s="71"/>
      <c r="Y123" s="71"/>
    </row>
    <row r="124" spans="1:25" ht="15">
      <c r="A124" s="15"/>
      <c r="B124" s="41">
        <v>3</v>
      </c>
      <c r="C124" s="42" t="s">
        <v>349</v>
      </c>
      <c r="D124" s="43"/>
      <c r="E124" s="19">
        <v>13</v>
      </c>
      <c r="F124" s="38" t="s">
        <v>43</v>
      </c>
      <c r="G124" s="40">
        <v>3</v>
      </c>
      <c r="H124" s="42" t="s">
        <v>348</v>
      </c>
      <c r="I124" s="43"/>
      <c r="J124" s="19">
        <v>31</v>
      </c>
      <c r="K124" s="38"/>
      <c r="L124" s="71"/>
      <c r="M124" s="71"/>
      <c r="N124" s="71"/>
      <c r="O124" s="71"/>
      <c r="P124" s="71"/>
      <c r="Q124" s="71"/>
      <c r="R124" s="71"/>
      <c r="S124" s="71"/>
      <c r="T124" s="71"/>
      <c r="U124" s="71"/>
      <c r="V124" s="71"/>
      <c r="W124" s="71"/>
      <c r="X124" s="71"/>
      <c r="Y124" s="71"/>
    </row>
    <row r="125" spans="1:25" ht="15">
      <c r="A125" s="15"/>
      <c r="B125" s="39"/>
      <c r="C125" s="42" t="s">
        <v>347</v>
      </c>
      <c r="D125" s="43"/>
      <c r="E125" s="19">
        <v>20</v>
      </c>
      <c r="F125" s="39"/>
      <c r="G125" s="39"/>
      <c r="H125" s="42" t="s">
        <v>346</v>
      </c>
      <c r="I125" s="43"/>
      <c r="J125" s="19">
        <v>7</v>
      </c>
      <c r="K125" s="39"/>
      <c r="L125" s="71"/>
      <c r="M125" s="71"/>
      <c r="N125" s="71"/>
      <c r="O125" s="71"/>
      <c r="P125" s="71"/>
      <c r="Q125" s="71"/>
      <c r="R125" s="71"/>
      <c r="S125" s="71"/>
      <c r="T125" s="71"/>
      <c r="U125" s="71"/>
      <c r="V125" s="71"/>
      <c r="W125" s="71"/>
      <c r="X125" s="71"/>
      <c r="Y125" s="71"/>
    </row>
    <row r="126" spans="1:25" ht="15">
      <c r="A126" s="15"/>
      <c r="B126" s="41">
        <v>4</v>
      </c>
      <c r="C126" s="42" t="s">
        <v>345</v>
      </c>
      <c r="D126" s="43"/>
      <c r="E126" s="19">
        <v>19</v>
      </c>
      <c r="F126" s="38"/>
      <c r="G126" s="40">
        <v>4</v>
      </c>
      <c r="H126" s="42" t="s">
        <v>344</v>
      </c>
      <c r="I126" s="43"/>
      <c r="J126" s="19">
        <v>16</v>
      </c>
      <c r="K126" s="38" t="s">
        <v>87</v>
      </c>
      <c r="L126" s="71"/>
      <c r="M126" s="71"/>
      <c r="N126" s="71"/>
      <c r="O126" s="71"/>
      <c r="P126" s="71"/>
      <c r="Q126" s="71"/>
      <c r="R126" s="71"/>
      <c r="S126" s="71"/>
      <c r="T126" s="71"/>
      <c r="U126" s="71"/>
      <c r="V126" s="71"/>
      <c r="W126" s="71"/>
      <c r="X126" s="71"/>
      <c r="Y126" s="71"/>
    </row>
    <row r="127" spans="1:25" ht="15">
      <c r="A127" s="15"/>
      <c r="B127" s="39"/>
      <c r="C127" s="42" t="s">
        <v>343</v>
      </c>
      <c r="D127" s="43"/>
      <c r="E127" s="19">
        <v>21</v>
      </c>
      <c r="F127" s="39"/>
      <c r="G127" s="39"/>
      <c r="H127" s="42" t="s">
        <v>342</v>
      </c>
      <c r="I127" s="43"/>
      <c r="J127" s="19">
        <v>28</v>
      </c>
      <c r="K127" s="39"/>
      <c r="L127" s="71"/>
      <c r="M127" s="71"/>
      <c r="N127" s="71"/>
      <c r="O127" s="71"/>
      <c r="P127" s="71"/>
      <c r="Q127" s="71"/>
      <c r="R127" s="71"/>
      <c r="S127" s="71"/>
      <c r="T127" s="71"/>
      <c r="U127" s="71"/>
      <c r="V127" s="71"/>
      <c r="W127" s="71"/>
      <c r="X127" s="71"/>
      <c r="Y127" s="71"/>
    </row>
    <row r="128" spans="1:25" ht="15">
      <c r="A128" s="15"/>
      <c r="B128" s="41">
        <v>5</v>
      </c>
      <c r="C128" s="42" t="s">
        <v>341</v>
      </c>
      <c r="D128" s="43"/>
      <c r="E128" s="19">
        <v>9</v>
      </c>
      <c r="F128" s="38" t="s">
        <v>33</v>
      </c>
      <c r="G128" s="40">
        <v>5</v>
      </c>
      <c r="H128" s="42" t="s">
        <v>340</v>
      </c>
      <c r="I128" s="43"/>
      <c r="J128" s="19">
        <v>14</v>
      </c>
      <c r="K128" s="38"/>
      <c r="L128" s="71"/>
      <c r="M128" s="71"/>
      <c r="N128" s="71"/>
      <c r="O128" s="71"/>
      <c r="P128" s="71"/>
      <c r="Q128" s="71"/>
      <c r="R128" s="71"/>
      <c r="S128" s="71"/>
      <c r="T128" s="71"/>
      <c r="U128" s="71"/>
      <c r="V128" s="71"/>
      <c r="W128" s="71"/>
      <c r="X128" s="71"/>
      <c r="Y128" s="71"/>
    </row>
    <row r="129" spans="1:25" ht="15">
      <c r="A129" s="15"/>
      <c r="B129" s="39"/>
      <c r="C129" s="42" t="s">
        <v>339</v>
      </c>
      <c r="D129" s="43"/>
      <c r="E129" s="19">
        <v>15</v>
      </c>
      <c r="F129" s="39"/>
      <c r="G129" s="39"/>
      <c r="H129" s="42" t="s">
        <v>338</v>
      </c>
      <c r="I129" s="43"/>
      <c r="J129" s="19">
        <v>18</v>
      </c>
      <c r="K129" s="39"/>
      <c r="L129" s="71"/>
      <c r="M129" s="71"/>
      <c r="N129" s="71"/>
      <c r="O129" s="71"/>
      <c r="P129" s="71"/>
      <c r="Q129" s="71"/>
      <c r="R129" s="71"/>
      <c r="S129" s="71"/>
      <c r="T129" s="71"/>
      <c r="U129" s="71"/>
      <c r="V129" s="71"/>
      <c r="W129" s="71"/>
      <c r="X129" s="71"/>
      <c r="Y129" s="71"/>
    </row>
    <row r="130" spans="1:25" ht="15">
      <c r="A130" s="22"/>
      <c r="B130" s="44" t="str">
        <f>"TOTAL MATCHES WON BY : "&amp;C116</f>
        <v>TOTAL MATCHES WON BY : COTTESLOE</v>
      </c>
      <c r="C130" s="45"/>
      <c r="D130" s="45"/>
      <c r="E130" s="43"/>
      <c r="F130" s="19">
        <f>COUNTA(F120:F129)-0.5*COUNTIF(F120:F129,"Sq*")-COUNTIF(F120:F129,"TBA")</f>
        <v>3</v>
      </c>
      <c r="G130" s="55" t="str">
        <f>"TOTAL MATCHES WON BY : "&amp;H116</f>
        <v>TOTAL MATCHES WON BY : NEDLANDS</v>
      </c>
      <c r="H130" s="45"/>
      <c r="I130" s="45"/>
      <c r="J130" s="43"/>
      <c r="K130" s="19">
        <f>COUNTA(K120:K129)-0.5*COUNTIF(K120:K129,"Sq*")-COUNTIF(K120:K129,"TBA")</f>
        <v>2</v>
      </c>
      <c r="L130" s="70"/>
      <c r="M130" s="70"/>
      <c r="N130" s="70" t="str">
        <f>IF(F130+K130=0,"",C116)</f>
        <v>COTTESLOE</v>
      </c>
      <c r="O130" s="24">
        <f>F130</f>
        <v>3</v>
      </c>
      <c r="P130" s="70" t="str">
        <f>IF(F130+K130=0,"",H116)</f>
        <v>NEDLANDS</v>
      </c>
      <c r="Q130" s="24">
        <f>K130</f>
        <v>2</v>
      </c>
      <c r="R130" s="70" t="str">
        <f>G131</f>
        <v>COTTESLOE</v>
      </c>
      <c r="S130" s="70" t="str">
        <f>IF(R130="HALVED",C116,"")</f>
        <v/>
      </c>
      <c r="T130" s="70" t="str">
        <f>IF(R130="HALVED",H116,"")</f>
        <v/>
      </c>
      <c r="U130" s="70"/>
      <c r="V130" s="70"/>
      <c r="W130" s="70"/>
      <c r="X130" s="70"/>
      <c r="Y130" s="70"/>
    </row>
    <row r="131" spans="1:25" ht="15">
      <c r="A131" s="25"/>
      <c r="B131" s="46" t="s">
        <v>52</v>
      </c>
      <c r="C131" s="45"/>
      <c r="D131" s="45"/>
      <c r="E131" s="45"/>
      <c r="F131" s="43"/>
      <c r="G131" s="56" t="str">
        <f>IF(F130+K130&lt;4,"",IF(F130=K130,"HALVED",IF(F130&gt;K130,C116,H116)))</f>
        <v>COTTESLOE</v>
      </c>
      <c r="H131" s="45"/>
      <c r="I131" s="45"/>
      <c r="J131" s="45"/>
      <c r="K131" s="43"/>
      <c r="L131" s="69"/>
      <c r="M131" s="69"/>
      <c r="N131" s="69"/>
      <c r="O131" s="69"/>
      <c r="P131" s="69"/>
      <c r="Q131" s="69"/>
      <c r="R131" s="69"/>
      <c r="S131" s="69"/>
      <c r="T131" s="69"/>
      <c r="U131" s="69"/>
      <c r="V131" s="69"/>
      <c r="W131" s="69"/>
      <c r="X131" s="69"/>
      <c r="Y131" s="69"/>
    </row>
    <row r="132" spans="1:25" ht="15">
      <c r="A132" s="25"/>
      <c r="B132" s="57" t="s">
        <v>240</v>
      </c>
      <c r="C132" s="45"/>
      <c r="D132" s="45"/>
      <c r="E132" s="45"/>
      <c r="F132" s="45"/>
      <c r="G132" s="45"/>
      <c r="H132" s="45"/>
      <c r="I132" s="45"/>
      <c r="J132" s="45"/>
      <c r="K132" s="43"/>
      <c r="L132" s="69"/>
      <c r="M132" s="69"/>
      <c r="N132" s="69"/>
      <c r="O132" s="69"/>
      <c r="P132" s="69"/>
      <c r="Q132" s="69"/>
      <c r="R132" s="69"/>
      <c r="S132" s="69"/>
      <c r="T132" s="69"/>
      <c r="U132" s="69"/>
      <c r="V132" s="69"/>
      <c r="W132" s="69"/>
      <c r="X132" s="69"/>
      <c r="Y132" s="69"/>
    </row>
    <row r="133" spans="1:25" ht="15">
      <c r="A133" s="15"/>
      <c r="B133" s="16" t="s">
        <v>22</v>
      </c>
      <c r="C133" s="58" t="s">
        <v>320</v>
      </c>
      <c r="D133" s="45"/>
      <c r="E133" s="45"/>
      <c r="F133" s="43"/>
      <c r="G133" s="17" t="s">
        <v>22</v>
      </c>
      <c r="H133" s="48" t="s">
        <v>18</v>
      </c>
      <c r="I133" s="45"/>
      <c r="J133" s="45"/>
      <c r="K133" s="43"/>
      <c r="L133" s="69"/>
      <c r="M133" s="69"/>
      <c r="N133" s="69"/>
      <c r="O133" s="69"/>
      <c r="P133" s="69"/>
      <c r="Q133" s="69"/>
      <c r="R133" s="69"/>
      <c r="S133" s="69"/>
      <c r="T133" s="69"/>
      <c r="U133" s="69"/>
      <c r="V133" s="69"/>
      <c r="W133" s="69"/>
      <c r="X133" s="69"/>
      <c r="Y133" s="69"/>
    </row>
    <row r="134" spans="1:25" ht="15">
      <c r="A134" s="15"/>
      <c r="B134" s="41" t="s">
        <v>23</v>
      </c>
      <c r="C134" s="59" t="s">
        <v>24</v>
      </c>
      <c r="D134" s="50"/>
      <c r="E134" s="41" t="s">
        <v>25</v>
      </c>
      <c r="F134" s="41" t="s">
        <v>26</v>
      </c>
      <c r="G134" s="40" t="s">
        <v>23</v>
      </c>
      <c r="H134" s="49" t="s">
        <v>24</v>
      </c>
      <c r="I134" s="50"/>
      <c r="J134" s="40" t="s">
        <v>25</v>
      </c>
      <c r="K134" s="40" t="s">
        <v>26</v>
      </c>
      <c r="L134" s="69"/>
      <c r="M134" s="69"/>
      <c r="N134" s="69"/>
      <c r="O134" s="69"/>
      <c r="P134" s="69"/>
      <c r="Q134" s="69"/>
      <c r="R134" s="69"/>
      <c r="S134" s="69"/>
      <c r="T134" s="69"/>
      <c r="U134" s="69"/>
      <c r="V134" s="69"/>
      <c r="W134" s="69"/>
      <c r="X134" s="69"/>
      <c r="Y134" s="69"/>
    </row>
    <row r="135" spans="1:25" ht="15">
      <c r="A135" s="15"/>
      <c r="B135" s="47"/>
      <c r="C135" s="51"/>
      <c r="D135" s="52"/>
      <c r="E135" s="47"/>
      <c r="F135" s="47"/>
      <c r="G135" s="47"/>
      <c r="H135" s="51"/>
      <c r="I135" s="52"/>
      <c r="J135" s="47"/>
      <c r="K135" s="47"/>
      <c r="L135" s="69"/>
      <c r="M135" s="69"/>
      <c r="N135" s="69"/>
      <c r="O135" s="69"/>
      <c r="P135" s="69"/>
      <c r="Q135" s="69"/>
      <c r="R135" s="69"/>
      <c r="S135" s="69"/>
      <c r="T135" s="69"/>
      <c r="U135" s="69"/>
      <c r="V135" s="69"/>
      <c r="W135" s="69"/>
      <c r="X135" s="69"/>
      <c r="Y135" s="69"/>
    </row>
    <row r="136" spans="1:25" ht="15">
      <c r="A136" s="15"/>
      <c r="B136" s="39"/>
      <c r="C136" s="53"/>
      <c r="D136" s="54"/>
      <c r="E136" s="39"/>
      <c r="F136" s="39"/>
      <c r="G136" s="39"/>
      <c r="H136" s="53"/>
      <c r="I136" s="54"/>
      <c r="J136" s="39"/>
      <c r="K136" s="39"/>
      <c r="L136" s="69"/>
      <c r="M136" s="69"/>
      <c r="N136" s="69"/>
      <c r="O136" s="69"/>
      <c r="P136" s="69"/>
      <c r="Q136" s="69"/>
      <c r="R136" s="69"/>
      <c r="S136" s="69"/>
      <c r="T136" s="69"/>
      <c r="U136" s="69"/>
      <c r="V136" s="69"/>
      <c r="W136" s="69"/>
      <c r="X136" s="69"/>
      <c r="Y136" s="69"/>
    </row>
    <row r="137" spans="1:25" ht="15">
      <c r="A137" s="15"/>
      <c r="B137" s="41">
        <v>1</v>
      </c>
      <c r="C137" s="42" t="s">
        <v>315</v>
      </c>
      <c r="D137" s="43"/>
      <c r="E137" s="19">
        <v>17</v>
      </c>
      <c r="F137" s="38" t="s">
        <v>38</v>
      </c>
      <c r="G137" s="40">
        <v>1</v>
      </c>
      <c r="H137" s="42" t="s">
        <v>298</v>
      </c>
      <c r="I137" s="43"/>
      <c r="J137" s="19">
        <v>22</v>
      </c>
      <c r="K137" s="38"/>
      <c r="L137" s="71"/>
      <c r="M137" s="71"/>
      <c r="N137" s="71"/>
      <c r="O137" s="71"/>
      <c r="P137" s="71"/>
      <c r="Q137" s="71"/>
      <c r="R137" s="71"/>
      <c r="S137" s="71"/>
      <c r="T137" s="71"/>
      <c r="U137" s="71"/>
      <c r="V137" s="71"/>
      <c r="W137" s="71"/>
      <c r="X137" s="71"/>
      <c r="Y137" s="71"/>
    </row>
    <row r="138" spans="1:25" ht="15">
      <c r="A138" s="15"/>
      <c r="B138" s="39"/>
      <c r="C138" s="42" t="s">
        <v>332</v>
      </c>
      <c r="D138" s="43"/>
      <c r="E138" s="19">
        <v>19</v>
      </c>
      <c r="F138" s="39"/>
      <c r="G138" s="39"/>
      <c r="H138" s="42" t="s">
        <v>296</v>
      </c>
      <c r="I138" s="43"/>
      <c r="J138" s="19">
        <v>6</v>
      </c>
      <c r="K138" s="39"/>
      <c r="L138" s="71"/>
      <c r="M138" s="71"/>
      <c r="N138" s="71"/>
      <c r="O138" s="71"/>
      <c r="P138" s="71"/>
      <c r="Q138" s="71"/>
      <c r="R138" s="71"/>
      <c r="S138" s="71"/>
      <c r="T138" s="71"/>
      <c r="U138" s="71"/>
      <c r="V138" s="71"/>
      <c r="W138" s="71"/>
      <c r="X138" s="71"/>
      <c r="Y138" s="71"/>
    </row>
    <row r="139" spans="1:25" ht="15">
      <c r="A139" s="15"/>
      <c r="B139" s="41">
        <v>2</v>
      </c>
      <c r="C139" s="42" t="s">
        <v>311</v>
      </c>
      <c r="D139" s="43"/>
      <c r="E139" s="19">
        <v>15</v>
      </c>
      <c r="F139" s="38"/>
      <c r="G139" s="40">
        <v>2</v>
      </c>
      <c r="H139" s="42" t="s">
        <v>294</v>
      </c>
      <c r="I139" s="43"/>
      <c r="J139" s="19">
        <v>8</v>
      </c>
      <c r="K139" s="38" t="s">
        <v>68</v>
      </c>
      <c r="L139" s="71"/>
      <c r="M139" s="71"/>
      <c r="N139" s="71"/>
      <c r="O139" s="71"/>
      <c r="P139" s="71"/>
      <c r="Q139" s="71"/>
      <c r="R139" s="71"/>
      <c r="S139" s="71"/>
      <c r="T139" s="71"/>
      <c r="U139" s="71"/>
      <c r="V139" s="71"/>
      <c r="W139" s="71"/>
      <c r="X139" s="71"/>
      <c r="Y139" s="71"/>
    </row>
    <row r="140" spans="1:25" ht="15">
      <c r="A140" s="15"/>
      <c r="B140" s="39"/>
      <c r="C140" s="42" t="s">
        <v>305</v>
      </c>
      <c r="D140" s="43"/>
      <c r="E140" s="19">
        <v>14</v>
      </c>
      <c r="F140" s="39"/>
      <c r="G140" s="39"/>
      <c r="H140" s="42" t="s">
        <v>292</v>
      </c>
      <c r="I140" s="43"/>
      <c r="J140" s="19">
        <v>24</v>
      </c>
      <c r="K140" s="39"/>
      <c r="L140" s="71"/>
      <c r="M140" s="71"/>
      <c r="N140" s="71"/>
      <c r="O140" s="71"/>
      <c r="P140" s="71"/>
      <c r="Q140" s="71"/>
      <c r="R140" s="71"/>
      <c r="S140" s="71"/>
      <c r="T140" s="71"/>
      <c r="U140" s="71"/>
      <c r="V140" s="71"/>
      <c r="W140" s="71"/>
      <c r="X140" s="71"/>
      <c r="Y140" s="71"/>
    </row>
    <row r="141" spans="1:25" ht="15">
      <c r="A141" s="15"/>
      <c r="B141" s="41">
        <v>3</v>
      </c>
      <c r="C141" s="42" t="s">
        <v>333</v>
      </c>
      <c r="D141" s="43"/>
      <c r="E141" s="19">
        <v>16</v>
      </c>
      <c r="F141" s="38" t="s">
        <v>64</v>
      </c>
      <c r="G141" s="40">
        <v>3</v>
      </c>
      <c r="H141" s="42" t="s">
        <v>286</v>
      </c>
      <c r="I141" s="43"/>
      <c r="J141" s="19">
        <v>16</v>
      </c>
      <c r="K141" s="38"/>
      <c r="L141" s="71"/>
      <c r="M141" s="71"/>
      <c r="N141" s="71"/>
      <c r="O141" s="71"/>
      <c r="P141" s="71"/>
      <c r="Q141" s="71"/>
      <c r="R141" s="71"/>
      <c r="S141" s="71"/>
      <c r="T141" s="71"/>
      <c r="U141" s="71"/>
      <c r="V141" s="71"/>
      <c r="W141" s="71"/>
      <c r="X141" s="71"/>
      <c r="Y141" s="71"/>
    </row>
    <row r="142" spans="1:25" ht="15">
      <c r="A142" s="15"/>
      <c r="B142" s="39"/>
      <c r="C142" s="42" t="s">
        <v>329</v>
      </c>
      <c r="D142" s="43"/>
      <c r="E142" s="19">
        <v>14</v>
      </c>
      <c r="F142" s="39"/>
      <c r="G142" s="39"/>
      <c r="H142" s="42" t="s">
        <v>325</v>
      </c>
      <c r="I142" s="43"/>
      <c r="J142" s="19">
        <v>25</v>
      </c>
      <c r="K142" s="39"/>
      <c r="L142" s="71"/>
      <c r="M142" s="71"/>
      <c r="N142" s="71"/>
      <c r="O142" s="71"/>
      <c r="P142" s="71"/>
      <c r="Q142" s="71"/>
      <c r="R142" s="71"/>
      <c r="S142" s="71"/>
      <c r="T142" s="71"/>
      <c r="U142" s="71"/>
      <c r="V142" s="71"/>
      <c r="W142" s="71"/>
      <c r="X142" s="71"/>
      <c r="Y142" s="71"/>
    </row>
    <row r="143" spans="1:25" ht="15">
      <c r="A143" s="15"/>
      <c r="B143" s="41">
        <v>4</v>
      </c>
      <c r="C143" s="42" t="s">
        <v>303</v>
      </c>
      <c r="D143" s="43"/>
      <c r="E143" s="19">
        <v>11</v>
      </c>
      <c r="F143" s="38" t="s">
        <v>87</v>
      </c>
      <c r="G143" s="40">
        <v>4</v>
      </c>
      <c r="H143" s="42" t="s">
        <v>337</v>
      </c>
      <c r="I143" s="43"/>
      <c r="J143" s="19">
        <v>9</v>
      </c>
      <c r="K143" s="38"/>
      <c r="L143" s="71"/>
      <c r="M143" s="71"/>
      <c r="N143" s="71"/>
      <c r="O143" s="71"/>
      <c r="P143" s="71"/>
      <c r="Q143" s="71"/>
      <c r="R143" s="71"/>
      <c r="S143" s="71"/>
      <c r="T143" s="71"/>
      <c r="U143" s="71"/>
      <c r="V143" s="71"/>
      <c r="W143" s="71"/>
      <c r="X143" s="71"/>
      <c r="Y143" s="71"/>
    </row>
    <row r="144" spans="1:25" ht="15">
      <c r="A144" s="15"/>
      <c r="B144" s="39"/>
      <c r="C144" s="42" t="s">
        <v>307</v>
      </c>
      <c r="D144" s="43"/>
      <c r="E144" s="19">
        <v>9</v>
      </c>
      <c r="F144" s="39"/>
      <c r="G144" s="39"/>
      <c r="H144" s="42" t="s">
        <v>336</v>
      </c>
      <c r="I144" s="43"/>
      <c r="J144" s="19">
        <v>10</v>
      </c>
      <c r="K144" s="39"/>
      <c r="L144" s="71"/>
      <c r="M144" s="71"/>
      <c r="N144" s="71"/>
      <c r="O144" s="71"/>
      <c r="P144" s="71"/>
      <c r="Q144" s="71"/>
      <c r="R144" s="71"/>
      <c r="S144" s="71"/>
      <c r="T144" s="71"/>
      <c r="U144" s="71"/>
      <c r="V144" s="71"/>
      <c r="W144" s="71"/>
      <c r="X144" s="71"/>
      <c r="Y144" s="71"/>
    </row>
    <row r="145" spans="1:25" ht="15">
      <c r="A145" s="15"/>
      <c r="B145" s="41">
        <v>5</v>
      </c>
      <c r="C145" s="42" t="s">
        <v>313</v>
      </c>
      <c r="D145" s="43"/>
      <c r="E145" s="19">
        <v>21</v>
      </c>
      <c r="F145" s="38" t="s">
        <v>64</v>
      </c>
      <c r="G145" s="40">
        <v>5</v>
      </c>
      <c r="H145" s="42" t="s">
        <v>282</v>
      </c>
      <c r="I145" s="43"/>
      <c r="J145" s="19">
        <v>0</v>
      </c>
      <c r="K145" s="38"/>
      <c r="L145" s="71"/>
      <c r="M145" s="71"/>
      <c r="N145" s="71"/>
      <c r="O145" s="71"/>
      <c r="P145" s="71"/>
      <c r="Q145" s="71"/>
      <c r="R145" s="71"/>
      <c r="S145" s="71"/>
      <c r="T145" s="71"/>
      <c r="U145" s="71"/>
      <c r="V145" s="71"/>
      <c r="W145" s="71"/>
      <c r="X145" s="71"/>
      <c r="Y145" s="71"/>
    </row>
    <row r="146" spans="1:25" ht="15">
      <c r="A146" s="15"/>
      <c r="B146" s="39"/>
      <c r="C146" s="42" t="s">
        <v>317</v>
      </c>
      <c r="D146" s="43"/>
      <c r="E146" s="19">
        <v>23</v>
      </c>
      <c r="F146" s="39"/>
      <c r="G146" s="39"/>
      <c r="H146" s="42" t="s">
        <v>290</v>
      </c>
      <c r="I146" s="43"/>
      <c r="J146" s="19">
        <v>12</v>
      </c>
      <c r="K146" s="39"/>
      <c r="L146" s="71"/>
      <c r="M146" s="71"/>
      <c r="N146" s="71"/>
      <c r="O146" s="71"/>
      <c r="P146" s="71"/>
      <c r="Q146" s="71"/>
      <c r="R146" s="71"/>
      <c r="S146" s="71"/>
      <c r="T146" s="71"/>
      <c r="U146" s="71"/>
      <c r="V146" s="71"/>
      <c r="W146" s="71"/>
      <c r="X146" s="71"/>
      <c r="Y146" s="71"/>
    </row>
    <row r="147" spans="1:25" ht="15">
      <c r="A147" s="22"/>
      <c r="B147" s="44" t="str">
        <f>"TOTAL MATCHES WON BY : "&amp;C133</f>
        <v>TOTAL MATCHES WON BY : MOUNT LAWLEY</v>
      </c>
      <c r="C147" s="45"/>
      <c r="D147" s="45"/>
      <c r="E147" s="43"/>
      <c r="F147" s="19">
        <f>COUNTA(F137:F146)-0.5*COUNTIF(F137:F146,"Sq*")-COUNTIF(F137:F146,"TBA")</f>
        <v>4</v>
      </c>
      <c r="G147" s="55" t="str">
        <f>"TOTAL MATCHES WON BY : "&amp;H133</f>
        <v>TOTAL MATCHES WON BY : THE VINES</v>
      </c>
      <c r="H147" s="45"/>
      <c r="I147" s="45"/>
      <c r="J147" s="43"/>
      <c r="K147" s="19">
        <f>COUNTA(K137:K146)-0.5*COUNTIF(K137:K146,"Sq*")-COUNTIF(K137:K146,"TBA")</f>
        <v>1</v>
      </c>
      <c r="L147" s="70"/>
      <c r="M147" s="70"/>
      <c r="N147" s="70" t="str">
        <f>IF(F147+K147=0,"",C133)</f>
        <v>MOUNT LAWLEY</v>
      </c>
      <c r="O147" s="24">
        <f>F147</f>
        <v>4</v>
      </c>
      <c r="P147" s="70" t="str">
        <f>IF(F147+K147=0,"",H133)</f>
        <v>THE VINES</v>
      </c>
      <c r="Q147" s="24">
        <f>K147</f>
        <v>1</v>
      </c>
      <c r="R147" s="70" t="str">
        <f>G148</f>
        <v>MOUNT LAWLEY</v>
      </c>
      <c r="S147" s="70" t="str">
        <f>IF(R147="HALVED",C133,"")</f>
        <v/>
      </c>
      <c r="T147" s="70" t="str">
        <f>IF(R147="HALVED",H133,"")</f>
        <v/>
      </c>
      <c r="U147" s="70"/>
      <c r="V147" s="70"/>
      <c r="W147" s="70"/>
      <c r="X147" s="70"/>
      <c r="Y147" s="70"/>
    </row>
    <row r="148" spans="1:25" ht="15">
      <c r="A148" s="25"/>
      <c r="B148" s="46" t="s">
        <v>52</v>
      </c>
      <c r="C148" s="45"/>
      <c r="D148" s="45"/>
      <c r="E148" s="45"/>
      <c r="F148" s="43"/>
      <c r="G148" s="56" t="str">
        <f>IF(F147+K147&lt;4,"",IF(F147=K147,"HALVED",IF(F147&gt;K147,C133,H133)))</f>
        <v>MOUNT LAWLEY</v>
      </c>
      <c r="H148" s="45"/>
      <c r="I148" s="45"/>
      <c r="J148" s="45"/>
      <c r="K148" s="43"/>
      <c r="L148" s="69"/>
      <c r="M148" s="69"/>
      <c r="N148" s="69"/>
      <c r="O148" s="69"/>
      <c r="P148" s="69"/>
      <c r="Q148" s="69"/>
      <c r="R148" s="69"/>
      <c r="S148" s="69"/>
      <c r="T148" s="69"/>
      <c r="U148" s="69"/>
      <c r="V148" s="69"/>
      <c r="W148" s="69"/>
      <c r="X148" s="69"/>
      <c r="Y148" s="69"/>
    </row>
    <row r="149" spans="1:25" ht="15">
      <c r="A149" s="25"/>
      <c r="B149" s="25"/>
      <c r="C149" s="25"/>
      <c r="D149" s="25"/>
      <c r="E149" s="25"/>
      <c r="F149" s="25"/>
      <c r="G149" s="33"/>
      <c r="H149" s="33"/>
      <c r="I149" s="33"/>
      <c r="J149" s="33"/>
      <c r="K149" s="33"/>
      <c r="L149" s="69"/>
      <c r="M149" s="69"/>
      <c r="N149" s="69"/>
      <c r="O149" s="69"/>
      <c r="P149" s="69"/>
      <c r="Q149" s="69"/>
      <c r="R149" s="69"/>
      <c r="S149" s="69"/>
      <c r="T149" s="69"/>
      <c r="U149" s="69"/>
      <c r="V149" s="69"/>
      <c r="W149" s="69"/>
      <c r="X149" s="69"/>
      <c r="Y149" s="69"/>
    </row>
    <row r="150" spans="1:25" ht="22.5" customHeight="1">
      <c r="A150" s="15"/>
      <c r="B150" s="57" t="s">
        <v>147</v>
      </c>
      <c r="C150" s="45"/>
      <c r="D150" s="45"/>
      <c r="E150" s="45"/>
      <c r="F150" s="45"/>
      <c r="G150" s="45"/>
      <c r="H150" s="45"/>
      <c r="I150" s="45"/>
      <c r="J150" s="45"/>
      <c r="K150" s="43"/>
      <c r="L150" s="69"/>
      <c r="M150" s="69"/>
      <c r="N150" s="69"/>
      <c r="O150" s="69"/>
      <c r="P150" s="69"/>
      <c r="Q150" s="69"/>
      <c r="R150" s="69"/>
      <c r="S150" s="69"/>
      <c r="T150" s="69"/>
      <c r="U150" s="69"/>
      <c r="V150" s="69"/>
      <c r="W150" s="69"/>
      <c r="X150" s="69"/>
      <c r="Y150" s="69"/>
    </row>
    <row r="151" spans="1:25" ht="15">
      <c r="A151" s="15"/>
      <c r="B151" s="16" t="s">
        <v>22</v>
      </c>
      <c r="C151" s="58" t="s">
        <v>17</v>
      </c>
      <c r="D151" s="45"/>
      <c r="E151" s="45"/>
      <c r="F151" s="43"/>
      <c r="G151" s="17" t="s">
        <v>22</v>
      </c>
      <c r="H151" s="48" t="s">
        <v>320</v>
      </c>
      <c r="I151" s="45"/>
      <c r="J151" s="45"/>
      <c r="K151" s="43"/>
      <c r="L151" s="69"/>
      <c r="M151" s="69"/>
      <c r="N151" s="69"/>
      <c r="O151" s="69"/>
      <c r="P151" s="69"/>
      <c r="Q151" s="69"/>
      <c r="R151" s="69"/>
      <c r="S151" s="69"/>
      <c r="T151" s="69"/>
      <c r="U151" s="69"/>
      <c r="V151" s="69"/>
      <c r="W151" s="69"/>
      <c r="X151" s="69"/>
      <c r="Y151" s="69"/>
    </row>
    <row r="152" spans="1:25" ht="15">
      <c r="A152" s="15"/>
      <c r="B152" s="41" t="s">
        <v>23</v>
      </c>
      <c r="C152" s="59" t="s">
        <v>24</v>
      </c>
      <c r="D152" s="50"/>
      <c r="E152" s="41" t="s">
        <v>25</v>
      </c>
      <c r="F152" s="41" t="s">
        <v>26</v>
      </c>
      <c r="G152" s="40" t="s">
        <v>23</v>
      </c>
      <c r="H152" s="49" t="s">
        <v>24</v>
      </c>
      <c r="I152" s="50"/>
      <c r="J152" s="40" t="s">
        <v>25</v>
      </c>
      <c r="K152" s="40" t="s">
        <v>26</v>
      </c>
      <c r="L152" s="69"/>
      <c r="M152" s="69"/>
      <c r="N152" s="69"/>
      <c r="O152" s="69"/>
      <c r="P152" s="69"/>
      <c r="Q152" s="69"/>
      <c r="R152" s="69"/>
      <c r="S152" s="69"/>
      <c r="T152" s="69"/>
      <c r="U152" s="69"/>
      <c r="V152" s="69"/>
      <c r="W152" s="69"/>
      <c r="X152" s="69"/>
      <c r="Y152" s="69"/>
    </row>
    <row r="153" spans="1:25" ht="15">
      <c r="A153" s="15"/>
      <c r="B153" s="47"/>
      <c r="C153" s="51"/>
      <c r="D153" s="52"/>
      <c r="E153" s="47"/>
      <c r="F153" s="47"/>
      <c r="G153" s="47"/>
      <c r="H153" s="51"/>
      <c r="I153" s="52"/>
      <c r="J153" s="47"/>
      <c r="K153" s="47"/>
      <c r="L153" s="69"/>
      <c r="M153" s="69"/>
      <c r="N153" s="69"/>
      <c r="O153" s="69"/>
      <c r="P153" s="69"/>
      <c r="Q153" s="69"/>
      <c r="R153" s="69"/>
      <c r="S153" s="69"/>
      <c r="T153" s="69"/>
      <c r="U153" s="69"/>
      <c r="V153" s="69"/>
      <c r="W153" s="69"/>
      <c r="X153" s="69"/>
      <c r="Y153" s="69"/>
    </row>
    <row r="154" spans="1:25" ht="15">
      <c r="A154" s="15"/>
      <c r="B154" s="39"/>
      <c r="C154" s="53"/>
      <c r="D154" s="54"/>
      <c r="E154" s="39"/>
      <c r="F154" s="39"/>
      <c r="G154" s="39"/>
      <c r="H154" s="53"/>
      <c r="I154" s="54"/>
      <c r="J154" s="39"/>
      <c r="K154" s="39"/>
      <c r="L154" s="69"/>
      <c r="M154" s="69"/>
      <c r="N154" s="69"/>
      <c r="O154" s="69"/>
      <c r="P154" s="69"/>
      <c r="Q154" s="69"/>
      <c r="R154" s="69"/>
      <c r="S154" s="69"/>
      <c r="T154" s="69"/>
      <c r="U154" s="69"/>
      <c r="V154" s="69"/>
      <c r="W154" s="69"/>
      <c r="X154" s="69"/>
      <c r="Y154" s="69"/>
    </row>
    <row r="155" spans="1:25" ht="15">
      <c r="A155" s="15"/>
      <c r="B155" s="41">
        <v>1</v>
      </c>
      <c r="C155" s="42" t="s">
        <v>314</v>
      </c>
      <c r="D155" s="43"/>
      <c r="E155" s="19">
        <v>13</v>
      </c>
      <c r="F155" s="38" t="s">
        <v>68</v>
      </c>
      <c r="G155" s="40">
        <v>1</v>
      </c>
      <c r="H155" s="42" t="s">
        <v>311</v>
      </c>
      <c r="I155" s="43"/>
      <c r="J155" s="19">
        <v>16</v>
      </c>
      <c r="K155" s="38"/>
      <c r="L155" s="71"/>
      <c r="M155" s="71"/>
      <c r="N155" s="71"/>
      <c r="O155" s="71"/>
      <c r="P155" s="71"/>
      <c r="Q155" s="71"/>
      <c r="R155" s="71"/>
      <c r="S155" s="71"/>
      <c r="T155" s="71"/>
      <c r="U155" s="71"/>
      <c r="V155" s="71"/>
      <c r="W155" s="71"/>
      <c r="X155" s="71"/>
      <c r="Y155" s="71"/>
    </row>
    <row r="156" spans="1:25" ht="15">
      <c r="A156" s="15"/>
      <c r="B156" s="39"/>
      <c r="C156" s="42" t="s">
        <v>312</v>
      </c>
      <c r="D156" s="43"/>
      <c r="E156" s="19">
        <v>20</v>
      </c>
      <c r="F156" s="39"/>
      <c r="G156" s="39"/>
      <c r="H156" s="42" t="s">
        <v>319</v>
      </c>
      <c r="I156" s="43"/>
      <c r="J156" s="19">
        <v>14</v>
      </c>
      <c r="K156" s="39"/>
      <c r="L156" s="71"/>
      <c r="M156" s="71"/>
      <c r="N156" s="71"/>
      <c r="O156" s="71"/>
      <c r="P156" s="71"/>
      <c r="Q156" s="71"/>
      <c r="R156" s="71"/>
      <c r="S156" s="71"/>
      <c r="T156" s="71"/>
      <c r="U156" s="71"/>
      <c r="V156" s="71"/>
      <c r="W156" s="71"/>
      <c r="X156" s="71"/>
      <c r="Y156" s="71"/>
    </row>
    <row r="157" spans="1:25" ht="15">
      <c r="A157" s="15"/>
      <c r="B157" s="41">
        <v>2</v>
      </c>
      <c r="C157" s="42" t="s">
        <v>335</v>
      </c>
      <c r="D157" s="43"/>
      <c r="E157" s="19">
        <v>12</v>
      </c>
      <c r="F157" s="38"/>
      <c r="G157" s="40">
        <v>2</v>
      </c>
      <c r="H157" s="42" t="s">
        <v>303</v>
      </c>
      <c r="I157" s="43"/>
      <c r="J157" s="19">
        <v>11</v>
      </c>
      <c r="K157" s="38" t="s">
        <v>43</v>
      </c>
      <c r="L157" s="71"/>
      <c r="M157" s="71"/>
      <c r="N157" s="71"/>
      <c r="O157" s="71"/>
      <c r="P157" s="71"/>
      <c r="Q157" s="71"/>
      <c r="R157" s="71"/>
      <c r="S157" s="71"/>
      <c r="T157" s="71"/>
      <c r="U157" s="71"/>
      <c r="V157" s="71"/>
      <c r="W157" s="71"/>
      <c r="X157" s="71"/>
      <c r="Y157" s="71"/>
    </row>
    <row r="158" spans="1:25" ht="15">
      <c r="A158" s="15"/>
      <c r="B158" s="39"/>
      <c r="C158" s="42" t="s">
        <v>334</v>
      </c>
      <c r="D158" s="43"/>
      <c r="E158" s="19">
        <v>21</v>
      </c>
      <c r="F158" s="39"/>
      <c r="G158" s="39"/>
      <c r="H158" s="42" t="s">
        <v>301</v>
      </c>
      <c r="I158" s="43"/>
      <c r="J158" s="19">
        <v>16</v>
      </c>
      <c r="K158" s="39"/>
      <c r="L158" s="71"/>
      <c r="M158" s="71"/>
      <c r="N158" s="71"/>
      <c r="O158" s="71"/>
      <c r="P158" s="71"/>
      <c r="Q158" s="71"/>
      <c r="R158" s="71"/>
      <c r="S158" s="71"/>
      <c r="T158" s="71"/>
      <c r="U158" s="71"/>
      <c r="V158" s="71"/>
      <c r="W158" s="71"/>
      <c r="X158" s="71"/>
      <c r="Y158" s="71"/>
    </row>
    <row r="159" spans="1:25" ht="15">
      <c r="A159" s="15"/>
      <c r="B159" s="41">
        <v>3</v>
      </c>
      <c r="C159" s="42" t="s">
        <v>310</v>
      </c>
      <c r="D159" s="43"/>
      <c r="E159" s="19">
        <v>17</v>
      </c>
      <c r="F159" s="38" t="s">
        <v>102</v>
      </c>
      <c r="G159" s="40">
        <v>3</v>
      </c>
      <c r="H159" s="42" t="s">
        <v>333</v>
      </c>
      <c r="I159" s="43"/>
      <c r="J159" s="19">
        <v>17</v>
      </c>
      <c r="K159" s="38"/>
      <c r="L159" s="71"/>
      <c r="M159" s="71"/>
      <c r="N159" s="71"/>
      <c r="O159" s="71"/>
      <c r="P159" s="71"/>
      <c r="Q159" s="71"/>
      <c r="R159" s="71"/>
      <c r="S159" s="71"/>
      <c r="T159" s="71"/>
      <c r="U159" s="71"/>
      <c r="V159" s="71"/>
      <c r="W159" s="71"/>
      <c r="X159" s="71"/>
      <c r="Y159" s="71"/>
    </row>
    <row r="160" spans="1:25" ht="15">
      <c r="A160" s="15"/>
      <c r="B160" s="39"/>
      <c r="C160" s="42" t="s">
        <v>308</v>
      </c>
      <c r="D160" s="43"/>
      <c r="E160" s="19">
        <v>12</v>
      </c>
      <c r="F160" s="39"/>
      <c r="G160" s="39"/>
      <c r="H160" s="42" t="s">
        <v>332</v>
      </c>
      <c r="I160" s="43"/>
      <c r="J160" s="19">
        <v>20</v>
      </c>
      <c r="K160" s="39"/>
      <c r="L160" s="71"/>
      <c r="M160" s="71"/>
      <c r="N160" s="71"/>
      <c r="O160" s="71"/>
      <c r="P160" s="71"/>
      <c r="Q160" s="71"/>
      <c r="R160" s="71"/>
      <c r="S160" s="71"/>
      <c r="T160" s="71"/>
      <c r="U160" s="71"/>
      <c r="V160" s="71"/>
      <c r="W160" s="71"/>
      <c r="X160" s="71"/>
      <c r="Y160" s="71"/>
    </row>
    <row r="161" spans="1:25" ht="15">
      <c r="A161" s="15"/>
      <c r="B161" s="41">
        <v>4</v>
      </c>
      <c r="C161" s="42" t="s">
        <v>302</v>
      </c>
      <c r="D161" s="43"/>
      <c r="E161" s="19">
        <v>9</v>
      </c>
      <c r="F161" s="38" t="s">
        <v>33</v>
      </c>
      <c r="G161" s="40">
        <v>4</v>
      </c>
      <c r="H161" s="42" t="s">
        <v>307</v>
      </c>
      <c r="I161" s="43"/>
      <c r="J161" s="19">
        <v>9</v>
      </c>
      <c r="K161" s="38"/>
      <c r="L161" s="71"/>
      <c r="M161" s="71"/>
      <c r="N161" s="71"/>
      <c r="O161" s="71"/>
      <c r="P161" s="71"/>
      <c r="Q161" s="71"/>
      <c r="R161" s="71"/>
      <c r="S161" s="71"/>
      <c r="T161" s="71"/>
      <c r="U161" s="71"/>
      <c r="V161" s="71"/>
      <c r="W161" s="71"/>
      <c r="X161" s="71"/>
      <c r="Y161" s="71"/>
    </row>
    <row r="162" spans="1:25" ht="15">
      <c r="A162" s="15"/>
      <c r="B162" s="39"/>
      <c r="C162" s="42" t="s">
        <v>300</v>
      </c>
      <c r="D162" s="43"/>
      <c r="E162" s="19">
        <v>16</v>
      </c>
      <c r="F162" s="39"/>
      <c r="G162" s="39"/>
      <c r="H162" s="42" t="s">
        <v>305</v>
      </c>
      <c r="I162" s="43"/>
      <c r="J162" s="19">
        <v>14</v>
      </c>
      <c r="K162" s="39"/>
      <c r="L162" s="71"/>
      <c r="M162" s="71"/>
      <c r="N162" s="71"/>
      <c r="O162" s="71"/>
      <c r="P162" s="71"/>
      <c r="Q162" s="71"/>
      <c r="R162" s="71"/>
      <c r="S162" s="71"/>
      <c r="T162" s="71"/>
      <c r="U162" s="71"/>
      <c r="V162" s="71"/>
      <c r="W162" s="71"/>
      <c r="X162" s="71"/>
      <c r="Y162" s="71"/>
    </row>
    <row r="163" spans="1:25" ht="15">
      <c r="A163" s="15"/>
      <c r="B163" s="41">
        <v>5</v>
      </c>
      <c r="C163" s="42" t="s">
        <v>331</v>
      </c>
      <c r="D163" s="43"/>
      <c r="E163" s="19">
        <v>8</v>
      </c>
      <c r="F163" s="38" t="s">
        <v>33</v>
      </c>
      <c r="G163" s="40">
        <v>5</v>
      </c>
      <c r="H163" s="42" t="s">
        <v>330</v>
      </c>
      <c r="I163" s="43"/>
      <c r="J163" s="19">
        <v>22</v>
      </c>
      <c r="K163" s="38"/>
      <c r="L163" s="71"/>
      <c r="M163" s="71"/>
      <c r="N163" s="71"/>
      <c r="O163" s="71"/>
      <c r="P163" s="71"/>
      <c r="Q163" s="71"/>
      <c r="R163" s="71"/>
      <c r="S163" s="71"/>
      <c r="T163" s="71"/>
      <c r="U163" s="71"/>
      <c r="V163" s="71"/>
      <c r="W163" s="71"/>
      <c r="X163" s="71"/>
      <c r="Y163" s="71"/>
    </row>
    <row r="164" spans="1:25" ht="15">
      <c r="A164" s="22"/>
      <c r="B164" s="39"/>
      <c r="C164" s="42" t="s">
        <v>304</v>
      </c>
      <c r="D164" s="43"/>
      <c r="E164" s="19">
        <v>19</v>
      </c>
      <c r="F164" s="39"/>
      <c r="G164" s="39"/>
      <c r="H164" s="42" t="s">
        <v>329</v>
      </c>
      <c r="I164" s="43"/>
      <c r="J164" s="19">
        <v>14</v>
      </c>
      <c r="K164" s="39"/>
      <c r="L164" s="71"/>
      <c r="M164" s="71"/>
      <c r="N164" s="71"/>
      <c r="O164" s="71"/>
      <c r="P164" s="71"/>
      <c r="Q164" s="71"/>
      <c r="R164" s="71"/>
      <c r="S164" s="71"/>
      <c r="T164" s="71"/>
      <c r="U164" s="71"/>
      <c r="V164" s="71"/>
      <c r="W164" s="71"/>
      <c r="X164" s="71"/>
      <c r="Y164" s="71"/>
    </row>
    <row r="165" spans="1:25" ht="15.75">
      <c r="A165" s="25"/>
      <c r="B165" s="44" t="str">
        <f>"TOTAL MATCHES WON BY : "&amp;C151</f>
        <v>TOTAL MATCHES WON BY : COTTESLOE</v>
      </c>
      <c r="C165" s="45"/>
      <c r="D165" s="45"/>
      <c r="E165" s="43"/>
      <c r="F165" s="19">
        <f>COUNTA(F155:F164)-0.5*COUNTIF(F155:F164,"Sq*")-COUNTIF(F155:F164,"TBA")</f>
        <v>4</v>
      </c>
      <c r="G165" s="55" t="str">
        <f>"TOTAL MATCHES WON BY : "&amp;H151</f>
        <v>TOTAL MATCHES WON BY : MOUNT LAWLEY</v>
      </c>
      <c r="H165" s="45"/>
      <c r="I165" s="45"/>
      <c r="J165" s="43"/>
      <c r="K165" s="19">
        <f>COUNTA(K155:K164)-0.5*COUNTIF(K155:K164,"Sq*")-COUNTIF(K155:K164,"TBA")</f>
        <v>1</v>
      </c>
      <c r="L165" s="70"/>
      <c r="M165" s="70"/>
      <c r="N165" s="70" t="str">
        <f>IF(F165+K165=0,"",C151)</f>
        <v>COTTESLOE</v>
      </c>
      <c r="O165" s="24">
        <f>F165</f>
        <v>4</v>
      </c>
      <c r="P165" s="70" t="str">
        <f>IF(F165+K165=0,"",H151)</f>
        <v>MOUNT LAWLEY</v>
      </c>
      <c r="Q165" s="24">
        <f>K165</f>
        <v>1</v>
      </c>
      <c r="R165" s="70" t="str">
        <f>G166</f>
        <v>COTTESLOE</v>
      </c>
      <c r="S165" s="70" t="str">
        <f>IF(R165="HALVED",C151,"")</f>
        <v/>
      </c>
      <c r="T165" s="70" t="str">
        <f>IF(R165="HALVED",H151,"")</f>
        <v/>
      </c>
      <c r="U165" s="70"/>
      <c r="V165" s="70"/>
      <c r="W165" s="70"/>
      <c r="X165" s="70"/>
      <c r="Y165" s="70"/>
    </row>
    <row r="166" spans="1:25" ht="15">
      <c r="A166" s="25"/>
      <c r="B166" s="46" t="s">
        <v>52</v>
      </c>
      <c r="C166" s="45"/>
      <c r="D166" s="45"/>
      <c r="E166" s="45"/>
      <c r="F166" s="43"/>
      <c r="G166" s="56" t="str">
        <f>IF(F165+K165&lt;4,"",IF(F165=K165,"HALVED",IF(F165&gt;K165,C151,H151)))</f>
        <v>COTTESLOE</v>
      </c>
      <c r="H166" s="45"/>
      <c r="I166" s="45"/>
      <c r="J166" s="45"/>
      <c r="K166" s="43"/>
      <c r="L166" s="69"/>
      <c r="M166" s="69"/>
      <c r="N166" s="69"/>
      <c r="O166" s="69"/>
      <c r="P166" s="69"/>
      <c r="Q166" s="69"/>
      <c r="R166" s="69"/>
      <c r="S166" s="69"/>
      <c r="T166" s="69"/>
      <c r="U166" s="69"/>
      <c r="V166" s="69"/>
      <c r="W166" s="69"/>
      <c r="X166" s="69"/>
      <c r="Y166" s="69"/>
    </row>
    <row r="167" spans="1:25" ht="15">
      <c r="A167" s="25"/>
      <c r="B167" s="26"/>
      <c r="C167" s="26"/>
      <c r="D167" s="26"/>
      <c r="E167" s="26"/>
      <c r="F167" s="26"/>
      <c r="G167" s="27"/>
      <c r="H167" s="27"/>
      <c r="I167" s="27"/>
      <c r="J167" s="27"/>
      <c r="K167" s="27"/>
      <c r="L167" s="69"/>
      <c r="M167" s="69"/>
      <c r="N167" s="69"/>
      <c r="O167" s="69"/>
      <c r="P167" s="69"/>
      <c r="Q167" s="69"/>
      <c r="R167" s="69"/>
      <c r="S167" s="69"/>
      <c r="T167" s="69"/>
      <c r="U167" s="69"/>
      <c r="V167" s="69"/>
      <c r="W167" s="69"/>
      <c r="X167" s="69"/>
      <c r="Y167" s="69"/>
    </row>
    <row r="168" spans="1:25" ht="15">
      <c r="A168" s="25"/>
      <c r="B168" s="26"/>
      <c r="C168" s="26"/>
      <c r="D168" s="26"/>
      <c r="E168" s="26"/>
      <c r="F168" s="26"/>
      <c r="G168" s="27"/>
      <c r="H168" s="27"/>
      <c r="I168" s="27"/>
      <c r="J168" s="27"/>
      <c r="K168" s="27"/>
      <c r="L168" s="69"/>
      <c r="M168" s="69"/>
      <c r="N168" s="69"/>
      <c r="O168" s="69"/>
      <c r="P168" s="69"/>
      <c r="Q168" s="69"/>
      <c r="R168" s="69"/>
      <c r="S168" s="69"/>
      <c r="T168" s="69"/>
      <c r="U168" s="69"/>
      <c r="V168" s="69"/>
      <c r="W168" s="69"/>
      <c r="X168" s="69"/>
      <c r="Y168" s="69"/>
    </row>
    <row r="169" spans="1:25" ht="15">
      <c r="A169" s="15"/>
      <c r="B169" s="16" t="s">
        <v>22</v>
      </c>
      <c r="C169" s="58" t="s">
        <v>299</v>
      </c>
      <c r="D169" s="45"/>
      <c r="E169" s="45"/>
      <c r="F169" s="43"/>
      <c r="G169" s="17" t="s">
        <v>22</v>
      </c>
      <c r="H169" s="48" t="s">
        <v>18</v>
      </c>
      <c r="I169" s="45"/>
      <c r="J169" s="45"/>
      <c r="K169" s="43"/>
      <c r="L169" s="69"/>
      <c r="M169" s="69"/>
      <c r="N169" s="69"/>
      <c r="O169" s="69"/>
      <c r="P169" s="69"/>
      <c r="Q169" s="69"/>
      <c r="R169" s="69"/>
      <c r="S169" s="69"/>
      <c r="T169" s="69"/>
      <c r="U169" s="69"/>
      <c r="V169" s="69"/>
      <c r="W169" s="69"/>
      <c r="X169" s="69"/>
      <c r="Y169" s="69"/>
    </row>
    <row r="170" spans="1:25" ht="15">
      <c r="A170" s="25"/>
      <c r="B170" s="41" t="s">
        <v>23</v>
      </c>
      <c r="C170" s="59" t="s">
        <v>24</v>
      </c>
      <c r="D170" s="50"/>
      <c r="E170" s="41" t="s">
        <v>25</v>
      </c>
      <c r="F170" s="41" t="s">
        <v>26</v>
      </c>
      <c r="G170" s="40" t="s">
        <v>23</v>
      </c>
      <c r="H170" s="49" t="s">
        <v>24</v>
      </c>
      <c r="I170" s="50"/>
      <c r="J170" s="40" t="s">
        <v>25</v>
      </c>
      <c r="K170" s="40" t="s">
        <v>26</v>
      </c>
      <c r="L170" s="69"/>
      <c r="M170" s="69"/>
      <c r="N170" s="69"/>
      <c r="O170" s="69"/>
      <c r="P170" s="69"/>
      <c r="Q170" s="69"/>
      <c r="R170" s="69"/>
      <c r="S170" s="69"/>
      <c r="T170" s="69"/>
      <c r="U170" s="69"/>
      <c r="V170" s="69"/>
      <c r="W170" s="69"/>
      <c r="X170" s="69"/>
      <c r="Y170" s="69"/>
    </row>
    <row r="171" spans="1:25" ht="15">
      <c r="A171" s="25"/>
      <c r="B171" s="47"/>
      <c r="C171" s="51"/>
      <c r="D171" s="52"/>
      <c r="E171" s="47"/>
      <c r="F171" s="47"/>
      <c r="G171" s="47"/>
      <c r="H171" s="51"/>
      <c r="I171" s="52"/>
      <c r="J171" s="47"/>
      <c r="K171" s="47"/>
      <c r="L171" s="69"/>
      <c r="M171" s="69"/>
      <c r="N171" s="69"/>
      <c r="O171" s="69"/>
      <c r="P171" s="69"/>
      <c r="Q171" s="69"/>
      <c r="R171" s="69"/>
      <c r="S171" s="69"/>
      <c r="T171" s="69"/>
      <c r="U171" s="69"/>
      <c r="V171" s="69"/>
      <c r="W171" s="69"/>
      <c r="X171" s="69"/>
      <c r="Y171" s="69"/>
    </row>
    <row r="172" spans="1:25" ht="15">
      <c r="A172" s="25"/>
      <c r="B172" s="39"/>
      <c r="C172" s="53"/>
      <c r="D172" s="54"/>
      <c r="E172" s="39"/>
      <c r="F172" s="39"/>
      <c r="G172" s="39"/>
      <c r="H172" s="53"/>
      <c r="I172" s="54"/>
      <c r="J172" s="39"/>
      <c r="K172" s="39"/>
      <c r="L172" s="69"/>
      <c r="M172" s="69"/>
      <c r="N172" s="69"/>
      <c r="O172" s="69"/>
      <c r="P172" s="69"/>
      <c r="Q172" s="69"/>
      <c r="R172" s="69"/>
      <c r="S172" s="69"/>
      <c r="T172" s="69"/>
      <c r="U172" s="69"/>
      <c r="V172" s="69"/>
      <c r="W172" s="69"/>
      <c r="X172" s="69"/>
      <c r="Y172" s="69"/>
    </row>
    <row r="173" spans="1:25" ht="15.75">
      <c r="A173" s="25"/>
      <c r="B173" s="41">
        <v>1</v>
      </c>
      <c r="C173" s="42" t="s">
        <v>289</v>
      </c>
      <c r="D173" s="43"/>
      <c r="E173" s="19">
        <v>12</v>
      </c>
      <c r="F173" s="38" t="s">
        <v>84</v>
      </c>
      <c r="G173" s="40">
        <v>1</v>
      </c>
      <c r="H173" s="42" t="s">
        <v>298</v>
      </c>
      <c r="I173" s="43"/>
      <c r="J173" s="19">
        <v>22</v>
      </c>
      <c r="K173" s="38"/>
      <c r="L173" s="71"/>
      <c r="M173" s="71"/>
      <c r="N173" s="71"/>
      <c r="O173" s="71"/>
      <c r="P173" s="71"/>
      <c r="Q173" s="71"/>
      <c r="R173" s="71"/>
      <c r="S173" s="71"/>
      <c r="T173" s="71"/>
      <c r="U173" s="71"/>
      <c r="V173" s="71"/>
      <c r="W173" s="71"/>
      <c r="X173" s="71"/>
      <c r="Y173" s="71"/>
    </row>
    <row r="174" spans="1:25" ht="15.75">
      <c r="A174" s="25"/>
      <c r="B174" s="39"/>
      <c r="C174" s="42" t="s">
        <v>287</v>
      </c>
      <c r="D174" s="43"/>
      <c r="E174" s="19">
        <v>11</v>
      </c>
      <c r="F174" s="39"/>
      <c r="G174" s="39"/>
      <c r="H174" s="42" t="s">
        <v>328</v>
      </c>
      <c r="I174" s="43"/>
      <c r="J174" s="19">
        <v>5</v>
      </c>
      <c r="K174" s="39"/>
      <c r="L174" s="71"/>
      <c r="M174" s="71"/>
      <c r="N174" s="71"/>
      <c r="O174" s="71"/>
      <c r="P174" s="71"/>
      <c r="Q174" s="71"/>
      <c r="R174" s="71"/>
      <c r="S174" s="71"/>
      <c r="T174" s="71"/>
      <c r="U174" s="71"/>
      <c r="V174" s="71"/>
      <c r="W174" s="71"/>
      <c r="X174" s="71"/>
      <c r="Y174" s="71"/>
    </row>
    <row r="175" spans="1:25" ht="15.75">
      <c r="A175" s="25"/>
      <c r="B175" s="41">
        <v>2</v>
      </c>
      <c r="C175" s="42" t="s">
        <v>327</v>
      </c>
      <c r="D175" s="43"/>
      <c r="E175" s="19">
        <v>13</v>
      </c>
      <c r="F175" s="38"/>
      <c r="G175" s="40">
        <v>2</v>
      </c>
      <c r="H175" s="42" t="s">
        <v>294</v>
      </c>
      <c r="I175" s="43"/>
      <c r="J175" s="19">
        <v>7</v>
      </c>
      <c r="K175" s="38" t="s">
        <v>33</v>
      </c>
      <c r="L175" s="71"/>
      <c r="M175" s="71"/>
      <c r="N175" s="71"/>
      <c r="O175" s="71"/>
      <c r="P175" s="71"/>
      <c r="Q175" s="71"/>
      <c r="R175" s="71"/>
      <c r="S175" s="71"/>
      <c r="T175" s="71"/>
      <c r="U175" s="71"/>
      <c r="V175" s="71"/>
      <c r="W175" s="71"/>
      <c r="X175" s="71"/>
      <c r="Y175" s="71"/>
    </row>
    <row r="176" spans="1:25" ht="15.75">
      <c r="A176" s="25"/>
      <c r="B176" s="39"/>
      <c r="C176" s="42" t="s">
        <v>291</v>
      </c>
      <c r="D176" s="43"/>
      <c r="E176" s="19">
        <v>9</v>
      </c>
      <c r="F176" s="39"/>
      <c r="G176" s="39"/>
      <c r="H176" s="42" t="s">
        <v>292</v>
      </c>
      <c r="I176" s="43"/>
      <c r="J176" s="19">
        <v>23</v>
      </c>
      <c r="K176" s="39"/>
      <c r="L176" s="71"/>
      <c r="M176" s="71"/>
      <c r="N176" s="71"/>
      <c r="O176" s="71"/>
      <c r="P176" s="71"/>
      <c r="Q176" s="71"/>
      <c r="R176" s="71"/>
      <c r="S176" s="71"/>
      <c r="T176" s="71"/>
      <c r="U176" s="71"/>
      <c r="V176" s="71"/>
      <c r="W176" s="71"/>
      <c r="X176" s="71"/>
      <c r="Y176" s="71"/>
    </row>
    <row r="177" spans="1:25" ht="15.75">
      <c r="A177" s="25"/>
      <c r="B177" s="41">
        <v>3</v>
      </c>
      <c r="C177" s="42" t="s">
        <v>326</v>
      </c>
      <c r="D177" s="43"/>
      <c r="E177" s="19">
        <v>13</v>
      </c>
      <c r="F177" s="38" t="s">
        <v>38</v>
      </c>
      <c r="G177" s="40">
        <v>3</v>
      </c>
      <c r="H177" s="42" t="s">
        <v>290</v>
      </c>
      <c r="I177" s="43"/>
      <c r="J177" s="19">
        <v>12</v>
      </c>
      <c r="K177" s="38"/>
      <c r="L177" s="71"/>
      <c r="M177" s="71"/>
      <c r="N177" s="71"/>
      <c r="O177" s="71"/>
      <c r="P177" s="71"/>
      <c r="Q177" s="71"/>
      <c r="R177" s="71"/>
      <c r="S177" s="71"/>
      <c r="T177" s="71"/>
      <c r="U177" s="71"/>
      <c r="V177" s="71"/>
      <c r="W177" s="71"/>
      <c r="X177" s="71"/>
      <c r="Y177" s="71"/>
    </row>
    <row r="178" spans="1:25" ht="15.75">
      <c r="A178" s="25"/>
      <c r="B178" s="39"/>
      <c r="C178" s="42" t="s">
        <v>295</v>
      </c>
      <c r="D178" s="43"/>
      <c r="E178" s="19">
        <v>6</v>
      </c>
      <c r="F178" s="39"/>
      <c r="G178" s="39"/>
      <c r="H178" s="42" t="s">
        <v>325</v>
      </c>
      <c r="I178" s="43"/>
      <c r="J178" s="19">
        <v>24</v>
      </c>
      <c r="K178" s="39"/>
      <c r="L178" s="71"/>
      <c r="M178" s="71"/>
      <c r="N178" s="71"/>
      <c r="O178" s="71"/>
      <c r="P178" s="71"/>
      <c r="Q178" s="71"/>
      <c r="R178" s="71"/>
      <c r="S178" s="71"/>
      <c r="T178" s="71"/>
      <c r="U178" s="71"/>
      <c r="V178" s="71"/>
      <c r="W178" s="71"/>
      <c r="X178" s="71"/>
      <c r="Y178" s="71"/>
    </row>
    <row r="179" spans="1:25" ht="15.75">
      <c r="A179" s="25"/>
      <c r="B179" s="41">
        <v>4</v>
      </c>
      <c r="C179" s="42" t="s">
        <v>293</v>
      </c>
      <c r="D179" s="43"/>
      <c r="E179" s="19">
        <v>15</v>
      </c>
      <c r="F179" s="38" t="s">
        <v>119</v>
      </c>
      <c r="G179" s="40">
        <v>4</v>
      </c>
      <c r="H179" s="42" t="s">
        <v>324</v>
      </c>
      <c r="I179" s="43"/>
      <c r="J179" s="19">
        <v>16</v>
      </c>
      <c r="K179" s="38" t="s">
        <v>119</v>
      </c>
      <c r="L179" s="71"/>
      <c r="M179" s="71"/>
      <c r="N179" s="71"/>
      <c r="O179" s="71"/>
      <c r="P179" s="71"/>
      <c r="Q179" s="71"/>
      <c r="R179" s="71"/>
      <c r="S179" s="71"/>
      <c r="T179" s="71"/>
      <c r="U179" s="71"/>
      <c r="V179" s="71"/>
      <c r="W179" s="71"/>
      <c r="X179" s="71"/>
      <c r="Y179" s="71"/>
    </row>
    <row r="180" spans="1:25" ht="15.75">
      <c r="A180" s="25"/>
      <c r="B180" s="39"/>
      <c r="C180" s="42" t="s">
        <v>323</v>
      </c>
      <c r="D180" s="43"/>
      <c r="E180" s="19">
        <v>26</v>
      </c>
      <c r="F180" s="39"/>
      <c r="G180" s="39"/>
      <c r="H180" s="42" t="s">
        <v>284</v>
      </c>
      <c r="I180" s="43"/>
      <c r="J180" s="19">
        <v>16</v>
      </c>
      <c r="K180" s="39"/>
      <c r="L180" s="71"/>
      <c r="M180" s="71"/>
      <c r="N180" s="71"/>
      <c r="O180" s="71"/>
      <c r="P180" s="71"/>
      <c r="Q180" s="71"/>
      <c r="R180" s="71"/>
      <c r="S180" s="71"/>
      <c r="T180" s="71"/>
      <c r="U180" s="71"/>
      <c r="V180" s="71"/>
      <c r="W180" s="71"/>
      <c r="X180" s="71"/>
      <c r="Y180" s="71"/>
    </row>
    <row r="181" spans="1:25" ht="15.75">
      <c r="A181" s="25"/>
      <c r="B181" s="41">
        <v>5</v>
      </c>
      <c r="C181" s="42" t="s">
        <v>281</v>
      </c>
      <c r="D181" s="43"/>
      <c r="E181" s="19">
        <v>12</v>
      </c>
      <c r="F181" s="38" t="s">
        <v>48</v>
      </c>
      <c r="G181" s="40">
        <v>5</v>
      </c>
      <c r="H181" s="42" t="s">
        <v>282</v>
      </c>
      <c r="I181" s="43"/>
      <c r="J181" s="19">
        <v>-1</v>
      </c>
      <c r="K181" s="38"/>
      <c r="L181" s="71"/>
      <c r="M181" s="71"/>
      <c r="N181" s="71"/>
      <c r="O181" s="71"/>
      <c r="P181" s="71"/>
      <c r="Q181" s="71"/>
      <c r="R181" s="71"/>
      <c r="S181" s="71"/>
      <c r="T181" s="71"/>
      <c r="U181" s="71"/>
      <c r="V181" s="71"/>
      <c r="W181" s="71"/>
      <c r="X181" s="71"/>
      <c r="Y181" s="71"/>
    </row>
    <row r="182" spans="1:25" ht="15.75">
      <c r="A182" s="25"/>
      <c r="B182" s="39"/>
      <c r="C182" s="42" t="s">
        <v>322</v>
      </c>
      <c r="D182" s="43"/>
      <c r="E182" s="19">
        <v>17</v>
      </c>
      <c r="F182" s="39"/>
      <c r="G182" s="39"/>
      <c r="H182" s="42" t="s">
        <v>321</v>
      </c>
      <c r="I182" s="43"/>
      <c r="J182" s="19">
        <v>10</v>
      </c>
      <c r="K182" s="39"/>
      <c r="L182" s="71"/>
      <c r="M182" s="71"/>
      <c r="N182" s="71"/>
      <c r="O182" s="71"/>
      <c r="P182" s="71"/>
      <c r="Q182" s="71"/>
      <c r="R182" s="71"/>
      <c r="S182" s="71"/>
      <c r="T182" s="71"/>
      <c r="U182" s="71"/>
      <c r="V182" s="71"/>
      <c r="W182" s="71"/>
      <c r="X182" s="71"/>
      <c r="Y182" s="71"/>
    </row>
    <row r="183" spans="1:25" ht="15.75">
      <c r="A183" s="25"/>
      <c r="B183" s="44" t="str">
        <f>"TOTAL MATCHES WON BY : "&amp;C169</f>
        <v>TOTAL MATCHES WON BY : NEDLANDS</v>
      </c>
      <c r="C183" s="45"/>
      <c r="D183" s="45"/>
      <c r="E183" s="43"/>
      <c r="F183" s="19">
        <f>COUNTA(F173:F182)-0.5*COUNTIF(F173:F182,"Sq*")-COUNTIF(F173:F182,"TBA")</f>
        <v>3.5</v>
      </c>
      <c r="G183" s="55" t="str">
        <f>"TOTAL MATCHES WON BY : "&amp;H169</f>
        <v>TOTAL MATCHES WON BY : THE VINES</v>
      </c>
      <c r="H183" s="45"/>
      <c r="I183" s="45"/>
      <c r="J183" s="43"/>
      <c r="K183" s="19">
        <f>COUNTA(K173:K182)-0.5*COUNTIF(K173:K182,"Sq*")-COUNTIF(K173:K182,"TBA")</f>
        <v>1.5</v>
      </c>
      <c r="L183" s="70"/>
      <c r="M183" s="70"/>
      <c r="N183" s="70" t="str">
        <f>IF(F183+K183=0,"",C169)</f>
        <v>NEDLANDS</v>
      </c>
      <c r="O183" s="24">
        <f>F183</f>
        <v>3.5</v>
      </c>
      <c r="P183" s="70" t="str">
        <f>IF(F183+K183=0,"",H169)</f>
        <v>THE VINES</v>
      </c>
      <c r="Q183" s="24">
        <f>K183</f>
        <v>1.5</v>
      </c>
      <c r="R183" s="70" t="str">
        <f>G184</f>
        <v>NEDLANDS</v>
      </c>
      <c r="S183" s="70" t="str">
        <f>IF(R183="HALVED",#REF!,"")</f>
        <v/>
      </c>
      <c r="T183" s="70" t="str">
        <f>IF(R183="HALVED",#REF!,"")</f>
        <v/>
      </c>
      <c r="U183" s="70"/>
      <c r="V183" s="70"/>
      <c r="W183" s="70"/>
      <c r="X183" s="70"/>
      <c r="Y183" s="70"/>
    </row>
    <row r="184" spans="1:25" ht="15">
      <c r="A184" s="25"/>
      <c r="B184" s="46" t="s">
        <v>52</v>
      </c>
      <c r="C184" s="45"/>
      <c r="D184" s="45"/>
      <c r="E184" s="45"/>
      <c r="F184" s="43"/>
      <c r="G184" s="56" t="str">
        <f>IF(F183+K183&lt;4,"",IF(F183=K183,"HALVED",IF(F183&gt;K183,C169,H169)))</f>
        <v>NEDLANDS</v>
      </c>
      <c r="H184" s="45"/>
      <c r="I184" s="45"/>
      <c r="J184" s="45"/>
      <c r="K184" s="43"/>
      <c r="L184" s="69"/>
      <c r="M184" s="69"/>
      <c r="N184" s="69"/>
      <c r="O184" s="69"/>
      <c r="P184" s="69"/>
      <c r="Q184" s="69"/>
      <c r="R184" s="69"/>
      <c r="S184" s="69"/>
      <c r="T184" s="69"/>
      <c r="U184" s="69"/>
      <c r="V184" s="69"/>
      <c r="W184" s="69"/>
      <c r="X184" s="69"/>
      <c r="Y184" s="69"/>
    </row>
    <row r="185" spans="1:25" ht="15">
      <c r="A185" s="25"/>
      <c r="B185" s="25"/>
      <c r="C185" s="25"/>
      <c r="D185" s="25"/>
      <c r="E185" s="25"/>
      <c r="F185" s="25"/>
      <c r="G185" s="33"/>
      <c r="H185" s="33"/>
      <c r="I185" s="33"/>
      <c r="J185" s="33"/>
      <c r="K185" s="33"/>
      <c r="L185" s="69"/>
      <c r="M185" s="69"/>
      <c r="N185" s="69"/>
      <c r="O185" s="69"/>
      <c r="P185" s="69"/>
      <c r="Q185" s="69"/>
      <c r="R185" s="69"/>
      <c r="S185" s="69"/>
      <c r="T185" s="69"/>
      <c r="U185" s="69"/>
      <c r="V185" s="69"/>
      <c r="W185" s="69"/>
      <c r="X185" s="69"/>
      <c r="Y185" s="69"/>
    </row>
    <row r="186" spans="1:25" ht="19.5" customHeight="1">
      <c r="A186" s="25"/>
      <c r="B186" s="57" t="s">
        <v>157</v>
      </c>
      <c r="C186" s="45"/>
      <c r="D186" s="45"/>
      <c r="E186" s="45"/>
      <c r="F186" s="45"/>
      <c r="G186" s="45"/>
      <c r="H186" s="45"/>
      <c r="I186" s="45"/>
      <c r="J186" s="45"/>
      <c r="K186" s="43"/>
      <c r="L186" s="69"/>
      <c r="M186" s="69"/>
      <c r="N186" s="69"/>
      <c r="O186" s="69"/>
      <c r="P186" s="69"/>
      <c r="Q186" s="69"/>
      <c r="R186" s="69"/>
      <c r="S186" s="69"/>
      <c r="T186" s="69"/>
      <c r="U186" s="69"/>
      <c r="V186" s="69"/>
      <c r="W186" s="69"/>
      <c r="X186" s="69"/>
      <c r="Y186" s="69"/>
    </row>
    <row r="187" spans="1:25" ht="15">
      <c r="A187" s="25"/>
      <c r="B187" s="16" t="s">
        <v>22</v>
      </c>
      <c r="C187" s="58" t="s">
        <v>320</v>
      </c>
      <c r="D187" s="45"/>
      <c r="E187" s="45"/>
      <c r="F187" s="43"/>
      <c r="G187" s="17" t="s">
        <v>22</v>
      </c>
      <c r="H187" s="48" t="s">
        <v>17</v>
      </c>
      <c r="I187" s="45"/>
      <c r="J187" s="45"/>
      <c r="K187" s="43"/>
      <c r="L187" s="69"/>
      <c r="M187" s="69"/>
      <c r="N187" s="69"/>
      <c r="O187" s="69"/>
      <c r="P187" s="69"/>
      <c r="Q187" s="69"/>
      <c r="R187" s="69"/>
      <c r="S187" s="69"/>
      <c r="T187" s="69"/>
      <c r="U187" s="69"/>
      <c r="V187" s="69"/>
      <c r="W187" s="69"/>
      <c r="X187" s="69"/>
      <c r="Y187" s="69"/>
    </row>
    <row r="188" spans="1:25" ht="15">
      <c r="A188" s="25"/>
      <c r="B188" s="41" t="s">
        <v>23</v>
      </c>
      <c r="C188" s="59" t="s">
        <v>24</v>
      </c>
      <c r="D188" s="50"/>
      <c r="E188" s="41" t="s">
        <v>25</v>
      </c>
      <c r="F188" s="41" t="s">
        <v>26</v>
      </c>
      <c r="G188" s="40" t="s">
        <v>23</v>
      </c>
      <c r="H188" s="49" t="s">
        <v>24</v>
      </c>
      <c r="I188" s="50"/>
      <c r="J188" s="40" t="s">
        <v>25</v>
      </c>
      <c r="K188" s="40" t="s">
        <v>26</v>
      </c>
      <c r="L188" s="69"/>
      <c r="M188" s="69"/>
      <c r="N188" s="69"/>
      <c r="O188" s="69"/>
      <c r="P188" s="69"/>
      <c r="Q188" s="69"/>
      <c r="R188" s="69"/>
      <c r="S188" s="69"/>
      <c r="T188" s="69"/>
      <c r="U188" s="69"/>
      <c r="V188" s="69"/>
      <c r="W188" s="69"/>
      <c r="X188" s="69"/>
      <c r="Y188" s="69"/>
    </row>
    <row r="189" spans="1:25" ht="15">
      <c r="A189" s="25"/>
      <c r="B189" s="47"/>
      <c r="C189" s="51"/>
      <c r="D189" s="52"/>
      <c r="E189" s="47"/>
      <c r="F189" s="47"/>
      <c r="G189" s="47"/>
      <c r="H189" s="51"/>
      <c r="I189" s="52"/>
      <c r="J189" s="47"/>
      <c r="K189" s="47"/>
      <c r="L189" s="69"/>
      <c r="M189" s="69"/>
      <c r="N189" s="69"/>
      <c r="O189" s="69"/>
      <c r="P189" s="69"/>
      <c r="Q189" s="69"/>
      <c r="R189" s="69"/>
      <c r="S189" s="69"/>
      <c r="T189" s="69"/>
      <c r="U189" s="69"/>
      <c r="V189" s="69"/>
      <c r="W189" s="69"/>
      <c r="X189" s="69"/>
      <c r="Y189" s="69"/>
    </row>
    <row r="190" spans="1:25" ht="15">
      <c r="A190" s="25"/>
      <c r="B190" s="39"/>
      <c r="C190" s="53"/>
      <c r="D190" s="54"/>
      <c r="E190" s="39"/>
      <c r="F190" s="39"/>
      <c r="G190" s="39"/>
      <c r="H190" s="53"/>
      <c r="I190" s="54"/>
      <c r="J190" s="39"/>
      <c r="K190" s="39"/>
      <c r="L190" s="69"/>
      <c r="M190" s="69"/>
      <c r="N190" s="69"/>
      <c r="O190" s="69"/>
      <c r="P190" s="69"/>
      <c r="Q190" s="69"/>
      <c r="R190" s="69"/>
      <c r="S190" s="69"/>
      <c r="T190" s="69"/>
      <c r="U190" s="69"/>
      <c r="V190" s="69"/>
      <c r="W190" s="69"/>
      <c r="X190" s="69"/>
      <c r="Y190" s="69"/>
    </row>
    <row r="191" spans="1:25" ht="15.75">
      <c r="A191" s="25"/>
      <c r="B191" s="41">
        <v>1</v>
      </c>
      <c r="C191" s="42" t="s">
        <v>319</v>
      </c>
      <c r="D191" s="43"/>
      <c r="E191" s="19">
        <v>14</v>
      </c>
      <c r="F191" s="38"/>
      <c r="G191" s="40">
        <v>1</v>
      </c>
      <c r="H191" s="42" t="s">
        <v>318</v>
      </c>
      <c r="I191" s="43"/>
      <c r="J191" s="19">
        <v>17</v>
      </c>
      <c r="K191" s="38" t="s">
        <v>38</v>
      </c>
      <c r="L191" s="71"/>
      <c r="M191" s="71"/>
      <c r="N191" s="71"/>
      <c r="O191" s="71"/>
      <c r="P191" s="71"/>
      <c r="Q191" s="71"/>
      <c r="R191" s="71"/>
      <c r="S191" s="71"/>
      <c r="T191" s="71"/>
      <c r="U191" s="71"/>
      <c r="V191" s="71"/>
      <c r="W191" s="71"/>
      <c r="X191" s="71"/>
      <c r="Y191" s="71"/>
    </row>
    <row r="192" spans="1:25" ht="15.75">
      <c r="A192" s="25"/>
      <c r="B192" s="39"/>
      <c r="C192" s="42" t="s">
        <v>317</v>
      </c>
      <c r="D192" s="43"/>
      <c r="E192" s="19">
        <v>23</v>
      </c>
      <c r="F192" s="39"/>
      <c r="G192" s="39"/>
      <c r="H192" s="42" t="s">
        <v>316</v>
      </c>
      <c r="I192" s="43"/>
      <c r="J192" s="19">
        <v>23</v>
      </c>
      <c r="K192" s="39"/>
      <c r="L192" s="71"/>
      <c r="M192" s="71"/>
      <c r="N192" s="71"/>
      <c r="O192" s="71"/>
      <c r="P192" s="71"/>
      <c r="Q192" s="71"/>
      <c r="R192" s="71"/>
      <c r="S192" s="71"/>
      <c r="T192" s="71"/>
      <c r="U192" s="71"/>
      <c r="V192" s="71"/>
      <c r="W192" s="71"/>
      <c r="X192" s="71"/>
      <c r="Y192" s="71"/>
    </row>
    <row r="193" spans="1:25" ht="15.75">
      <c r="A193" s="25"/>
      <c r="B193" s="41">
        <v>2</v>
      </c>
      <c r="C193" s="42" t="s">
        <v>315</v>
      </c>
      <c r="D193" s="43"/>
      <c r="E193" s="19">
        <v>16</v>
      </c>
      <c r="F193" s="38"/>
      <c r="G193" s="40">
        <v>2</v>
      </c>
      <c r="H193" s="42" t="s">
        <v>314</v>
      </c>
      <c r="I193" s="43"/>
      <c r="J193" s="19">
        <v>13</v>
      </c>
      <c r="K193" s="38" t="s">
        <v>102</v>
      </c>
      <c r="L193" s="71"/>
      <c r="M193" s="71"/>
      <c r="N193" s="71"/>
      <c r="O193" s="71"/>
      <c r="P193" s="71"/>
      <c r="Q193" s="71"/>
      <c r="R193" s="71"/>
      <c r="S193" s="71"/>
      <c r="T193" s="71"/>
      <c r="U193" s="71"/>
      <c r="V193" s="71"/>
      <c r="W193" s="71"/>
      <c r="X193" s="71"/>
      <c r="Y193" s="71"/>
    </row>
    <row r="194" spans="1:25" ht="15.75">
      <c r="A194" s="25"/>
      <c r="B194" s="39"/>
      <c r="C194" s="42" t="s">
        <v>313</v>
      </c>
      <c r="D194" s="43"/>
      <c r="E194" s="19">
        <v>21</v>
      </c>
      <c r="F194" s="39"/>
      <c r="G194" s="39"/>
      <c r="H194" s="42" t="s">
        <v>312</v>
      </c>
      <c r="I194" s="43"/>
      <c r="J194" s="19">
        <v>19</v>
      </c>
      <c r="K194" s="39"/>
      <c r="L194" s="71"/>
      <c r="M194" s="71"/>
      <c r="N194" s="71"/>
      <c r="O194" s="71"/>
      <c r="P194" s="71"/>
      <c r="Q194" s="71"/>
      <c r="R194" s="71"/>
      <c r="S194" s="71"/>
      <c r="T194" s="71"/>
      <c r="U194" s="71"/>
      <c r="V194" s="71"/>
      <c r="W194" s="71"/>
      <c r="X194" s="71"/>
      <c r="Y194" s="71"/>
    </row>
    <row r="195" spans="1:25" ht="15.75">
      <c r="A195" s="25"/>
      <c r="B195" s="41">
        <v>3</v>
      </c>
      <c r="C195" s="42" t="s">
        <v>311</v>
      </c>
      <c r="D195" s="43"/>
      <c r="E195" s="19">
        <v>15</v>
      </c>
      <c r="F195" s="38" t="s">
        <v>33</v>
      </c>
      <c r="G195" s="40">
        <v>3</v>
      </c>
      <c r="H195" s="42" t="s">
        <v>310</v>
      </c>
      <c r="I195" s="43"/>
      <c r="J195" s="19">
        <v>16</v>
      </c>
      <c r="K195" s="38"/>
      <c r="L195" s="71"/>
      <c r="M195" s="71"/>
      <c r="N195" s="71"/>
      <c r="O195" s="71"/>
      <c r="P195" s="71"/>
      <c r="Q195" s="71"/>
      <c r="R195" s="71"/>
      <c r="S195" s="71"/>
      <c r="T195" s="71"/>
      <c r="U195" s="71"/>
      <c r="V195" s="71"/>
      <c r="W195" s="71"/>
      <c r="X195" s="71"/>
      <c r="Y195" s="71"/>
    </row>
    <row r="196" spans="1:25" ht="15.75">
      <c r="A196" s="25"/>
      <c r="B196" s="39"/>
      <c r="C196" s="42" t="s">
        <v>309</v>
      </c>
      <c r="D196" s="43"/>
      <c r="E196" s="19">
        <v>14</v>
      </c>
      <c r="F196" s="39"/>
      <c r="G196" s="39"/>
      <c r="H196" s="42" t="s">
        <v>308</v>
      </c>
      <c r="I196" s="43"/>
      <c r="J196" s="19">
        <v>11</v>
      </c>
      <c r="K196" s="39"/>
      <c r="L196" s="71"/>
      <c r="M196" s="71"/>
      <c r="N196" s="71"/>
      <c r="O196" s="71"/>
      <c r="P196" s="71"/>
      <c r="Q196" s="71"/>
      <c r="R196" s="71"/>
      <c r="S196" s="71"/>
      <c r="T196" s="71"/>
      <c r="U196" s="71"/>
      <c r="V196" s="71"/>
      <c r="W196" s="71"/>
      <c r="X196" s="71"/>
      <c r="Y196" s="71"/>
    </row>
    <row r="197" spans="1:25" ht="15.75">
      <c r="A197" s="25"/>
      <c r="B197" s="41">
        <v>4</v>
      </c>
      <c r="C197" s="42" t="s">
        <v>307</v>
      </c>
      <c r="D197" s="43"/>
      <c r="E197" s="19">
        <v>9</v>
      </c>
      <c r="F197" s="38" t="s">
        <v>84</v>
      </c>
      <c r="G197" s="40">
        <v>4</v>
      </c>
      <c r="H197" s="42" t="s">
        <v>306</v>
      </c>
      <c r="I197" s="43"/>
      <c r="J197" s="19">
        <v>8</v>
      </c>
      <c r="K197" s="38"/>
      <c r="L197" s="71"/>
      <c r="M197" s="71"/>
      <c r="N197" s="71"/>
      <c r="O197" s="71"/>
      <c r="P197" s="71"/>
      <c r="Q197" s="71"/>
      <c r="R197" s="71"/>
      <c r="S197" s="71"/>
      <c r="T197" s="71"/>
      <c r="U197" s="71"/>
      <c r="V197" s="71"/>
      <c r="W197" s="71"/>
      <c r="X197" s="71"/>
      <c r="Y197" s="71"/>
    </row>
    <row r="198" spans="1:25" ht="15.75">
      <c r="A198" s="25"/>
      <c r="B198" s="39"/>
      <c r="C198" s="42" t="s">
        <v>305</v>
      </c>
      <c r="D198" s="43"/>
      <c r="E198" s="19">
        <v>13</v>
      </c>
      <c r="F198" s="39"/>
      <c r="G198" s="39"/>
      <c r="H198" s="42" t="s">
        <v>304</v>
      </c>
      <c r="I198" s="43"/>
      <c r="J198" s="19">
        <v>18</v>
      </c>
      <c r="K198" s="39"/>
      <c r="L198" s="71"/>
      <c r="M198" s="71"/>
      <c r="N198" s="71"/>
      <c r="O198" s="71"/>
      <c r="P198" s="71"/>
      <c r="Q198" s="71"/>
      <c r="R198" s="71"/>
      <c r="S198" s="71"/>
      <c r="T198" s="71"/>
      <c r="U198" s="71"/>
      <c r="V198" s="71"/>
      <c r="W198" s="71"/>
      <c r="X198" s="71"/>
      <c r="Y198" s="71"/>
    </row>
    <row r="199" spans="1:25" ht="15.75">
      <c r="A199" s="25"/>
      <c r="B199" s="41">
        <v>5</v>
      </c>
      <c r="C199" s="42" t="s">
        <v>303</v>
      </c>
      <c r="D199" s="43"/>
      <c r="E199" s="19">
        <v>11</v>
      </c>
      <c r="F199" s="38"/>
      <c r="G199" s="40">
        <v>5</v>
      </c>
      <c r="H199" s="42" t="s">
        <v>302</v>
      </c>
      <c r="I199" s="43"/>
      <c r="J199" s="19">
        <v>9</v>
      </c>
      <c r="K199" s="38" t="s">
        <v>68</v>
      </c>
      <c r="L199" s="71"/>
      <c r="M199" s="71"/>
      <c r="N199" s="71"/>
      <c r="O199" s="71"/>
      <c r="P199" s="71"/>
      <c r="Q199" s="71"/>
      <c r="R199" s="71"/>
      <c r="S199" s="71"/>
      <c r="T199" s="71"/>
      <c r="U199" s="71"/>
      <c r="V199" s="71"/>
      <c r="W199" s="71"/>
      <c r="X199" s="71"/>
      <c r="Y199" s="71"/>
    </row>
    <row r="200" spans="1:25" ht="15.75">
      <c r="A200" s="25"/>
      <c r="B200" s="39"/>
      <c r="C200" s="42" t="s">
        <v>301</v>
      </c>
      <c r="D200" s="43"/>
      <c r="E200" s="19">
        <v>14</v>
      </c>
      <c r="F200" s="39"/>
      <c r="G200" s="39"/>
      <c r="H200" s="42" t="s">
        <v>300</v>
      </c>
      <c r="I200" s="43"/>
      <c r="J200" s="19">
        <v>15</v>
      </c>
      <c r="K200" s="39"/>
      <c r="L200" s="71"/>
      <c r="M200" s="71"/>
      <c r="N200" s="71"/>
      <c r="O200" s="71"/>
      <c r="P200" s="71"/>
      <c r="Q200" s="71"/>
      <c r="R200" s="71"/>
      <c r="S200" s="71"/>
      <c r="T200" s="71"/>
      <c r="U200" s="71"/>
      <c r="V200" s="71"/>
      <c r="W200" s="71"/>
      <c r="X200" s="71"/>
      <c r="Y200" s="71"/>
    </row>
    <row r="201" spans="1:25" ht="15.75">
      <c r="A201" s="25"/>
      <c r="B201" s="44" t="str">
        <f>"TOTAL MATCHES WON BY : "&amp;C187</f>
        <v>TOTAL MATCHES WON BY : MOUNT LAWLEY</v>
      </c>
      <c r="C201" s="45"/>
      <c r="D201" s="45"/>
      <c r="E201" s="43"/>
      <c r="F201" s="19">
        <f>COUNTA(F191:F200)-0.5*COUNTIF(F191:F200,"Sq*")-COUNTIF(F191:F200,"TBA")</f>
        <v>2</v>
      </c>
      <c r="G201" s="55" t="str">
        <f>"TOTAL MATCHES WON BY : "&amp;H187</f>
        <v>TOTAL MATCHES WON BY : COTTESLOE</v>
      </c>
      <c r="H201" s="45"/>
      <c r="I201" s="45"/>
      <c r="J201" s="43"/>
      <c r="K201" s="19">
        <f>COUNTA(K191:K200)-0.5*COUNTIF(K191:K200,"Sq*")-COUNTIF(K191:K200,"TBA")</f>
        <v>3</v>
      </c>
      <c r="L201" s="70"/>
      <c r="M201" s="70"/>
      <c r="N201" s="70" t="str">
        <f>IF(F201+K201=0,"",C187)</f>
        <v>MOUNT LAWLEY</v>
      </c>
      <c r="O201" s="24">
        <f>F201</f>
        <v>2</v>
      </c>
      <c r="P201" s="70" t="str">
        <f>IF(F201+K201=0,"",H187)</f>
        <v>COTTESLOE</v>
      </c>
      <c r="Q201" s="24">
        <f>K201</f>
        <v>3</v>
      </c>
      <c r="R201" s="70" t="str">
        <f>G202</f>
        <v>COTTESLOE</v>
      </c>
      <c r="S201" s="70" t="str">
        <f>IF(R201="HALVED",C187,"")</f>
        <v/>
      </c>
      <c r="T201" s="70" t="str">
        <f>IF(R201="HALVED",H187,"")</f>
        <v/>
      </c>
      <c r="U201" s="70"/>
      <c r="V201" s="70"/>
      <c r="W201" s="70"/>
      <c r="X201" s="70"/>
      <c r="Y201" s="70"/>
    </row>
    <row r="202" spans="1:25" ht="15">
      <c r="A202" s="25"/>
      <c r="B202" s="46" t="s">
        <v>52</v>
      </c>
      <c r="C202" s="45"/>
      <c r="D202" s="45"/>
      <c r="E202" s="45"/>
      <c r="F202" s="43"/>
      <c r="G202" s="56" t="str">
        <f>IF(F201+K201&lt;4,"",IF(F201=K201,"HALVED",IF(F201&gt;K201,C187,H187)))</f>
        <v>COTTESLOE</v>
      </c>
      <c r="H202" s="45"/>
      <c r="I202" s="45"/>
      <c r="J202" s="45"/>
      <c r="K202" s="43"/>
      <c r="L202" s="69"/>
      <c r="M202" s="69"/>
      <c r="N202" s="69"/>
      <c r="O202" s="69"/>
      <c r="P202" s="69"/>
      <c r="Q202" s="69"/>
      <c r="R202" s="69"/>
      <c r="S202" s="69"/>
      <c r="T202" s="69"/>
      <c r="U202" s="69"/>
      <c r="V202" s="69"/>
      <c r="W202" s="69"/>
      <c r="X202" s="69"/>
      <c r="Y202" s="69"/>
    </row>
    <row r="203" spans="1:25" ht="18">
      <c r="A203" s="25"/>
      <c r="B203" s="67"/>
      <c r="C203" s="45"/>
      <c r="D203" s="45"/>
      <c r="E203" s="45"/>
      <c r="F203" s="45"/>
      <c r="G203" s="45"/>
      <c r="H203" s="45"/>
      <c r="I203" s="45"/>
      <c r="J203" s="45"/>
      <c r="K203" s="43"/>
      <c r="L203" s="69"/>
      <c r="M203" s="69"/>
      <c r="N203" s="69"/>
      <c r="O203" s="69"/>
      <c r="P203" s="69"/>
      <c r="Q203" s="69"/>
      <c r="R203" s="69"/>
      <c r="S203" s="69"/>
      <c r="T203" s="69"/>
      <c r="U203" s="69"/>
      <c r="V203" s="69"/>
      <c r="W203" s="69"/>
      <c r="X203" s="69"/>
      <c r="Y203" s="69"/>
    </row>
    <row r="204" spans="1:25" ht="15">
      <c r="A204" s="25"/>
      <c r="B204" s="16" t="s">
        <v>22</v>
      </c>
      <c r="C204" s="58" t="s">
        <v>18</v>
      </c>
      <c r="D204" s="45"/>
      <c r="E204" s="45"/>
      <c r="F204" s="43"/>
      <c r="G204" s="17" t="s">
        <v>22</v>
      </c>
      <c r="H204" s="48" t="s">
        <v>299</v>
      </c>
      <c r="I204" s="45"/>
      <c r="J204" s="45"/>
      <c r="K204" s="43"/>
      <c r="L204" s="69"/>
      <c r="M204" s="69"/>
      <c r="N204" s="69"/>
      <c r="O204" s="69"/>
      <c r="P204" s="69"/>
      <c r="Q204" s="69"/>
      <c r="R204" s="69"/>
      <c r="S204" s="69"/>
      <c r="T204" s="69"/>
      <c r="U204" s="69"/>
      <c r="V204" s="69"/>
      <c r="W204" s="69"/>
      <c r="X204" s="69"/>
      <c r="Y204" s="69"/>
    </row>
    <row r="205" spans="1:25" ht="15">
      <c r="A205" s="25"/>
      <c r="B205" s="41" t="s">
        <v>23</v>
      </c>
      <c r="C205" s="59" t="s">
        <v>24</v>
      </c>
      <c r="D205" s="50"/>
      <c r="E205" s="41" t="s">
        <v>25</v>
      </c>
      <c r="F205" s="41" t="s">
        <v>26</v>
      </c>
      <c r="G205" s="40" t="s">
        <v>23</v>
      </c>
      <c r="H205" s="49" t="s">
        <v>24</v>
      </c>
      <c r="I205" s="50"/>
      <c r="J205" s="40" t="s">
        <v>25</v>
      </c>
      <c r="K205" s="40" t="s">
        <v>26</v>
      </c>
      <c r="L205" s="69"/>
      <c r="M205" s="69"/>
      <c r="N205" s="69"/>
      <c r="O205" s="69"/>
      <c r="P205" s="69"/>
      <c r="Q205" s="69"/>
      <c r="R205" s="69"/>
      <c r="S205" s="69"/>
      <c r="T205" s="69"/>
      <c r="U205" s="69"/>
      <c r="V205" s="69"/>
      <c r="W205" s="69"/>
      <c r="X205" s="69"/>
      <c r="Y205" s="69"/>
    </row>
    <row r="206" spans="1:25" ht="15">
      <c r="A206" s="25"/>
      <c r="B206" s="47"/>
      <c r="C206" s="51"/>
      <c r="D206" s="52"/>
      <c r="E206" s="47"/>
      <c r="F206" s="47"/>
      <c r="G206" s="47"/>
      <c r="H206" s="51"/>
      <c r="I206" s="52"/>
      <c r="J206" s="47"/>
      <c r="K206" s="47"/>
      <c r="L206" s="69"/>
      <c r="M206" s="69"/>
      <c r="N206" s="69"/>
      <c r="O206" s="69"/>
      <c r="P206" s="69"/>
      <c r="Q206" s="69"/>
      <c r="R206" s="69"/>
      <c r="S206" s="69"/>
      <c r="T206" s="69"/>
      <c r="U206" s="69"/>
      <c r="V206" s="69"/>
      <c r="W206" s="69"/>
      <c r="X206" s="69"/>
      <c r="Y206" s="69"/>
    </row>
    <row r="207" spans="1:25" ht="15">
      <c r="A207" s="25"/>
      <c r="B207" s="39"/>
      <c r="C207" s="53"/>
      <c r="D207" s="54"/>
      <c r="E207" s="39"/>
      <c r="F207" s="39"/>
      <c r="G207" s="39"/>
      <c r="H207" s="53"/>
      <c r="I207" s="54"/>
      <c r="J207" s="39"/>
      <c r="K207" s="39"/>
      <c r="L207" s="69"/>
      <c r="M207" s="69"/>
      <c r="N207" s="69"/>
      <c r="O207" s="69"/>
      <c r="P207" s="69"/>
      <c r="Q207" s="69"/>
      <c r="R207" s="69"/>
      <c r="S207" s="69"/>
      <c r="T207" s="69"/>
      <c r="U207" s="69"/>
      <c r="V207" s="69"/>
      <c r="W207" s="69"/>
      <c r="X207" s="69"/>
      <c r="Y207" s="69"/>
    </row>
    <row r="208" spans="1:25" ht="15.75">
      <c r="A208" s="25"/>
      <c r="B208" s="41">
        <v>1</v>
      </c>
      <c r="C208" s="42" t="s">
        <v>298</v>
      </c>
      <c r="D208" s="43"/>
      <c r="E208" s="19">
        <v>24</v>
      </c>
      <c r="F208" s="38" t="s">
        <v>102</v>
      </c>
      <c r="G208" s="40">
        <v>1</v>
      </c>
      <c r="H208" s="42" t="s">
        <v>297</v>
      </c>
      <c r="I208" s="43"/>
      <c r="J208" s="19">
        <v>15</v>
      </c>
      <c r="K208" s="38"/>
      <c r="L208" s="71"/>
      <c r="M208" s="71"/>
      <c r="N208" s="71"/>
      <c r="O208" s="71"/>
      <c r="P208" s="71"/>
      <c r="Q208" s="71"/>
      <c r="R208" s="71"/>
      <c r="S208" s="71"/>
      <c r="T208" s="71"/>
      <c r="U208" s="71"/>
      <c r="V208" s="71"/>
      <c r="W208" s="71"/>
      <c r="X208" s="71"/>
      <c r="Y208" s="71"/>
    </row>
    <row r="209" spans="1:25" ht="15.75">
      <c r="A209" s="25"/>
      <c r="B209" s="39"/>
      <c r="C209" s="42" t="s">
        <v>296</v>
      </c>
      <c r="D209" s="43"/>
      <c r="E209" s="19">
        <v>8</v>
      </c>
      <c r="F209" s="39"/>
      <c r="G209" s="39"/>
      <c r="H209" s="42" t="s">
        <v>295</v>
      </c>
      <c r="I209" s="43"/>
      <c r="J209" s="19">
        <v>7</v>
      </c>
      <c r="K209" s="39"/>
      <c r="L209" s="71"/>
      <c r="M209" s="71"/>
      <c r="N209" s="71"/>
      <c r="O209" s="71"/>
      <c r="P209" s="71"/>
      <c r="Q209" s="71"/>
      <c r="R209" s="71"/>
      <c r="S209" s="71"/>
      <c r="T209" s="71"/>
      <c r="U209" s="71"/>
      <c r="V209" s="71"/>
      <c r="W209" s="71"/>
      <c r="X209" s="71"/>
      <c r="Y209" s="71"/>
    </row>
    <row r="210" spans="1:25" ht="15.75">
      <c r="A210" s="25"/>
      <c r="B210" s="41">
        <v>2</v>
      </c>
      <c r="C210" s="42" t="s">
        <v>294</v>
      </c>
      <c r="D210" s="43"/>
      <c r="E210" s="19">
        <v>9</v>
      </c>
      <c r="F210" s="38" t="s">
        <v>84</v>
      </c>
      <c r="G210" s="40">
        <v>2</v>
      </c>
      <c r="H210" s="42" t="s">
        <v>293</v>
      </c>
      <c r="I210" s="43"/>
      <c r="J210" s="19">
        <v>17</v>
      </c>
      <c r="K210" s="38"/>
      <c r="L210" s="71"/>
      <c r="M210" s="71"/>
      <c r="N210" s="71"/>
      <c r="O210" s="71"/>
      <c r="P210" s="71"/>
      <c r="Q210" s="71"/>
      <c r="R210" s="71"/>
      <c r="S210" s="71"/>
      <c r="T210" s="71"/>
      <c r="U210" s="71"/>
      <c r="V210" s="71"/>
      <c r="W210" s="71"/>
      <c r="X210" s="71"/>
      <c r="Y210" s="71"/>
    </row>
    <row r="211" spans="1:25" ht="30">
      <c r="A211" s="25"/>
      <c r="B211" s="39"/>
      <c r="C211" s="34" t="s">
        <v>292</v>
      </c>
      <c r="D211" s="21"/>
      <c r="E211" s="19">
        <v>25</v>
      </c>
      <c r="F211" s="39"/>
      <c r="G211" s="39"/>
      <c r="H211" s="42" t="s">
        <v>291</v>
      </c>
      <c r="I211" s="43"/>
      <c r="J211" s="19">
        <v>11</v>
      </c>
      <c r="K211" s="39"/>
      <c r="L211" s="71"/>
      <c r="M211" s="71"/>
      <c r="N211" s="71"/>
      <c r="O211" s="71"/>
      <c r="P211" s="71"/>
      <c r="Q211" s="71"/>
      <c r="R211" s="71"/>
      <c r="S211" s="71"/>
      <c r="T211" s="71"/>
      <c r="U211" s="71"/>
      <c r="V211" s="71"/>
      <c r="W211" s="71"/>
      <c r="X211" s="71"/>
      <c r="Y211" s="71"/>
    </row>
    <row r="212" spans="1:25" ht="15.75">
      <c r="A212" s="25"/>
      <c r="B212" s="41">
        <v>3</v>
      </c>
      <c r="C212" s="42" t="s">
        <v>290</v>
      </c>
      <c r="D212" s="43"/>
      <c r="E212" s="19">
        <v>14</v>
      </c>
      <c r="F212" s="38" t="s">
        <v>119</v>
      </c>
      <c r="G212" s="40">
        <v>3</v>
      </c>
      <c r="H212" s="42" t="s">
        <v>289</v>
      </c>
      <c r="I212" s="43"/>
      <c r="J212" s="19">
        <v>14</v>
      </c>
      <c r="K212" s="38" t="s">
        <v>119</v>
      </c>
      <c r="L212" s="71"/>
      <c r="M212" s="71"/>
      <c r="N212" s="71"/>
      <c r="O212" s="71"/>
      <c r="P212" s="71"/>
      <c r="Q212" s="71"/>
      <c r="R212" s="71"/>
      <c r="S212" s="71"/>
      <c r="T212" s="71"/>
      <c r="U212" s="71"/>
      <c r="V212" s="71"/>
      <c r="W212" s="71"/>
      <c r="X212" s="71"/>
      <c r="Y212" s="71"/>
    </row>
    <row r="213" spans="1:25" ht="15.75">
      <c r="A213" s="25"/>
      <c r="B213" s="39"/>
      <c r="C213" s="42" t="s">
        <v>288</v>
      </c>
      <c r="D213" s="43"/>
      <c r="E213" s="19">
        <v>26</v>
      </c>
      <c r="F213" s="39"/>
      <c r="G213" s="39"/>
      <c r="H213" s="42" t="s">
        <v>287</v>
      </c>
      <c r="I213" s="43"/>
      <c r="J213" s="19">
        <v>13</v>
      </c>
      <c r="K213" s="39"/>
      <c r="L213" s="71"/>
      <c r="M213" s="71"/>
      <c r="N213" s="71"/>
      <c r="O213" s="71"/>
      <c r="P213" s="71"/>
      <c r="Q213" s="71"/>
      <c r="R213" s="71"/>
      <c r="S213" s="71"/>
      <c r="T213" s="71"/>
      <c r="U213" s="71"/>
      <c r="V213" s="71"/>
      <c r="W213" s="71"/>
      <c r="X213" s="71"/>
      <c r="Y213" s="71"/>
    </row>
    <row r="214" spans="1:25" ht="15.75">
      <c r="A214" s="25"/>
      <c r="B214" s="41"/>
      <c r="C214" s="42" t="s">
        <v>286</v>
      </c>
      <c r="D214" s="43"/>
      <c r="E214" s="19">
        <v>17</v>
      </c>
      <c r="F214" s="38" t="s">
        <v>84</v>
      </c>
      <c r="G214" s="40">
        <v>4</v>
      </c>
      <c r="H214" s="42" t="s">
        <v>285</v>
      </c>
      <c r="I214" s="43"/>
      <c r="J214" s="19">
        <v>14</v>
      </c>
      <c r="K214" s="38"/>
      <c r="L214" s="71"/>
      <c r="M214" s="71"/>
      <c r="N214" s="71"/>
      <c r="O214" s="71"/>
      <c r="P214" s="71"/>
      <c r="Q214" s="71"/>
      <c r="R214" s="71"/>
      <c r="S214" s="71"/>
      <c r="T214" s="71"/>
      <c r="U214" s="71"/>
      <c r="V214" s="71"/>
      <c r="W214" s="71"/>
      <c r="X214" s="71"/>
      <c r="Y214" s="71"/>
    </row>
    <row r="215" spans="1:25" ht="15.75">
      <c r="A215" s="25"/>
      <c r="B215" s="39"/>
      <c r="C215" s="42" t="s">
        <v>284</v>
      </c>
      <c r="D215" s="43"/>
      <c r="E215" s="19">
        <v>18</v>
      </c>
      <c r="F215" s="39"/>
      <c r="G215" s="39"/>
      <c r="H215" s="42" t="s">
        <v>283</v>
      </c>
      <c r="I215" s="43"/>
      <c r="J215" s="19">
        <v>27</v>
      </c>
      <c r="K215" s="39"/>
      <c r="L215" s="71"/>
      <c r="M215" s="71"/>
      <c r="N215" s="71"/>
      <c r="O215" s="71"/>
      <c r="P215" s="71"/>
      <c r="Q215" s="71"/>
      <c r="R215" s="71"/>
      <c r="S215" s="71"/>
      <c r="T215" s="71"/>
      <c r="U215" s="71"/>
      <c r="V215" s="71"/>
      <c r="W215" s="71"/>
      <c r="X215" s="71"/>
      <c r="Y215" s="71"/>
    </row>
    <row r="216" spans="1:25" ht="15.75">
      <c r="A216" s="25"/>
      <c r="B216" s="41">
        <v>5</v>
      </c>
      <c r="C216" s="42" t="s">
        <v>282</v>
      </c>
      <c r="D216" s="43"/>
      <c r="E216" s="19">
        <v>1</v>
      </c>
      <c r="F216" s="38" t="s">
        <v>119</v>
      </c>
      <c r="G216" s="40">
        <v>5</v>
      </c>
      <c r="H216" s="42" t="s">
        <v>281</v>
      </c>
      <c r="I216" s="43"/>
      <c r="J216" s="19">
        <v>14</v>
      </c>
      <c r="K216" s="38" t="s">
        <v>119</v>
      </c>
      <c r="L216" s="71"/>
      <c r="M216" s="71"/>
      <c r="N216" s="71"/>
      <c r="O216" s="71"/>
      <c r="P216" s="71"/>
      <c r="Q216" s="71"/>
      <c r="R216" s="71"/>
      <c r="S216" s="71"/>
      <c r="T216" s="71"/>
      <c r="U216" s="71"/>
      <c r="V216" s="71"/>
      <c r="W216" s="71"/>
      <c r="X216" s="71"/>
      <c r="Y216" s="71"/>
    </row>
    <row r="217" spans="1:25" ht="15.75">
      <c r="A217" s="25"/>
      <c r="B217" s="39"/>
      <c r="C217" s="42" t="s">
        <v>280</v>
      </c>
      <c r="D217" s="43"/>
      <c r="E217" s="19">
        <v>24</v>
      </c>
      <c r="F217" s="39"/>
      <c r="G217" s="39"/>
      <c r="H217" s="42" t="s">
        <v>279</v>
      </c>
      <c r="I217" s="43"/>
      <c r="J217" s="19">
        <v>18</v>
      </c>
      <c r="K217" s="39"/>
      <c r="L217" s="71"/>
      <c r="M217" s="71"/>
      <c r="N217" s="71"/>
      <c r="O217" s="71"/>
      <c r="P217" s="71"/>
      <c r="Q217" s="71"/>
      <c r="R217" s="71"/>
      <c r="S217" s="71"/>
      <c r="T217" s="71"/>
      <c r="U217" s="71"/>
      <c r="V217" s="71"/>
      <c r="W217" s="71"/>
      <c r="X217" s="71"/>
      <c r="Y217" s="71"/>
    </row>
    <row r="218" spans="1:25" ht="15.75">
      <c r="A218" s="25"/>
      <c r="B218" s="44" t="str">
        <f>"TOTAL MATCHES WON BY : "&amp;C204</f>
        <v>TOTAL MATCHES WON BY : THE VINES</v>
      </c>
      <c r="C218" s="45"/>
      <c r="D218" s="45"/>
      <c r="E218" s="43"/>
      <c r="F218" s="19">
        <f>COUNTA(F208:F217)-0.5*COUNTIF(F208:F217,"Sq*")-COUNTIF(F208:F217,"TBA")</f>
        <v>4</v>
      </c>
      <c r="G218" s="55" t="str">
        <f>"TOTAL MATCHES WON BY : "&amp;H204</f>
        <v>TOTAL MATCHES WON BY : NEDLANDS</v>
      </c>
      <c r="H218" s="45"/>
      <c r="I218" s="45"/>
      <c r="J218" s="43"/>
      <c r="K218" s="19">
        <f>COUNTA(K208:K217)-0.5*COUNTIF(K208:K217,"Sq*")-COUNTIF(K208:K217,"TBA")</f>
        <v>1</v>
      </c>
      <c r="L218" s="70"/>
      <c r="M218" s="70"/>
      <c r="N218" s="70" t="str">
        <f>IF(F218+K218=0,"",C204)</f>
        <v>THE VINES</v>
      </c>
      <c r="O218" s="24">
        <f>F218</f>
        <v>4</v>
      </c>
      <c r="P218" s="70" t="str">
        <f>IF(F218+K218=0,"",H204)</f>
        <v>NEDLANDS</v>
      </c>
      <c r="Q218" s="24">
        <f>K218</f>
        <v>1</v>
      </c>
      <c r="R218" s="70" t="str">
        <f>G219</f>
        <v>THE VINES</v>
      </c>
      <c r="S218" s="70" t="str">
        <f>IF(R218="HALVED",C204,"")</f>
        <v/>
      </c>
      <c r="T218" s="70" t="str">
        <f>IF(R218="HALVED",H204,"")</f>
        <v/>
      </c>
      <c r="U218" s="70"/>
      <c r="V218" s="70"/>
      <c r="W218" s="70"/>
      <c r="X218" s="70"/>
      <c r="Y218" s="70"/>
    </row>
    <row r="219" spans="1:25" ht="15">
      <c r="A219" s="25"/>
      <c r="B219" s="46" t="s">
        <v>52</v>
      </c>
      <c r="C219" s="45"/>
      <c r="D219" s="45"/>
      <c r="E219" s="45"/>
      <c r="F219" s="43"/>
      <c r="G219" s="56" t="str">
        <f>IF(F218+K218&lt;4,"",IF(F218=K218,"HALVED",IF(F218&gt;K218,C204,H204)))</f>
        <v>THE VINES</v>
      </c>
      <c r="H219" s="45"/>
      <c r="I219" s="45"/>
      <c r="J219" s="45"/>
      <c r="K219" s="43"/>
      <c r="L219" s="69"/>
      <c r="M219" s="69"/>
      <c r="N219" s="69"/>
      <c r="O219" s="69"/>
      <c r="P219" s="69"/>
      <c r="Q219" s="69"/>
      <c r="R219" s="69"/>
      <c r="S219" s="69"/>
      <c r="T219" s="69"/>
      <c r="U219" s="69"/>
      <c r="V219" s="69"/>
      <c r="W219" s="69"/>
      <c r="X219" s="69"/>
      <c r="Y219" s="69"/>
    </row>
    <row r="220" spans="1:25" ht="15">
      <c r="A220" s="25"/>
      <c r="B220" s="25"/>
      <c r="C220" s="25"/>
      <c r="D220" s="25"/>
      <c r="E220" s="25"/>
      <c r="F220" s="25"/>
      <c r="G220" s="33"/>
      <c r="H220" s="33"/>
      <c r="I220" s="33"/>
      <c r="J220" s="33"/>
      <c r="K220" s="33"/>
      <c r="L220" s="69"/>
      <c r="M220" s="69"/>
      <c r="N220" s="69"/>
      <c r="O220" s="69"/>
      <c r="P220" s="69"/>
      <c r="Q220" s="69"/>
      <c r="R220" s="69"/>
      <c r="S220" s="69"/>
      <c r="T220" s="69"/>
      <c r="U220" s="69"/>
      <c r="V220" s="69"/>
      <c r="W220" s="69"/>
      <c r="X220" s="69"/>
      <c r="Y220" s="69"/>
    </row>
    <row r="221" spans="1:25" ht="15">
      <c r="A221" s="25"/>
      <c r="B221" s="25"/>
      <c r="C221" s="25"/>
      <c r="D221" s="25"/>
      <c r="E221" s="25"/>
      <c r="F221" s="25"/>
      <c r="G221" s="33"/>
      <c r="H221" s="33"/>
      <c r="I221" s="33"/>
      <c r="J221" s="33"/>
      <c r="K221" s="33"/>
      <c r="L221" s="69"/>
      <c r="M221" s="69"/>
      <c r="N221" s="69"/>
      <c r="O221" s="69"/>
      <c r="P221" s="69"/>
      <c r="Q221" s="69"/>
      <c r="R221" s="69"/>
      <c r="S221" s="69"/>
      <c r="T221" s="69"/>
      <c r="U221" s="69"/>
      <c r="V221" s="69"/>
      <c r="W221" s="69"/>
      <c r="X221" s="69"/>
      <c r="Y221" s="69"/>
    </row>
    <row r="222" spans="1:25" ht="15">
      <c r="A222" s="25"/>
      <c r="B222" s="25"/>
      <c r="C222" s="25"/>
      <c r="D222" s="25"/>
      <c r="E222" s="25"/>
      <c r="F222" s="25"/>
      <c r="G222" s="33"/>
      <c r="H222" s="33"/>
      <c r="I222" s="33"/>
      <c r="J222" s="33"/>
      <c r="K222" s="33"/>
      <c r="L222" s="69"/>
      <c r="M222" s="69"/>
      <c r="N222" s="69"/>
      <c r="O222" s="69"/>
      <c r="P222" s="69"/>
      <c r="Q222" s="69"/>
      <c r="R222" s="69"/>
      <c r="S222" s="69"/>
      <c r="T222" s="69"/>
      <c r="U222" s="69"/>
      <c r="V222" s="69"/>
      <c r="W222" s="69"/>
      <c r="X222" s="69"/>
      <c r="Y222" s="69"/>
    </row>
    <row r="223" spans="1:25" ht="15">
      <c r="A223" s="25"/>
      <c r="B223" s="25"/>
      <c r="C223" s="25"/>
      <c r="D223" s="25"/>
      <c r="E223" s="25"/>
      <c r="F223" s="25"/>
      <c r="G223" s="33"/>
      <c r="H223" s="33"/>
      <c r="I223" s="33"/>
      <c r="J223" s="33"/>
      <c r="K223" s="33"/>
      <c r="L223" s="69"/>
      <c r="M223" s="69"/>
      <c r="N223" s="69"/>
      <c r="O223" s="69"/>
      <c r="P223" s="69"/>
      <c r="Q223" s="69"/>
      <c r="R223" s="69"/>
      <c r="S223" s="69"/>
      <c r="T223" s="69"/>
      <c r="U223" s="69"/>
      <c r="V223" s="69"/>
      <c r="W223" s="69"/>
      <c r="X223" s="69"/>
      <c r="Y223" s="69"/>
    </row>
    <row r="224" spans="1:25" ht="15">
      <c r="A224" s="25"/>
      <c r="B224" s="25"/>
      <c r="C224" s="25"/>
      <c r="D224" s="25"/>
      <c r="E224" s="25"/>
      <c r="F224" s="25"/>
      <c r="G224" s="33"/>
      <c r="H224" s="33"/>
      <c r="I224" s="33"/>
      <c r="J224" s="33"/>
      <c r="K224" s="33"/>
      <c r="L224" s="69"/>
      <c r="M224" s="69"/>
      <c r="N224" s="69"/>
      <c r="O224" s="69"/>
      <c r="P224" s="69"/>
      <c r="Q224" s="69"/>
      <c r="R224" s="69"/>
      <c r="S224" s="69"/>
      <c r="T224" s="69"/>
      <c r="U224" s="69"/>
      <c r="V224" s="69"/>
      <c r="W224" s="69"/>
      <c r="X224" s="69"/>
      <c r="Y224" s="69"/>
    </row>
    <row r="225" spans="1:25" ht="15">
      <c r="A225" s="25"/>
      <c r="B225" s="25"/>
      <c r="C225" s="25"/>
      <c r="D225" s="25"/>
      <c r="E225" s="25"/>
      <c r="F225" s="25"/>
      <c r="G225" s="33"/>
      <c r="H225" s="33"/>
      <c r="I225" s="33"/>
      <c r="J225" s="33"/>
      <c r="K225" s="33"/>
      <c r="L225" s="69"/>
      <c r="M225" s="69"/>
      <c r="N225" s="69"/>
      <c r="O225" s="69"/>
      <c r="P225" s="69"/>
      <c r="Q225" s="69"/>
      <c r="R225" s="69"/>
      <c r="S225" s="69"/>
      <c r="T225" s="69"/>
      <c r="U225" s="69"/>
      <c r="V225" s="69"/>
      <c r="W225" s="69"/>
      <c r="X225" s="69"/>
      <c r="Y225" s="69"/>
    </row>
    <row r="226" spans="1:25" ht="15">
      <c r="A226" s="25"/>
      <c r="B226" s="25"/>
      <c r="C226" s="25"/>
      <c r="D226" s="25"/>
      <c r="E226" s="25"/>
      <c r="F226" s="25"/>
      <c r="G226" s="33"/>
      <c r="H226" s="33"/>
      <c r="I226" s="33"/>
      <c r="J226" s="33"/>
      <c r="K226" s="33"/>
      <c r="L226" s="33"/>
      <c r="M226" s="33"/>
      <c r="N226" s="33"/>
      <c r="O226" s="33"/>
      <c r="P226" s="33"/>
      <c r="Q226" s="33"/>
      <c r="R226" s="33"/>
      <c r="S226" s="33"/>
      <c r="T226" s="33"/>
      <c r="U226" s="33"/>
      <c r="V226" s="33"/>
      <c r="W226" s="33"/>
      <c r="X226" s="33"/>
      <c r="Y226" s="33"/>
    </row>
    <row r="227" spans="1:25" ht="15">
      <c r="A227" s="25"/>
      <c r="B227" s="25"/>
      <c r="C227" s="25"/>
      <c r="D227" s="25"/>
      <c r="E227" s="25"/>
      <c r="F227" s="25"/>
      <c r="G227" s="33"/>
      <c r="H227" s="33"/>
      <c r="I227" s="33"/>
      <c r="J227" s="33"/>
      <c r="K227" s="33"/>
      <c r="L227" s="33"/>
      <c r="M227" s="33"/>
      <c r="N227" s="33"/>
      <c r="O227" s="33"/>
      <c r="P227" s="33"/>
      <c r="Q227" s="33"/>
      <c r="R227" s="33"/>
      <c r="S227" s="33"/>
      <c r="T227" s="33"/>
      <c r="U227" s="33"/>
      <c r="V227" s="33"/>
      <c r="W227" s="33"/>
      <c r="X227" s="33"/>
      <c r="Y227" s="33"/>
    </row>
    <row r="228" spans="1:25" ht="15">
      <c r="A228" s="25"/>
      <c r="B228" s="25"/>
      <c r="C228" s="25"/>
      <c r="D228" s="25"/>
      <c r="E228" s="25"/>
      <c r="F228" s="25"/>
      <c r="G228" s="33"/>
      <c r="H228" s="33"/>
      <c r="I228" s="33"/>
      <c r="J228" s="33"/>
      <c r="K228" s="33"/>
      <c r="L228" s="33"/>
      <c r="M228" s="33"/>
      <c r="N228" s="33"/>
      <c r="O228" s="33"/>
      <c r="P228" s="33"/>
      <c r="Q228" s="33"/>
      <c r="R228" s="33"/>
      <c r="S228" s="33"/>
      <c r="T228" s="33"/>
      <c r="U228" s="33"/>
      <c r="V228" s="33"/>
      <c r="W228" s="33"/>
      <c r="X228" s="33"/>
      <c r="Y228" s="33"/>
    </row>
    <row r="229" spans="1:25" ht="15">
      <c r="A229" s="25"/>
      <c r="B229" s="25"/>
      <c r="C229" s="25"/>
      <c r="D229" s="25"/>
      <c r="E229" s="25"/>
      <c r="F229" s="25"/>
      <c r="G229" s="33"/>
      <c r="H229" s="33"/>
      <c r="I229" s="33"/>
      <c r="J229" s="33"/>
      <c r="K229" s="33"/>
      <c r="L229" s="33"/>
      <c r="M229" s="33"/>
      <c r="N229" s="33"/>
      <c r="O229" s="33"/>
      <c r="P229" s="33"/>
      <c r="Q229" s="33"/>
      <c r="R229" s="33"/>
      <c r="S229" s="33"/>
      <c r="T229" s="33"/>
      <c r="U229" s="33"/>
      <c r="V229" s="33"/>
      <c r="W229" s="33"/>
      <c r="X229" s="33"/>
      <c r="Y229" s="33"/>
    </row>
    <row r="230" spans="1:25" ht="15">
      <c r="A230" s="25"/>
      <c r="B230" s="25"/>
      <c r="C230" s="25"/>
      <c r="D230" s="25"/>
      <c r="E230" s="25"/>
      <c r="F230" s="25"/>
      <c r="G230" s="33"/>
      <c r="H230" s="33"/>
      <c r="I230" s="33"/>
      <c r="J230" s="33"/>
      <c r="K230" s="33"/>
      <c r="L230" s="33"/>
      <c r="M230" s="33"/>
      <c r="N230" s="33"/>
      <c r="O230" s="33"/>
      <c r="P230" s="33"/>
      <c r="Q230" s="33"/>
      <c r="R230" s="33"/>
      <c r="S230" s="33"/>
      <c r="T230" s="33"/>
      <c r="U230" s="33"/>
      <c r="V230" s="33"/>
      <c r="W230" s="33"/>
      <c r="X230" s="33"/>
      <c r="Y230" s="33"/>
    </row>
    <row r="231" spans="1:25" ht="15">
      <c r="A231" s="25"/>
      <c r="B231" s="25"/>
      <c r="C231" s="25"/>
      <c r="D231" s="25"/>
      <c r="E231" s="25"/>
      <c r="F231" s="25"/>
      <c r="G231" s="33"/>
      <c r="H231" s="33"/>
      <c r="I231" s="33"/>
      <c r="J231" s="33"/>
      <c r="K231" s="33"/>
      <c r="L231" s="33"/>
      <c r="M231" s="33"/>
      <c r="N231" s="33"/>
      <c r="O231" s="33"/>
      <c r="P231" s="33"/>
      <c r="Q231" s="33"/>
      <c r="R231" s="33"/>
      <c r="S231" s="33"/>
      <c r="T231" s="33"/>
      <c r="U231" s="33"/>
      <c r="V231" s="33"/>
      <c r="W231" s="33"/>
      <c r="X231" s="33"/>
      <c r="Y231" s="33"/>
    </row>
    <row r="232" spans="1:25" ht="15">
      <c r="A232" s="25"/>
      <c r="B232" s="25"/>
      <c r="C232" s="25"/>
      <c r="D232" s="25"/>
      <c r="E232" s="25"/>
      <c r="F232" s="25"/>
      <c r="G232" s="33"/>
      <c r="H232" s="33"/>
      <c r="I232" s="33"/>
      <c r="J232" s="33"/>
      <c r="K232" s="33"/>
      <c r="L232" s="33"/>
      <c r="M232" s="33"/>
      <c r="N232" s="33"/>
      <c r="O232" s="33"/>
      <c r="P232" s="33"/>
      <c r="Q232" s="33"/>
      <c r="R232" s="33"/>
      <c r="S232" s="33"/>
      <c r="T232" s="33"/>
      <c r="U232" s="33"/>
      <c r="V232" s="33"/>
      <c r="W232" s="33"/>
      <c r="X232" s="33"/>
      <c r="Y232" s="33"/>
    </row>
    <row r="233" spans="1:25" ht="15">
      <c r="A233" s="25"/>
      <c r="B233" s="25"/>
      <c r="C233" s="25"/>
      <c r="D233" s="25"/>
      <c r="E233" s="25"/>
      <c r="F233" s="25"/>
      <c r="G233" s="33"/>
      <c r="H233" s="33"/>
      <c r="I233" s="33"/>
      <c r="J233" s="33"/>
      <c r="K233" s="33"/>
      <c r="L233" s="33"/>
      <c r="M233" s="33"/>
      <c r="N233" s="33"/>
      <c r="O233" s="33"/>
      <c r="P233" s="33"/>
      <c r="Q233" s="33"/>
      <c r="R233" s="33"/>
      <c r="S233" s="33"/>
      <c r="T233" s="33"/>
      <c r="U233" s="33"/>
      <c r="V233" s="33"/>
      <c r="W233" s="33"/>
      <c r="X233" s="33"/>
      <c r="Y233" s="33"/>
    </row>
    <row r="234" spans="1:25" ht="15">
      <c r="A234" s="25"/>
      <c r="B234" s="25"/>
      <c r="C234" s="25"/>
      <c r="D234" s="25"/>
      <c r="E234" s="25"/>
      <c r="F234" s="25"/>
      <c r="G234" s="33"/>
      <c r="H234" s="33"/>
      <c r="I234" s="33"/>
      <c r="J234" s="33"/>
      <c r="K234" s="33"/>
      <c r="L234" s="33"/>
      <c r="M234" s="33"/>
      <c r="N234" s="33"/>
      <c r="O234" s="33"/>
      <c r="P234" s="33"/>
      <c r="Q234" s="33"/>
      <c r="R234" s="33"/>
      <c r="S234" s="33"/>
      <c r="T234" s="33"/>
      <c r="U234" s="33"/>
      <c r="V234" s="33"/>
      <c r="W234" s="33"/>
      <c r="X234" s="33"/>
      <c r="Y234" s="33"/>
    </row>
    <row r="235" spans="1:25" ht="15">
      <c r="A235" s="25"/>
      <c r="B235" s="25"/>
      <c r="C235" s="25"/>
      <c r="D235" s="25"/>
      <c r="E235" s="25"/>
      <c r="F235" s="25"/>
      <c r="G235" s="33"/>
      <c r="H235" s="33"/>
      <c r="I235" s="33"/>
      <c r="J235" s="33"/>
      <c r="K235" s="33"/>
      <c r="L235" s="33"/>
      <c r="M235" s="33"/>
      <c r="N235" s="33"/>
      <c r="O235" s="33"/>
      <c r="P235" s="33"/>
      <c r="Q235" s="33"/>
      <c r="R235" s="33"/>
      <c r="S235" s="33"/>
      <c r="T235" s="33"/>
      <c r="U235" s="33"/>
      <c r="V235" s="33"/>
      <c r="W235" s="33"/>
      <c r="X235" s="33"/>
      <c r="Y235" s="33"/>
    </row>
    <row r="236" spans="1:25" ht="15">
      <c r="A236" s="25"/>
      <c r="B236" s="25"/>
      <c r="C236" s="25"/>
      <c r="D236" s="25"/>
      <c r="E236" s="25"/>
      <c r="F236" s="25"/>
      <c r="G236" s="33"/>
      <c r="H236" s="33"/>
      <c r="I236" s="33"/>
      <c r="J236" s="33"/>
      <c r="K236" s="33"/>
      <c r="L236" s="33"/>
      <c r="M236" s="33"/>
      <c r="N236" s="33"/>
      <c r="O236" s="33"/>
      <c r="P236" s="33"/>
      <c r="Q236" s="33"/>
      <c r="R236" s="33"/>
      <c r="S236" s="33"/>
      <c r="T236" s="33"/>
      <c r="U236" s="33"/>
      <c r="V236" s="33"/>
      <c r="W236" s="33"/>
      <c r="X236" s="33"/>
      <c r="Y236" s="33"/>
    </row>
    <row r="237" spans="1:25" ht="15">
      <c r="A237" s="25"/>
      <c r="B237" s="25"/>
      <c r="C237" s="25"/>
      <c r="D237" s="25"/>
      <c r="E237" s="25"/>
      <c r="F237" s="25"/>
      <c r="G237" s="33"/>
      <c r="H237" s="33"/>
      <c r="I237" s="33"/>
      <c r="J237" s="33"/>
      <c r="K237" s="33"/>
      <c r="L237" s="33"/>
      <c r="M237" s="33"/>
      <c r="N237" s="33"/>
      <c r="O237" s="33"/>
      <c r="P237" s="33"/>
      <c r="Q237" s="33"/>
      <c r="R237" s="33"/>
      <c r="S237" s="33"/>
      <c r="T237" s="33"/>
      <c r="U237" s="33"/>
      <c r="V237" s="33"/>
      <c r="W237" s="33"/>
      <c r="X237" s="33"/>
      <c r="Y237" s="33"/>
    </row>
    <row r="238" spans="1:25" ht="15">
      <c r="A238" s="25"/>
      <c r="B238" s="25"/>
      <c r="C238" s="25"/>
      <c r="D238" s="25"/>
      <c r="E238" s="25"/>
      <c r="F238" s="25"/>
      <c r="G238" s="33"/>
      <c r="H238" s="33"/>
      <c r="I238" s="33"/>
      <c r="J238" s="33"/>
      <c r="K238" s="33"/>
      <c r="L238" s="33"/>
      <c r="M238" s="33"/>
      <c r="N238" s="33"/>
      <c r="O238" s="33"/>
      <c r="P238" s="33"/>
      <c r="Q238" s="33"/>
      <c r="R238" s="33"/>
      <c r="S238" s="33"/>
      <c r="T238" s="33"/>
      <c r="U238" s="33"/>
      <c r="V238" s="33"/>
      <c r="W238" s="33"/>
      <c r="X238" s="33"/>
      <c r="Y238" s="33"/>
    </row>
    <row r="239" spans="1:25" ht="15">
      <c r="A239" s="25"/>
      <c r="B239" s="25"/>
      <c r="C239" s="25"/>
      <c r="D239" s="25"/>
      <c r="E239" s="25"/>
      <c r="F239" s="25"/>
      <c r="G239" s="33"/>
      <c r="H239" s="33"/>
      <c r="I239" s="33"/>
      <c r="J239" s="33"/>
      <c r="K239" s="33"/>
      <c r="L239" s="33"/>
      <c r="M239" s="33"/>
      <c r="N239" s="33"/>
      <c r="O239" s="33"/>
      <c r="P239" s="33"/>
      <c r="Q239" s="33"/>
      <c r="R239" s="33"/>
      <c r="S239" s="33"/>
      <c r="T239" s="33"/>
      <c r="U239" s="33"/>
      <c r="V239" s="33"/>
      <c r="W239" s="33"/>
      <c r="X239" s="33"/>
      <c r="Y239" s="33"/>
    </row>
    <row r="240" spans="1:25" ht="15" hidden="1">
      <c r="A240" s="25"/>
      <c r="B240" s="25"/>
      <c r="C240" s="25"/>
      <c r="D240" s="25"/>
      <c r="E240" s="25"/>
      <c r="F240" s="25"/>
      <c r="G240" s="33"/>
      <c r="H240" s="33"/>
      <c r="I240" s="35"/>
      <c r="J240" s="35"/>
      <c r="K240" s="35"/>
      <c r="L240" s="33"/>
      <c r="M240" s="33"/>
      <c r="N240" s="33"/>
      <c r="O240" s="33"/>
      <c r="P240" s="33"/>
      <c r="Q240" s="33"/>
      <c r="R240" s="33"/>
      <c r="S240" s="33"/>
      <c r="T240" s="33"/>
      <c r="U240" s="33"/>
      <c r="V240" s="33"/>
      <c r="W240" s="33"/>
      <c r="X240" s="33"/>
      <c r="Y240" s="33"/>
    </row>
    <row r="241" spans="1:25" ht="15" hidden="1">
      <c r="A241" s="25"/>
      <c r="B241" s="25"/>
      <c r="C241" s="25" t="s">
        <v>119</v>
      </c>
      <c r="D241" s="25"/>
      <c r="E241" s="25"/>
      <c r="F241" s="25"/>
      <c r="G241" s="33"/>
      <c r="H241" s="33"/>
      <c r="I241" s="35"/>
      <c r="J241" s="35"/>
      <c r="K241" s="35"/>
      <c r="L241" s="33"/>
      <c r="M241" s="33"/>
      <c r="N241" s="33"/>
      <c r="O241" s="33"/>
      <c r="P241" s="33"/>
      <c r="Q241" s="33"/>
      <c r="R241" s="33"/>
      <c r="S241" s="33"/>
      <c r="T241" s="33"/>
      <c r="U241" s="33"/>
      <c r="V241" s="33"/>
      <c r="W241" s="33"/>
      <c r="X241" s="33"/>
      <c r="Y241" s="33"/>
    </row>
    <row r="242" spans="1:25" ht="15" hidden="1">
      <c r="A242" s="25"/>
      <c r="B242" s="25"/>
      <c r="C242" s="25" t="s">
        <v>68</v>
      </c>
      <c r="D242" s="25"/>
      <c r="E242" s="25"/>
      <c r="F242" s="25"/>
      <c r="G242" s="33"/>
      <c r="H242" s="33"/>
      <c r="I242" s="35"/>
      <c r="J242" s="35"/>
      <c r="K242" s="35"/>
      <c r="L242" s="33"/>
      <c r="M242" s="33"/>
      <c r="N242" s="33"/>
      <c r="O242" s="33"/>
      <c r="P242" s="33"/>
      <c r="Q242" s="33"/>
      <c r="R242" s="33"/>
      <c r="S242" s="33"/>
      <c r="T242" s="33"/>
      <c r="U242" s="33"/>
      <c r="V242" s="33"/>
      <c r="W242" s="33"/>
      <c r="X242" s="33"/>
      <c r="Y242" s="33"/>
    </row>
    <row r="243" spans="1:25" ht="15" hidden="1">
      <c r="A243" s="25"/>
      <c r="B243" s="25"/>
      <c r="C243" s="25" t="s">
        <v>55</v>
      </c>
      <c r="D243" s="25"/>
      <c r="E243" s="25"/>
      <c r="F243" s="25"/>
      <c r="G243" s="33"/>
      <c r="H243" s="33"/>
      <c r="I243" s="35"/>
      <c r="J243" s="35"/>
      <c r="K243" s="35"/>
      <c r="L243" s="33"/>
      <c r="M243" s="33"/>
      <c r="N243" s="33"/>
      <c r="O243" s="33"/>
      <c r="P243" s="33"/>
      <c r="Q243" s="33"/>
      <c r="R243" s="33"/>
      <c r="S243" s="33"/>
      <c r="T243" s="33"/>
      <c r="U243" s="33"/>
      <c r="V243" s="33"/>
      <c r="W243" s="33"/>
      <c r="X243" s="33"/>
      <c r="Y243" s="33"/>
    </row>
    <row r="244" spans="1:25" ht="15" hidden="1">
      <c r="A244" s="25"/>
      <c r="B244" s="25"/>
      <c r="C244" s="25" t="s">
        <v>33</v>
      </c>
      <c r="D244" s="25"/>
      <c r="E244" s="25"/>
      <c r="F244" s="25"/>
      <c r="G244" s="33"/>
      <c r="H244" s="33"/>
      <c r="I244" s="35"/>
      <c r="J244" s="35"/>
      <c r="K244" s="35"/>
      <c r="L244" s="33"/>
      <c r="M244" s="33"/>
      <c r="N244" s="33"/>
      <c r="O244" s="33"/>
      <c r="P244" s="33"/>
      <c r="Q244" s="33"/>
      <c r="R244" s="33"/>
      <c r="S244" s="33"/>
      <c r="T244" s="33"/>
      <c r="U244" s="33"/>
      <c r="V244" s="33"/>
      <c r="W244" s="33"/>
      <c r="X244" s="33"/>
      <c r="Y244" s="33"/>
    </row>
    <row r="245" spans="1:25" ht="15" hidden="1">
      <c r="A245" s="25"/>
      <c r="B245" s="25"/>
      <c r="C245" s="25" t="s">
        <v>38</v>
      </c>
      <c r="D245" s="25"/>
      <c r="E245" s="25"/>
      <c r="F245" s="25"/>
      <c r="G245" s="33"/>
      <c r="H245" s="33"/>
      <c r="I245" s="35"/>
      <c r="J245" s="35"/>
      <c r="K245" s="35"/>
      <c r="L245" s="33"/>
      <c r="M245" s="33"/>
      <c r="N245" s="33"/>
      <c r="O245" s="33"/>
      <c r="P245" s="33"/>
      <c r="Q245" s="33"/>
      <c r="R245" s="33"/>
      <c r="S245" s="33"/>
      <c r="T245" s="33"/>
      <c r="U245" s="33"/>
      <c r="V245" s="33"/>
      <c r="W245" s="33"/>
      <c r="X245" s="33"/>
      <c r="Y245" s="33"/>
    </row>
    <row r="246" spans="1:25" ht="15" hidden="1">
      <c r="A246" s="25"/>
      <c r="B246" s="25"/>
      <c r="C246" s="68" t="s">
        <v>87</v>
      </c>
      <c r="D246" s="25"/>
      <c r="E246" s="25"/>
      <c r="F246" s="25"/>
      <c r="G246" s="33"/>
      <c r="H246" s="33"/>
      <c r="I246" s="35"/>
      <c r="J246" s="35"/>
      <c r="K246" s="35"/>
      <c r="L246" s="33"/>
      <c r="M246" s="33"/>
      <c r="N246" s="33"/>
      <c r="O246" s="33"/>
      <c r="P246" s="33"/>
      <c r="Q246" s="33"/>
      <c r="R246" s="33"/>
      <c r="S246" s="33"/>
      <c r="T246" s="33"/>
      <c r="U246" s="33"/>
      <c r="V246" s="33"/>
      <c r="W246" s="33"/>
      <c r="X246" s="33"/>
      <c r="Y246" s="33"/>
    </row>
    <row r="247" spans="1:25" ht="15" hidden="1">
      <c r="A247" s="25"/>
      <c r="B247" s="25"/>
      <c r="C247" s="25" t="s">
        <v>43</v>
      </c>
      <c r="D247" s="25"/>
      <c r="E247" s="25"/>
      <c r="F247" s="25"/>
      <c r="G247" s="33"/>
      <c r="H247" s="33"/>
      <c r="I247" s="35"/>
      <c r="J247" s="35"/>
      <c r="K247" s="35"/>
      <c r="L247" s="33"/>
      <c r="M247" s="33"/>
      <c r="N247" s="33"/>
      <c r="O247" s="33"/>
      <c r="P247" s="33"/>
      <c r="Q247" s="33"/>
      <c r="R247" s="33"/>
      <c r="S247" s="33"/>
      <c r="T247" s="33"/>
      <c r="U247" s="33"/>
      <c r="V247" s="33"/>
      <c r="W247" s="33"/>
      <c r="X247" s="33"/>
      <c r="Y247" s="33"/>
    </row>
    <row r="248" spans="1:25" ht="15" hidden="1">
      <c r="A248" s="25"/>
      <c r="B248" s="25"/>
      <c r="C248" s="25" t="s">
        <v>102</v>
      </c>
      <c r="D248" s="25"/>
      <c r="E248" s="25"/>
      <c r="F248" s="25"/>
      <c r="G248" s="33"/>
      <c r="H248" s="33"/>
      <c r="I248" s="35"/>
      <c r="J248" s="35"/>
      <c r="K248" s="35"/>
      <c r="L248" s="33"/>
      <c r="M248" s="33"/>
      <c r="N248" s="33"/>
      <c r="O248" s="33"/>
      <c r="P248" s="33"/>
      <c r="Q248" s="33"/>
      <c r="R248" s="33"/>
      <c r="S248" s="33"/>
      <c r="T248" s="33"/>
      <c r="U248" s="33"/>
      <c r="V248" s="33"/>
      <c r="W248" s="33"/>
      <c r="X248" s="33"/>
      <c r="Y248" s="33"/>
    </row>
    <row r="249" spans="1:25" ht="15" hidden="1">
      <c r="A249" s="25"/>
      <c r="B249" s="25"/>
      <c r="C249" s="25" t="s">
        <v>84</v>
      </c>
      <c r="D249" s="25"/>
      <c r="E249" s="25"/>
      <c r="F249" s="25"/>
      <c r="G249" s="33"/>
      <c r="H249" s="33"/>
      <c r="I249" s="35"/>
      <c r="J249" s="35"/>
      <c r="K249" s="35"/>
      <c r="L249" s="33"/>
      <c r="M249" s="33"/>
      <c r="N249" s="33"/>
      <c r="O249" s="33"/>
      <c r="P249" s="33"/>
      <c r="Q249" s="33"/>
      <c r="R249" s="33"/>
      <c r="S249" s="33"/>
      <c r="T249" s="33"/>
      <c r="U249" s="33"/>
      <c r="V249" s="33"/>
      <c r="W249" s="33"/>
      <c r="X249" s="33"/>
      <c r="Y249" s="33"/>
    </row>
    <row r="250" spans="1:25" ht="15" hidden="1">
      <c r="A250" s="25"/>
      <c r="B250" s="25"/>
      <c r="C250" s="25" t="s">
        <v>64</v>
      </c>
      <c r="D250" s="25"/>
      <c r="E250" s="25"/>
      <c r="F250" s="25"/>
      <c r="G250" s="33"/>
      <c r="H250" s="33"/>
      <c r="I250" s="35"/>
      <c r="J250" s="35"/>
      <c r="K250" s="35"/>
      <c r="L250" s="33"/>
      <c r="M250" s="33"/>
      <c r="N250" s="33"/>
      <c r="O250" s="33"/>
      <c r="P250" s="33"/>
      <c r="Q250" s="33"/>
      <c r="R250" s="33"/>
      <c r="S250" s="33"/>
      <c r="T250" s="33"/>
      <c r="U250" s="33"/>
      <c r="V250" s="33"/>
      <c r="W250" s="33"/>
      <c r="X250" s="33"/>
      <c r="Y250" s="33"/>
    </row>
    <row r="251" spans="1:25" ht="15" hidden="1">
      <c r="A251" s="25"/>
      <c r="B251" s="25"/>
      <c r="C251" s="25" t="s">
        <v>28</v>
      </c>
      <c r="D251" s="25"/>
      <c r="E251" s="25"/>
      <c r="F251" s="25"/>
      <c r="G251" s="33"/>
      <c r="H251" s="33"/>
      <c r="I251" s="35"/>
      <c r="J251" s="35"/>
      <c r="K251" s="35"/>
      <c r="L251" s="33"/>
      <c r="M251" s="33"/>
      <c r="N251" s="33"/>
      <c r="O251" s="33"/>
      <c r="P251" s="33"/>
      <c r="Q251" s="33"/>
      <c r="R251" s="33"/>
      <c r="S251" s="33"/>
      <c r="T251" s="33"/>
      <c r="U251" s="33"/>
      <c r="V251" s="33"/>
      <c r="W251" s="33"/>
      <c r="X251" s="33"/>
      <c r="Y251" s="33"/>
    </row>
    <row r="252" spans="1:25" ht="15" hidden="1">
      <c r="A252" s="25"/>
      <c r="B252" s="25"/>
      <c r="C252" s="25" t="s">
        <v>48</v>
      </c>
      <c r="D252" s="25"/>
      <c r="E252" s="25"/>
      <c r="F252" s="25"/>
      <c r="G252" s="33"/>
      <c r="H252" s="33"/>
      <c r="I252" s="35"/>
      <c r="J252" s="35"/>
      <c r="K252" s="35"/>
      <c r="L252" s="33"/>
      <c r="M252" s="33"/>
      <c r="N252" s="33"/>
      <c r="O252" s="33"/>
      <c r="P252" s="33"/>
      <c r="Q252" s="33"/>
      <c r="R252" s="33"/>
      <c r="S252" s="33"/>
      <c r="T252" s="33"/>
      <c r="U252" s="33"/>
      <c r="V252" s="33"/>
      <c r="W252" s="33"/>
      <c r="X252" s="33"/>
      <c r="Y252" s="33"/>
    </row>
    <row r="253" spans="1:25" ht="15" hidden="1">
      <c r="A253" s="25"/>
      <c r="B253" s="25"/>
      <c r="C253" s="25" t="s">
        <v>77</v>
      </c>
      <c r="D253" s="25"/>
      <c r="E253" s="25"/>
      <c r="F253" s="25"/>
      <c r="G253" s="33"/>
      <c r="H253" s="33"/>
      <c r="I253" s="35"/>
      <c r="J253" s="35"/>
      <c r="K253" s="35"/>
      <c r="L253" s="33"/>
      <c r="M253" s="33"/>
      <c r="N253" s="33"/>
      <c r="O253" s="33"/>
      <c r="P253" s="33"/>
      <c r="Q253" s="33"/>
      <c r="R253" s="33"/>
      <c r="S253" s="33"/>
      <c r="T253" s="33"/>
      <c r="U253" s="33"/>
      <c r="V253" s="33"/>
      <c r="W253" s="33"/>
      <c r="X253" s="33"/>
      <c r="Y253" s="33"/>
    </row>
    <row r="254" spans="1:25" ht="15" hidden="1">
      <c r="A254" s="25"/>
      <c r="B254" s="25"/>
      <c r="C254" s="25" t="s">
        <v>162</v>
      </c>
      <c r="D254" s="25"/>
      <c r="E254" s="25"/>
      <c r="F254" s="25"/>
      <c r="G254" s="33"/>
      <c r="H254" s="33"/>
      <c r="I254" s="35"/>
      <c r="J254" s="35"/>
      <c r="K254" s="35"/>
      <c r="L254" s="33"/>
      <c r="M254" s="33"/>
      <c r="N254" s="33"/>
      <c r="O254" s="33"/>
      <c r="P254" s="33"/>
      <c r="Q254" s="33"/>
      <c r="R254" s="33"/>
      <c r="S254" s="33"/>
      <c r="T254" s="33"/>
      <c r="U254" s="33"/>
      <c r="V254" s="33"/>
      <c r="W254" s="33"/>
      <c r="X254" s="33"/>
      <c r="Y254" s="33"/>
    </row>
    <row r="255" spans="1:25" ht="15" hidden="1">
      <c r="A255" s="25"/>
      <c r="B255" s="25"/>
      <c r="C255" s="25" t="s">
        <v>154</v>
      </c>
      <c r="D255" s="25"/>
      <c r="E255" s="25"/>
      <c r="F255" s="25"/>
      <c r="G255" s="33"/>
      <c r="H255" s="33"/>
      <c r="I255" s="35"/>
      <c r="J255" s="35"/>
      <c r="K255" s="35"/>
      <c r="L255" s="33"/>
      <c r="M255" s="33"/>
      <c r="N255" s="33"/>
      <c r="O255" s="33"/>
      <c r="P255" s="33"/>
      <c r="Q255" s="33"/>
      <c r="R255" s="33"/>
      <c r="S255" s="33"/>
      <c r="T255" s="33"/>
      <c r="U255" s="33"/>
      <c r="V255" s="33"/>
      <c r="W255" s="33"/>
      <c r="X255" s="33"/>
      <c r="Y255" s="33"/>
    </row>
    <row r="256" spans="1:25" ht="15" hidden="1">
      <c r="A256" s="25"/>
      <c r="B256" s="25"/>
      <c r="C256" s="25" t="s">
        <v>163</v>
      </c>
      <c r="D256" s="25"/>
      <c r="E256" s="25"/>
      <c r="F256" s="25"/>
      <c r="G256" s="33"/>
      <c r="H256" s="33"/>
      <c r="I256" s="35"/>
      <c r="J256" s="35"/>
      <c r="K256" s="35"/>
      <c r="L256" s="33"/>
      <c r="M256" s="33"/>
      <c r="N256" s="33"/>
      <c r="O256" s="33"/>
      <c r="P256" s="33"/>
      <c r="Q256" s="33"/>
      <c r="R256" s="33"/>
      <c r="S256" s="33"/>
      <c r="T256" s="33"/>
      <c r="U256" s="33"/>
      <c r="V256" s="33"/>
      <c r="W256" s="33"/>
      <c r="X256" s="33"/>
      <c r="Y256" s="33"/>
    </row>
    <row r="257" spans="1:25" ht="15" hidden="1">
      <c r="A257" s="25"/>
      <c r="B257" s="25"/>
      <c r="C257" s="25" t="s">
        <v>96</v>
      </c>
      <c r="D257" s="25"/>
      <c r="E257" s="25"/>
      <c r="F257" s="25"/>
      <c r="G257" s="33"/>
      <c r="H257" s="33"/>
      <c r="I257" s="35"/>
      <c r="J257" s="35"/>
      <c r="K257" s="35"/>
      <c r="L257" s="33"/>
      <c r="M257" s="33"/>
      <c r="N257" s="33"/>
      <c r="O257" s="33"/>
      <c r="P257" s="33"/>
      <c r="Q257" s="33"/>
      <c r="R257" s="33"/>
      <c r="S257" s="33"/>
      <c r="T257" s="33"/>
      <c r="U257" s="33"/>
      <c r="V257" s="33"/>
      <c r="W257" s="33"/>
      <c r="X257" s="33"/>
      <c r="Y257" s="33"/>
    </row>
    <row r="258" spans="1:25" ht="15" hidden="1">
      <c r="A258" s="25"/>
      <c r="B258" s="25"/>
      <c r="C258" s="25" t="s">
        <v>164</v>
      </c>
      <c r="D258" s="25"/>
      <c r="E258" s="25"/>
      <c r="F258" s="25"/>
      <c r="G258" s="33"/>
      <c r="H258" s="33"/>
      <c r="I258" s="35"/>
      <c r="J258" s="35"/>
      <c r="K258" s="35"/>
      <c r="L258" s="33"/>
      <c r="M258" s="33"/>
      <c r="N258" s="33"/>
      <c r="O258" s="33"/>
      <c r="P258" s="33"/>
      <c r="Q258" s="33"/>
      <c r="R258" s="33"/>
      <c r="S258" s="33"/>
      <c r="T258" s="33"/>
      <c r="U258" s="33"/>
      <c r="V258" s="33"/>
      <c r="W258" s="33"/>
      <c r="X258" s="33"/>
      <c r="Y258" s="33"/>
    </row>
    <row r="259" spans="1:25" ht="15" hidden="1">
      <c r="A259" s="25"/>
      <c r="B259" s="25"/>
      <c r="C259" s="25" t="s">
        <v>165</v>
      </c>
      <c r="D259" s="25"/>
      <c r="E259" s="25"/>
      <c r="F259" s="25"/>
      <c r="G259" s="33"/>
      <c r="H259" s="33"/>
      <c r="I259" s="35"/>
      <c r="J259" s="35"/>
      <c r="K259" s="35"/>
      <c r="L259" s="33"/>
      <c r="M259" s="33"/>
      <c r="N259" s="33"/>
      <c r="O259" s="33"/>
      <c r="P259" s="33"/>
      <c r="Q259" s="33"/>
      <c r="R259" s="33"/>
      <c r="S259" s="33"/>
      <c r="T259" s="33"/>
      <c r="U259" s="33"/>
      <c r="V259" s="33"/>
      <c r="W259" s="33"/>
      <c r="X259" s="33"/>
      <c r="Y259" s="33"/>
    </row>
    <row r="260" spans="1:25" ht="15" hidden="1">
      <c r="A260" s="25"/>
      <c r="B260" s="25"/>
      <c r="C260" s="25" t="s">
        <v>166</v>
      </c>
      <c r="D260" s="25"/>
      <c r="E260" s="25"/>
      <c r="F260" s="25"/>
      <c r="G260" s="33"/>
      <c r="H260" s="33"/>
      <c r="I260" s="35"/>
      <c r="J260" s="35"/>
      <c r="K260" s="35"/>
      <c r="L260" s="33"/>
      <c r="M260" s="33"/>
      <c r="N260" s="33"/>
      <c r="O260" s="33"/>
      <c r="P260" s="33"/>
      <c r="Q260" s="33"/>
      <c r="R260" s="33"/>
      <c r="S260" s="33"/>
      <c r="T260" s="33"/>
      <c r="U260" s="33"/>
      <c r="V260" s="33"/>
      <c r="W260" s="33"/>
      <c r="X260" s="33"/>
      <c r="Y260" s="33"/>
    </row>
    <row r="261" spans="1:25" ht="15" hidden="1">
      <c r="A261" s="25"/>
      <c r="B261" s="25"/>
      <c r="C261" s="25" t="s">
        <v>167</v>
      </c>
      <c r="D261" s="25"/>
      <c r="E261" s="25"/>
      <c r="F261" s="25"/>
      <c r="G261" s="33"/>
      <c r="H261" s="33"/>
      <c r="I261" s="35"/>
      <c r="J261" s="35"/>
      <c r="K261" s="35"/>
      <c r="L261" s="33"/>
      <c r="M261" s="33"/>
      <c r="N261" s="33"/>
      <c r="O261" s="33"/>
      <c r="P261" s="33"/>
      <c r="Q261" s="33"/>
      <c r="R261" s="33"/>
      <c r="S261" s="33"/>
      <c r="T261" s="33"/>
      <c r="U261" s="33"/>
      <c r="V261" s="33"/>
      <c r="W261" s="33"/>
      <c r="X261" s="33"/>
      <c r="Y261" s="33"/>
    </row>
    <row r="262" spans="1:25" ht="15" hidden="1">
      <c r="A262" s="25"/>
      <c r="B262" s="25"/>
      <c r="D262" s="25"/>
      <c r="E262" s="25"/>
      <c r="F262" s="25"/>
      <c r="G262" s="33"/>
      <c r="H262" s="33"/>
      <c r="I262" s="35"/>
      <c r="J262" s="35"/>
      <c r="K262" s="35"/>
      <c r="L262" s="33"/>
      <c r="M262" s="33"/>
      <c r="N262" s="33"/>
      <c r="O262" s="33"/>
      <c r="P262" s="33"/>
      <c r="Q262" s="33"/>
      <c r="R262" s="33"/>
      <c r="S262" s="33"/>
      <c r="T262" s="33"/>
      <c r="U262" s="33"/>
      <c r="V262" s="33"/>
      <c r="W262" s="33"/>
      <c r="X262" s="33"/>
      <c r="Y262" s="33"/>
    </row>
    <row r="263" spans="1:25" ht="15" hidden="1">
      <c r="A263" s="25"/>
      <c r="B263" s="25"/>
      <c r="C263" s="25"/>
      <c r="D263" s="25"/>
      <c r="E263" s="25"/>
      <c r="F263" s="25"/>
      <c r="G263" s="33"/>
      <c r="H263" s="33"/>
      <c r="I263" s="35"/>
      <c r="J263" s="35"/>
      <c r="K263" s="35"/>
      <c r="L263" s="33"/>
      <c r="M263" s="33"/>
      <c r="N263" s="33"/>
      <c r="O263" s="33"/>
      <c r="P263" s="33"/>
      <c r="Q263" s="33"/>
      <c r="R263" s="33"/>
      <c r="S263" s="33"/>
      <c r="T263" s="33"/>
      <c r="U263" s="33"/>
      <c r="V263" s="33"/>
      <c r="W263" s="33"/>
      <c r="X263" s="33"/>
      <c r="Y263" s="33"/>
    </row>
    <row r="264" spans="1:25" ht="15" hidden="1">
      <c r="A264" s="25"/>
      <c r="B264" s="25"/>
      <c r="C264" s="25"/>
      <c r="D264" s="25"/>
      <c r="E264" s="25"/>
      <c r="F264" s="25"/>
      <c r="G264" s="33"/>
      <c r="H264" s="33"/>
      <c r="I264" s="35"/>
      <c r="J264" s="35"/>
      <c r="K264" s="35"/>
      <c r="L264" s="33"/>
      <c r="M264" s="33"/>
      <c r="N264" s="33"/>
      <c r="O264" s="33"/>
      <c r="P264" s="33"/>
      <c r="Q264" s="33"/>
      <c r="R264" s="33"/>
      <c r="S264" s="33"/>
      <c r="T264" s="33"/>
      <c r="U264" s="33"/>
      <c r="V264" s="33"/>
      <c r="W264" s="33"/>
      <c r="X264" s="33"/>
      <c r="Y264" s="33"/>
    </row>
    <row r="265" spans="1:25" ht="15">
      <c r="A265" s="25"/>
      <c r="B265" s="25"/>
      <c r="C265" s="25"/>
      <c r="D265" s="25"/>
      <c r="E265" s="25"/>
      <c r="F265" s="25"/>
      <c r="G265" s="33"/>
      <c r="H265" s="33"/>
      <c r="I265" s="35"/>
      <c r="J265" s="35"/>
      <c r="K265" s="35"/>
      <c r="L265" s="33"/>
      <c r="M265" s="33"/>
      <c r="N265" s="33"/>
      <c r="O265" s="33"/>
      <c r="P265" s="33"/>
      <c r="Q265" s="33"/>
      <c r="R265" s="33"/>
      <c r="S265" s="33"/>
      <c r="T265" s="33"/>
      <c r="U265" s="33"/>
      <c r="V265" s="33"/>
      <c r="W265" s="33"/>
      <c r="X265" s="33"/>
      <c r="Y265" s="33"/>
    </row>
    <row r="266" spans="1:25" ht="15">
      <c r="A266" s="25"/>
      <c r="B266" s="25"/>
      <c r="C266" s="25"/>
      <c r="D266" s="25"/>
      <c r="E266" s="25"/>
      <c r="F266" s="25"/>
      <c r="G266" s="33"/>
      <c r="H266" s="33"/>
      <c r="I266" s="35"/>
      <c r="J266" s="35"/>
      <c r="K266" s="35"/>
      <c r="L266" s="33"/>
      <c r="M266" s="33"/>
      <c r="N266" s="33"/>
      <c r="O266" s="33"/>
      <c r="P266" s="33"/>
      <c r="Q266" s="33"/>
      <c r="R266" s="33"/>
      <c r="S266" s="33"/>
      <c r="T266" s="33"/>
      <c r="U266" s="33"/>
      <c r="V266" s="33"/>
      <c r="W266" s="33"/>
      <c r="X266" s="33"/>
      <c r="Y266" s="33"/>
    </row>
    <row r="267" spans="1:25" ht="15">
      <c r="A267" s="25"/>
      <c r="B267" s="25"/>
      <c r="C267" s="25"/>
      <c r="D267" s="25"/>
      <c r="E267" s="25"/>
      <c r="F267" s="25"/>
      <c r="G267" s="33"/>
      <c r="H267" s="33"/>
      <c r="I267" s="35"/>
      <c r="J267" s="35"/>
      <c r="K267" s="35"/>
      <c r="L267" s="33"/>
      <c r="M267" s="33"/>
      <c r="N267" s="33"/>
      <c r="O267" s="33"/>
      <c r="P267" s="33"/>
      <c r="Q267" s="33"/>
      <c r="R267" s="33"/>
      <c r="S267" s="33"/>
      <c r="T267" s="33"/>
      <c r="U267" s="33"/>
      <c r="V267" s="33"/>
      <c r="W267" s="33"/>
      <c r="X267" s="33"/>
      <c r="Y267" s="33"/>
    </row>
    <row r="268" spans="1:25" ht="15">
      <c r="A268" s="25"/>
      <c r="B268" s="25"/>
      <c r="C268" s="25"/>
      <c r="D268" s="25"/>
      <c r="E268" s="25"/>
      <c r="F268" s="25"/>
      <c r="G268" s="33"/>
      <c r="H268" s="33"/>
      <c r="I268" s="35"/>
      <c r="J268" s="35"/>
      <c r="K268" s="35"/>
      <c r="L268" s="33"/>
      <c r="M268" s="33"/>
      <c r="N268" s="33"/>
      <c r="O268" s="33"/>
      <c r="P268" s="33"/>
      <c r="Q268" s="33"/>
      <c r="R268" s="33"/>
      <c r="S268" s="33"/>
      <c r="T268" s="33"/>
      <c r="U268" s="33"/>
      <c r="V268" s="33"/>
      <c r="W268" s="33"/>
      <c r="X268" s="33"/>
      <c r="Y268" s="33"/>
    </row>
    <row r="269" spans="1:25" ht="15">
      <c r="A269" s="25"/>
      <c r="B269" s="25"/>
      <c r="C269" s="25"/>
      <c r="D269" s="25"/>
      <c r="E269" s="25"/>
      <c r="F269" s="25"/>
      <c r="G269" s="33"/>
      <c r="H269" s="33"/>
      <c r="I269" s="35"/>
      <c r="J269" s="35"/>
      <c r="K269" s="35"/>
      <c r="L269" s="33"/>
      <c r="M269" s="33"/>
      <c r="N269" s="33"/>
      <c r="O269" s="33"/>
      <c r="P269" s="33"/>
      <c r="Q269" s="33"/>
      <c r="R269" s="33"/>
      <c r="S269" s="33"/>
      <c r="T269" s="33"/>
      <c r="U269" s="33"/>
      <c r="V269" s="33"/>
      <c r="W269" s="33"/>
      <c r="X269" s="33"/>
      <c r="Y269" s="33"/>
    </row>
    <row r="270" spans="1:25" ht="15">
      <c r="A270" s="25"/>
      <c r="B270" s="25"/>
      <c r="C270" s="25"/>
      <c r="D270" s="25"/>
      <c r="E270" s="25"/>
      <c r="F270" s="25"/>
      <c r="G270" s="33"/>
      <c r="H270" s="33"/>
      <c r="I270" s="35"/>
      <c r="J270" s="35"/>
      <c r="K270" s="35"/>
      <c r="L270" s="33"/>
      <c r="M270" s="33"/>
      <c r="N270" s="33"/>
      <c r="O270" s="33"/>
      <c r="P270" s="33"/>
      <c r="Q270" s="33"/>
      <c r="R270" s="33"/>
      <c r="S270" s="33"/>
      <c r="T270" s="33"/>
      <c r="U270" s="33"/>
      <c r="V270" s="33"/>
      <c r="W270" s="33"/>
      <c r="X270" s="33"/>
      <c r="Y270" s="33"/>
    </row>
    <row r="271" spans="1:25" ht="15">
      <c r="A271" s="25"/>
      <c r="B271" s="25"/>
      <c r="C271" s="25"/>
      <c r="D271" s="25"/>
      <c r="E271" s="25"/>
      <c r="F271" s="25"/>
      <c r="G271" s="33"/>
      <c r="H271" s="33"/>
      <c r="I271" s="35"/>
      <c r="J271" s="35"/>
      <c r="K271" s="35"/>
      <c r="L271" s="33"/>
      <c r="M271" s="33"/>
      <c r="N271" s="33"/>
      <c r="O271" s="33"/>
      <c r="P271" s="33"/>
      <c r="Q271" s="33"/>
      <c r="R271" s="33"/>
      <c r="S271" s="33"/>
      <c r="T271" s="33"/>
      <c r="U271" s="33"/>
      <c r="V271" s="33"/>
      <c r="W271" s="33"/>
      <c r="X271" s="33"/>
      <c r="Y271" s="33"/>
    </row>
    <row r="272" spans="1:25" ht="15">
      <c r="A272" s="25"/>
      <c r="B272" s="25"/>
      <c r="C272" s="25"/>
      <c r="D272" s="25"/>
      <c r="E272" s="25"/>
      <c r="F272" s="25"/>
      <c r="G272" s="33"/>
      <c r="H272" s="33"/>
      <c r="I272" s="35"/>
      <c r="J272" s="35"/>
      <c r="K272" s="35"/>
      <c r="L272" s="33"/>
      <c r="M272" s="33"/>
      <c r="N272" s="33"/>
      <c r="O272" s="33"/>
      <c r="P272" s="33"/>
      <c r="Q272" s="33"/>
      <c r="R272" s="33"/>
      <c r="S272" s="33"/>
      <c r="T272" s="33"/>
      <c r="U272" s="33"/>
      <c r="V272" s="33"/>
      <c r="W272" s="33"/>
      <c r="X272" s="33"/>
      <c r="Y272" s="33"/>
    </row>
    <row r="273" spans="1:25" ht="15">
      <c r="A273" s="25"/>
      <c r="B273" s="25"/>
      <c r="C273" s="25"/>
      <c r="D273" s="25"/>
      <c r="E273" s="25"/>
      <c r="F273" s="25"/>
      <c r="G273" s="33"/>
      <c r="H273" s="33"/>
      <c r="I273" s="35"/>
      <c r="J273" s="35"/>
      <c r="K273" s="35"/>
      <c r="L273" s="33"/>
      <c r="M273" s="33"/>
      <c r="N273" s="33"/>
      <c r="O273" s="33"/>
      <c r="P273" s="33"/>
      <c r="Q273" s="33"/>
      <c r="R273" s="33"/>
      <c r="S273" s="33"/>
      <c r="T273" s="33"/>
      <c r="U273" s="33"/>
      <c r="V273" s="33"/>
      <c r="W273" s="33"/>
      <c r="X273" s="33"/>
      <c r="Y273" s="33"/>
    </row>
    <row r="274" spans="1:25" ht="15">
      <c r="A274" s="25"/>
      <c r="B274" s="25"/>
      <c r="C274" s="25"/>
      <c r="D274" s="25"/>
      <c r="E274" s="25"/>
      <c r="F274" s="25"/>
      <c r="G274" s="33"/>
      <c r="H274" s="33"/>
      <c r="I274" s="35"/>
      <c r="J274" s="35"/>
      <c r="K274" s="35"/>
      <c r="L274" s="33"/>
      <c r="M274" s="33"/>
      <c r="N274" s="33"/>
      <c r="O274" s="33"/>
      <c r="P274" s="33"/>
      <c r="Q274" s="33"/>
      <c r="R274" s="33"/>
      <c r="S274" s="33"/>
      <c r="T274" s="33"/>
      <c r="U274" s="33"/>
      <c r="V274" s="33"/>
      <c r="W274" s="33"/>
      <c r="X274" s="33"/>
      <c r="Y274" s="33"/>
    </row>
    <row r="275" spans="1:25" ht="15">
      <c r="A275" s="25"/>
      <c r="B275" s="25"/>
      <c r="C275" s="25"/>
      <c r="D275" s="25"/>
      <c r="E275" s="25"/>
      <c r="F275" s="25"/>
      <c r="G275" s="33"/>
      <c r="H275" s="33"/>
      <c r="I275" s="35"/>
      <c r="J275" s="35"/>
      <c r="K275" s="35"/>
      <c r="L275" s="33"/>
      <c r="M275" s="33"/>
      <c r="N275" s="33"/>
      <c r="O275" s="33"/>
      <c r="P275" s="33"/>
      <c r="Q275" s="33"/>
      <c r="R275" s="33"/>
      <c r="S275" s="33"/>
      <c r="T275" s="33"/>
      <c r="U275" s="33"/>
      <c r="V275" s="33"/>
      <c r="W275" s="33"/>
      <c r="X275" s="33"/>
      <c r="Y275" s="33"/>
    </row>
    <row r="276" spans="1:25" ht="15">
      <c r="A276" s="25"/>
      <c r="B276" s="25"/>
      <c r="C276" s="25"/>
      <c r="D276" s="25"/>
      <c r="E276" s="25"/>
      <c r="F276" s="25"/>
      <c r="G276" s="33"/>
      <c r="H276" s="33"/>
      <c r="I276" s="35"/>
      <c r="J276" s="35"/>
      <c r="K276" s="35"/>
      <c r="L276" s="33"/>
      <c r="M276" s="33"/>
      <c r="N276" s="33"/>
      <c r="O276" s="33"/>
      <c r="P276" s="33"/>
      <c r="Q276" s="33"/>
      <c r="R276" s="33"/>
      <c r="S276" s="33"/>
      <c r="T276" s="33"/>
      <c r="U276" s="33"/>
      <c r="V276" s="33"/>
      <c r="W276" s="33"/>
      <c r="X276" s="33"/>
      <c r="Y276" s="33"/>
    </row>
    <row r="277" spans="1:25" ht="15">
      <c r="A277" s="25"/>
      <c r="B277" s="25"/>
      <c r="C277" s="25"/>
      <c r="D277" s="25"/>
      <c r="E277" s="25"/>
      <c r="F277" s="25"/>
      <c r="G277" s="33"/>
      <c r="H277" s="33"/>
      <c r="I277" s="35"/>
      <c r="J277" s="35"/>
      <c r="K277" s="35"/>
      <c r="L277" s="33"/>
      <c r="M277" s="33"/>
      <c r="N277" s="33"/>
      <c r="O277" s="33"/>
      <c r="P277" s="33"/>
      <c r="Q277" s="33"/>
      <c r="R277" s="33"/>
      <c r="S277" s="33"/>
      <c r="T277" s="33"/>
      <c r="U277" s="33"/>
      <c r="V277" s="33"/>
      <c r="W277" s="33"/>
      <c r="X277" s="33"/>
      <c r="Y277" s="33"/>
    </row>
    <row r="278" spans="1:25" ht="15">
      <c r="A278" s="25"/>
      <c r="B278" s="25"/>
      <c r="C278" s="25"/>
      <c r="D278" s="25"/>
      <c r="E278" s="25"/>
      <c r="F278" s="25"/>
      <c r="G278" s="33"/>
      <c r="H278" s="33"/>
      <c r="I278" s="35"/>
      <c r="J278" s="35"/>
      <c r="K278" s="35"/>
      <c r="L278" s="33"/>
      <c r="M278" s="33"/>
      <c r="N278" s="33"/>
      <c r="O278" s="33"/>
      <c r="P278" s="33"/>
      <c r="Q278" s="33"/>
      <c r="R278" s="33"/>
      <c r="S278" s="33"/>
      <c r="T278" s="33"/>
      <c r="U278" s="33"/>
      <c r="V278" s="33"/>
      <c r="W278" s="33"/>
      <c r="X278" s="33"/>
      <c r="Y278" s="33"/>
    </row>
    <row r="279" spans="1:25" ht="15">
      <c r="A279" s="25"/>
      <c r="B279" s="25"/>
      <c r="C279" s="25"/>
      <c r="D279" s="25"/>
      <c r="E279" s="25"/>
      <c r="F279" s="25"/>
      <c r="G279" s="33"/>
      <c r="H279" s="33"/>
      <c r="I279" s="35"/>
      <c r="J279" s="35"/>
      <c r="K279" s="35"/>
      <c r="L279" s="33"/>
      <c r="M279" s="33"/>
      <c r="N279" s="33"/>
      <c r="O279" s="33"/>
      <c r="P279" s="33"/>
      <c r="Q279" s="33"/>
      <c r="R279" s="33"/>
      <c r="S279" s="33"/>
      <c r="T279" s="33"/>
      <c r="U279" s="33"/>
      <c r="V279" s="33"/>
      <c r="W279" s="33"/>
      <c r="X279" s="33"/>
      <c r="Y279" s="33"/>
    </row>
    <row r="280" spans="1:25" ht="15">
      <c r="A280" s="25"/>
      <c r="B280" s="25"/>
      <c r="C280" s="25"/>
      <c r="D280" s="25"/>
      <c r="E280" s="25"/>
      <c r="F280" s="25"/>
      <c r="G280" s="33"/>
      <c r="H280" s="33"/>
      <c r="I280" s="35"/>
      <c r="J280" s="35"/>
      <c r="K280" s="35"/>
      <c r="L280" s="33"/>
      <c r="M280" s="33"/>
      <c r="N280" s="33"/>
      <c r="O280" s="33"/>
      <c r="P280" s="33"/>
      <c r="Q280" s="33"/>
      <c r="R280" s="33"/>
      <c r="S280" s="33"/>
      <c r="T280" s="33"/>
      <c r="U280" s="33"/>
      <c r="V280" s="33"/>
      <c r="W280" s="33"/>
      <c r="X280" s="33"/>
      <c r="Y280" s="33"/>
    </row>
    <row r="281" spans="1:25" ht="15">
      <c r="A281" s="25"/>
      <c r="B281" s="25"/>
      <c r="C281" s="25"/>
      <c r="D281" s="25"/>
      <c r="E281" s="25"/>
      <c r="F281" s="25"/>
      <c r="G281" s="33"/>
      <c r="H281" s="33"/>
      <c r="I281" s="35"/>
      <c r="J281" s="35"/>
      <c r="K281" s="35"/>
      <c r="L281" s="33"/>
      <c r="M281" s="33"/>
      <c r="N281" s="33"/>
      <c r="O281" s="33"/>
      <c r="P281" s="33"/>
      <c r="Q281" s="33"/>
      <c r="R281" s="33"/>
      <c r="S281" s="33"/>
      <c r="T281" s="33"/>
      <c r="U281" s="33"/>
      <c r="V281" s="33"/>
      <c r="W281" s="33"/>
      <c r="X281" s="33"/>
      <c r="Y281" s="33"/>
    </row>
    <row r="282" spans="1:25" ht="15">
      <c r="A282" s="25"/>
      <c r="B282" s="25"/>
      <c r="C282" s="25"/>
      <c r="D282" s="25"/>
      <c r="E282" s="25"/>
      <c r="F282" s="25"/>
      <c r="G282" s="33"/>
      <c r="H282" s="33"/>
      <c r="I282" s="35"/>
      <c r="J282" s="35"/>
      <c r="K282" s="35"/>
      <c r="L282" s="33"/>
      <c r="M282" s="33"/>
      <c r="N282" s="33"/>
      <c r="O282" s="33"/>
      <c r="P282" s="33"/>
      <c r="Q282" s="33"/>
      <c r="R282" s="33"/>
      <c r="S282" s="33"/>
      <c r="T282" s="33"/>
      <c r="U282" s="33"/>
      <c r="V282" s="33"/>
      <c r="W282" s="33"/>
      <c r="X282" s="33"/>
      <c r="Y282" s="33"/>
    </row>
    <row r="283" spans="1:25" ht="15">
      <c r="A283" s="25"/>
      <c r="B283" s="25"/>
      <c r="C283" s="25"/>
      <c r="D283" s="25"/>
      <c r="E283" s="25"/>
      <c r="F283" s="25"/>
      <c r="G283" s="33"/>
      <c r="H283" s="33"/>
      <c r="I283" s="35"/>
      <c r="J283" s="35"/>
      <c r="K283" s="35"/>
      <c r="L283" s="33"/>
      <c r="M283" s="33"/>
      <c r="N283" s="33"/>
      <c r="O283" s="33"/>
      <c r="P283" s="33"/>
      <c r="Q283" s="33"/>
      <c r="R283" s="33"/>
      <c r="S283" s="33"/>
      <c r="T283" s="33"/>
      <c r="U283" s="33"/>
      <c r="V283" s="33"/>
      <c r="W283" s="33"/>
      <c r="X283" s="33"/>
      <c r="Y283" s="33"/>
    </row>
    <row r="284" spans="1:25" ht="15">
      <c r="A284" s="25"/>
      <c r="B284" s="25"/>
      <c r="C284" s="25"/>
      <c r="D284" s="25"/>
      <c r="E284" s="25"/>
      <c r="F284" s="25"/>
      <c r="G284" s="33"/>
      <c r="H284" s="33"/>
      <c r="I284" s="35"/>
      <c r="J284" s="35"/>
      <c r="K284" s="35"/>
      <c r="L284" s="33"/>
      <c r="M284" s="33"/>
      <c r="N284" s="33"/>
      <c r="O284" s="33"/>
      <c r="P284" s="33"/>
      <c r="Q284" s="33"/>
      <c r="R284" s="33"/>
      <c r="S284" s="33"/>
      <c r="T284" s="33"/>
      <c r="U284" s="33"/>
      <c r="V284" s="33"/>
      <c r="W284" s="33"/>
      <c r="X284" s="33"/>
      <c r="Y284" s="33"/>
    </row>
    <row r="285" spans="1:25" ht="15">
      <c r="A285" s="25"/>
      <c r="B285" s="25"/>
      <c r="C285" s="25"/>
      <c r="D285" s="25"/>
      <c r="E285" s="25"/>
      <c r="F285" s="25"/>
      <c r="G285" s="33"/>
      <c r="H285" s="33"/>
      <c r="I285" s="35"/>
      <c r="J285" s="35"/>
      <c r="K285" s="35"/>
      <c r="L285" s="33"/>
      <c r="M285" s="33"/>
      <c r="N285" s="33"/>
      <c r="O285" s="33"/>
      <c r="P285" s="33"/>
      <c r="Q285" s="33"/>
      <c r="R285" s="33"/>
      <c r="S285" s="33"/>
      <c r="T285" s="33"/>
      <c r="U285" s="33"/>
      <c r="V285" s="33"/>
      <c r="W285" s="33"/>
      <c r="X285" s="33"/>
      <c r="Y285" s="33"/>
    </row>
    <row r="286" spans="1:25" ht="15">
      <c r="A286" s="25"/>
      <c r="B286" s="25"/>
      <c r="C286" s="25"/>
      <c r="D286" s="25"/>
      <c r="E286" s="25"/>
      <c r="F286" s="25"/>
      <c r="G286" s="33"/>
      <c r="H286" s="33"/>
      <c r="I286" s="35"/>
      <c r="J286" s="35"/>
      <c r="K286" s="35"/>
      <c r="L286" s="33"/>
      <c r="M286" s="33"/>
      <c r="N286" s="33"/>
      <c r="O286" s="33"/>
      <c r="P286" s="33"/>
      <c r="Q286" s="33"/>
      <c r="R286" s="33"/>
      <c r="S286" s="33"/>
      <c r="T286" s="33"/>
      <c r="U286" s="33"/>
      <c r="V286" s="33"/>
      <c r="W286" s="33"/>
      <c r="X286" s="33"/>
      <c r="Y286" s="33"/>
    </row>
    <row r="287" spans="1:25" ht="15">
      <c r="A287" s="25"/>
      <c r="B287" s="25"/>
      <c r="C287" s="25"/>
      <c r="D287" s="25"/>
      <c r="E287" s="25"/>
      <c r="F287" s="25"/>
      <c r="G287" s="33"/>
      <c r="H287" s="33"/>
      <c r="I287" s="35"/>
      <c r="J287" s="35"/>
      <c r="K287" s="35"/>
      <c r="L287" s="33"/>
      <c r="M287" s="33"/>
      <c r="N287" s="33"/>
      <c r="O287" s="33"/>
      <c r="P287" s="33"/>
      <c r="Q287" s="33"/>
      <c r="R287" s="33"/>
      <c r="S287" s="33"/>
      <c r="T287" s="33"/>
      <c r="U287" s="33"/>
      <c r="V287" s="33"/>
      <c r="W287" s="33"/>
      <c r="X287" s="33"/>
      <c r="Y287" s="33"/>
    </row>
    <row r="288" spans="1:25" ht="15">
      <c r="A288" s="25"/>
      <c r="B288" s="25"/>
      <c r="C288" s="25"/>
      <c r="D288" s="25"/>
      <c r="E288" s="25"/>
      <c r="F288" s="25"/>
      <c r="G288" s="33"/>
      <c r="H288" s="33"/>
      <c r="I288" s="35"/>
      <c r="J288" s="35"/>
      <c r="K288" s="35"/>
      <c r="L288" s="33"/>
      <c r="M288" s="33"/>
      <c r="N288" s="33"/>
      <c r="O288" s="33"/>
      <c r="P288" s="33"/>
      <c r="Q288" s="33"/>
      <c r="R288" s="33"/>
      <c r="S288" s="33"/>
      <c r="T288" s="33"/>
      <c r="U288" s="33"/>
      <c r="V288" s="33"/>
      <c r="W288" s="33"/>
      <c r="X288" s="33"/>
      <c r="Y288" s="33"/>
    </row>
    <row r="289" spans="1:25" ht="15">
      <c r="A289" s="25"/>
      <c r="B289" s="25"/>
      <c r="C289" s="25"/>
      <c r="D289" s="25"/>
      <c r="E289" s="25"/>
      <c r="F289" s="25"/>
      <c r="G289" s="33"/>
      <c r="H289" s="33"/>
      <c r="I289" s="35"/>
      <c r="J289" s="35"/>
      <c r="K289" s="35"/>
      <c r="L289" s="33"/>
      <c r="M289" s="33"/>
      <c r="N289" s="33"/>
      <c r="O289" s="33"/>
      <c r="P289" s="33"/>
      <c r="Q289" s="33"/>
      <c r="R289" s="33"/>
      <c r="S289" s="33"/>
      <c r="T289" s="33"/>
      <c r="U289" s="33"/>
      <c r="V289" s="33"/>
      <c r="W289" s="33"/>
      <c r="X289" s="33"/>
      <c r="Y289" s="33"/>
    </row>
    <row r="290" spans="1:25" ht="15">
      <c r="A290" s="25"/>
      <c r="B290" s="25"/>
      <c r="C290" s="25"/>
      <c r="D290" s="25"/>
      <c r="E290" s="25"/>
      <c r="F290" s="25"/>
      <c r="G290" s="33"/>
      <c r="H290" s="33"/>
      <c r="I290" s="35"/>
      <c r="J290" s="35"/>
      <c r="K290" s="35"/>
      <c r="L290" s="33"/>
      <c r="M290" s="33"/>
      <c r="N290" s="33"/>
      <c r="O290" s="33"/>
      <c r="P290" s="33"/>
      <c r="Q290" s="33"/>
      <c r="R290" s="33"/>
      <c r="S290" s="33"/>
      <c r="T290" s="33"/>
      <c r="U290" s="33"/>
      <c r="V290" s="33"/>
      <c r="W290" s="33"/>
      <c r="X290" s="33"/>
      <c r="Y290" s="33"/>
    </row>
    <row r="291" spans="1:25" ht="15">
      <c r="A291" s="25"/>
      <c r="B291" s="25"/>
      <c r="C291" s="25"/>
      <c r="D291" s="25"/>
      <c r="E291" s="25"/>
      <c r="F291" s="25"/>
      <c r="G291" s="33"/>
      <c r="H291" s="33"/>
      <c r="I291" s="35"/>
      <c r="J291" s="35"/>
      <c r="K291" s="35"/>
      <c r="L291" s="33"/>
      <c r="M291" s="33"/>
      <c r="N291" s="33"/>
      <c r="O291" s="33"/>
      <c r="P291" s="33"/>
      <c r="Q291" s="33"/>
      <c r="R291" s="33"/>
      <c r="S291" s="33"/>
      <c r="T291" s="33"/>
      <c r="U291" s="33"/>
      <c r="V291" s="33"/>
      <c r="W291" s="33"/>
      <c r="X291" s="33"/>
      <c r="Y291" s="33"/>
    </row>
    <row r="292" spans="1:25" ht="15">
      <c r="A292" s="25"/>
      <c r="B292" s="25"/>
      <c r="C292" s="25"/>
      <c r="D292" s="25"/>
      <c r="E292" s="25"/>
      <c r="F292" s="25"/>
      <c r="G292" s="33"/>
      <c r="H292" s="33"/>
      <c r="I292" s="35"/>
      <c r="J292" s="35"/>
      <c r="K292" s="35"/>
      <c r="L292" s="33"/>
      <c r="M292" s="33"/>
      <c r="N292" s="33"/>
      <c r="O292" s="33"/>
      <c r="P292" s="33"/>
      <c r="Q292" s="33"/>
      <c r="R292" s="33"/>
      <c r="S292" s="33"/>
      <c r="T292" s="33"/>
      <c r="U292" s="33"/>
      <c r="V292" s="33"/>
      <c r="W292" s="33"/>
      <c r="X292" s="33"/>
      <c r="Y292" s="33"/>
    </row>
    <row r="293" spans="1:25" ht="15">
      <c r="A293" s="25"/>
      <c r="B293" s="25"/>
      <c r="C293" s="25"/>
      <c r="D293" s="25"/>
      <c r="E293" s="25"/>
      <c r="F293" s="25"/>
      <c r="G293" s="33"/>
      <c r="H293" s="33"/>
      <c r="I293" s="35"/>
      <c r="J293" s="35"/>
      <c r="K293" s="35"/>
      <c r="L293" s="33"/>
      <c r="M293" s="33"/>
      <c r="N293" s="33"/>
      <c r="O293" s="33"/>
      <c r="P293" s="33"/>
      <c r="Q293" s="33"/>
      <c r="R293" s="33"/>
      <c r="S293" s="33"/>
      <c r="T293" s="33"/>
      <c r="U293" s="33"/>
      <c r="V293" s="33"/>
      <c r="W293" s="33"/>
      <c r="X293" s="33"/>
      <c r="Y293" s="33"/>
    </row>
    <row r="294" spans="1:25" ht="15">
      <c r="A294" s="25"/>
      <c r="B294" s="25"/>
      <c r="C294" s="25"/>
      <c r="D294" s="25"/>
      <c r="E294" s="25"/>
      <c r="F294" s="25"/>
      <c r="G294" s="33"/>
      <c r="H294" s="33"/>
      <c r="I294" s="35"/>
      <c r="J294" s="35"/>
      <c r="K294" s="35"/>
      <c r="L294" s="33"/>
      <c r="M294" s="33"/>
      <c r="N294" s="33"/>
      <c r="O294" s="33"/>
      <c r="P294" s="33"/>
      <c r="Q294" s="33"/>
      <c r="R294" s="33"/>
      <c r="S294" s="33"/>
      <c r="T294" s="33"/>
      <c r="U294" s="33"/>
      <c r="V294" s="33"/>
      <c r="W294" s="33"/>
      <c r="X294" s="33"/>
      <c r="Y294" s="33"/>
    </row>
    <row r="295" spans="1:25" ht="15">
      <c r="A295" s="25"/>
      <c r="B295" s="25"/>
      <c r="C295" s="25"/>
      <c r="D295" s="25"/>
      <c r="E295" s="25"/>
      <c r="F295" s="25"/>
      <c r="G295" s="33"/>
      <c r="H295" s="33"/>
      <c r="I295" s="35"/>
      <c r="J295" s="35"/>
      <c r="K295" s="35"/>
      <c r="L295" s="33"/>
      <c r="M295" s="33"/>
      <c r="N295" s="33"/>
      <c r="O295" s="33"/>
      <c r="P295" s="33"/>
      <c r="Q295" s="33"/>
      <c r="R295" s="33"/>
      <c r="S295" s="33"/>
      <c r="T295" s="33"/>
      <c r="U295" s="33"/>
      <c r="V295" s="33"/>
      <c r="W295" s="33"/>
      <c r="X295" s="33"/>
      <c r="Y295" s="33"/>
    </row>
    <row r="296" spans="1:25" ht="15">
      <c r="A296" s="25"/>
      <c r="B296" s="25"/>
      <c r="C296" s="25"/>
      <c r="D296" s="25"/>
      <c r="E296" s="25"/>
      <c r="F296" s="25"/>
      <c r="G296" s="33"/>
      <c r="H296" s="33"/>
      <c r="I296" s="35"/>
      <c r="J296" s="35"/>
      <c r="K296" s="35"/>
      <c r="L296" s="33"/>
      <c r="M296" s="33"/>
      <c r="N296" s="33"/>
      <c r="O296" s="33"/>
      <c r="P296" s="33"/>
      <c r="Q296" s="33"/>
      <c r="R296" s="33"/>
      <c r="S296" s="33"/>
      <c r="T296" s="33"/>
      <c r="U296" s="33"/>
      <c r="V296" s="33"/>
      <c r="W296" s="33"/>
      <c r="X296" s="33"/>
      <c r="Y296" s="33"/>
    </row>
    <row r="297" spans="1:25" ht="15">
      <c r="A297" s="25"/>
      <c r="B297" s="25"/>
      <c r="C297" s="25"/>
      <c r="D297" s="25"/>
      <c r="E297" s="25"/>
      <c r="F297" s="25"/>
      <c r="G297" s="33"/>
      <c r="H297" s="33"/>
      <c r="I297" s="35"/>
      <c r="J297" s="35"/>
      <c r="K297" s="35"/>
      <c r="L297" s="33"/>
      <c r="M297" s="33"/>
      <c r="N297" s="33"/>
      <c r="O297" s="33"/>
      <c r="P297" s="33"/>
      <c r="Q297" s="33"/>
      <c r="R297" s="33"/>
      <c r="S297" s="33"/>
      <c r="T297" s="33"/>
      <c r="U297" s="33"/>
      <c r="V297" s="33"/>
      <c r="W297" s="33"/>
      <c r="X297" s="33"/>
      <c r="Y297" s="33"/>
    </row>
    <row r="298" spans="1:25" ht="15">
      <c r="A298" s="25"/>
      <c r="B298" s="25"/>
      <c r="C298" s="25"/>
      <c r="D298" s="25"/>
      <c r="E298" s="25"/>
      <c r="F298" s="25"/>
      <c r="G298" s="33"/>
      <c r="H298" s="33"/>
      <c r="I298" s="35"/>
      <c r="J298" s="35"/>
      <c r="K298" s="35"/>
      <c r="L298" s="33"/>
      <c r="M298" s="33"/>
      <c r="N298" s="33"/>
      <c r="O298" s="33"/>
      <c r="P298" s="33"/>
      <c r="Q298" s="33"/>
      <c r="R298" s="33"/>
      <c r="S298" s="33"/>
      <c r="T298" s="33"/>
      <c r="U298" s="33"/>
      <c r="V298" s="33"/>
      <c r="W298" s="33"/>
      <c r="X298" s="33"/>
      <c r="Y298" s="33"/>
    </row>
    <row r="299" spans="1:25" ht="15">
      <c r="A299" s="25"/>
      <c r="B299" s="25"/>
      <c r="C299" s="25"/>
      <c r="D299" s="25"/>
      <c r="E299" s="25"/>
      <c r="F299" s="25"/>
      <c r="G299" s="33"/>
      <c r="H299" s="33"/>
      <c r="I299" s="35"/>
      <c r="J299" s="35"/>
      <c r="K299" s="35"/>
      <c r="L299" s="33"/>
      <c r="M299" s="33"/>
      <c r="N299" s="33"/>
      <c r="O299" s="33"/>
      <c r="P299" s="33"/>
      <c r="Q299" s="33"/>
      <c r="R299" s="33"/>
      <c r="S299" s="33"/>
      <c r="T299" s="33"/>
      <c r="U299" s="33"/>
      <c r="V299" s="33"/>
      <c r="W299" s="33"/>
      <c r="X299" s="33"/>
      <c r="Y299" s="33"/>
    </row>
    <row r="300" spans="1:25" ht="15">
      <c r="A300" s="25"/>
      <c r="B300" s="25"/>
      <c r="C300" s="25"/>
      <c r="D300" s="25"/>
      <c r="E300" s="25"/>
      <c r="F300" s="25"/>
      <c r="G300" s="33"/>
      <c r="H300" s="33"/>
      <c r="I300" s="35"/>
      <c r="J300" s="35"/>
      <c r="K300" s="35"/>
      <c r="L300" s="33"/>
      <c r="M300" s="33"/>
      <c r="N300" s="33"/>
      <c r="O300" s="33"/>
      <c r="P300" s="33"/>
      <c r="Q300" s="33"/>
      <c r="R300" s="33"/>
      <c r="S300" s="33"/>
      <c r="T300" s="33"/>
      <c r="U300" s="33"/>
      <c r="V300" s="33"/>
      <c r="W300" s="33"/>
      <c r="X300" s="33"/>
      <c r="Y300" s="33"/>
    </row>
    <row r="301" spans="1:25" ht="15">
      <c r="A301" s="25"/>
      <c r="B301" s="25"/>
      <c r="C301" s="25"/>
      <c r="D301" s="25"/>
      <c r="E301" s="25"/>
      <c r="F301" s="25"/>
      <c r="G301" s="33"/>
      <c r="H301" s="33"/>
      <c r="I301" s="35"/>
      <c r="J301" s="35"/>
      <c r="K301" s="35"/>
      <c r="L301" s="33"/>
      <c r="M301" s="33"/>
      <c r="N301" s="33"/>
      <c r="O301" s="33"/>
      <c r="P301" s="33"/>
      <c r="Q301" s="33"/>
      <c r="R301" s="33"/>
      <c r="S301" s="33"/>
      <c r="T301" s="33"/>
      <c r="U301" s="33"/>
      <c r="V301" s="33"/>
      <c r="W301" s="33"/>
      <c r="X301" s="33"/>
      <c r="Y301" s="33"/>
    </row>
    <row r="302" spans="1:25" ht="15">
      <c r="A302" s="25"/>
      <c r="B302" s="25"/>
      <c r="C302" s="25"/>
      <c r="D302" s="25"/>
      <c r="E302" s="25"/>
      <c r="F302" s="25"/>
      <c r="G302" s="33"/>
      <c r="H302" s="33"/>
      <c r="I302" s="35"/>
      <c r="J302" s="35"/>
      <c r="K302" s="35"/>
      <c r="L302" s="33"/>
      <c r="M302" s="33"/>
      <c r="N302" s="33"/>
      <c r="O302" s="33"/>
      <c r="P302" s="33"/>
      <c r="Q302" s="33"/>
      <c r="R302" s="33"/>
      <c r="S302" s="33"/>
      <c r="T302" s="33"/>
      <c r="U302" s="33"/>
      <c r="V302" s="33"/>
      <c r="W302" s="33"/>
      <c r="X302" s="33"/>
      <c r="Y302" s="33"/>
    </row>
    <row r="303" spans="1:25" ht="15">
      <c r="A303" s="25"/>
      <c r="B303" s="25"/>
      <c r="C303" s="25"/>
      <c r="D303" s="25"/>
      <c r="E303" s="25"/>
      <c r="F303" s="25"/>
      <c r="G303" s="33"/>
      <c r="H303" s="33"/>
      <c r="I303" s="35"/>
      <c r="J303" s="35"/>
      <c r="K303" s="35"/>
      <c r="L303" s="33"/>
      <c r="M303" s="33"/>
      <c r="N303" s="33"/>
      <c r="O303" s="33"/>
      <c r="P303" s="33"/>
      <c r="Q303" s="33"/>
      <c r="R303" s="33"/>
      <c r="S303" s="33"/>
      <c r="T303" s="33"/>
      <c r="U303" s="33"/>
      <c r="V303" s="33"/>
      <c r="W303" s="33"/>
      <c r="X303" s="33"/>
      <c r="Y303" s="33"/>
    </row>
    <row r="304" spans="1:25" ht="15">
      <c r="A304" s="25"/>
      <c r="B304" s="25"/>
      <c r="C304" s="25"/>
      <c r="D304" s="25"/>
      <c r="E304" s="25"/>
      <c r="F304" s="25"/>
      <c r="G304" s="33"/>
      <c r="H304" s="33"/>
      <c r="I304" s="35"/>
      <c r="J304" s="35"/>
      <c r="K304" s="35"/>
      <c r="L304" s="33"/>
      <c r="M304" s="33"/>
      <c r="N304" s="33"/>
      <c r="O304" s="33"/>
      <c r="P304" s="33"/>
      <c r="Q304" s="33"/>
      <c r="R304" s="33"/>
      <c r="S304" s="33"/>
      <c r="T304" s="33"/>
      <c r="U304" s="33"/>
      <c r="V304" s="33"/>
      <c r="W304" s="33"/>
      <c r="X304" s="33"/>
      <c r="Y304" s="33"/>
    </row>
    <row r="305" spans="1:25" ht="15">
      <c r="A305" s="25"/>
      <c r="B305" s="25"/>
      <c r="C305" s="25"/>
      <c r="D305" s="25"/>
      <c r="E305" s="25"/>
      <c r="F305" s="25"/>
      <c r="G305" s="33"/>
      <c r="H305" s="33"/>
      <c r="I305" s="35"/>
      <c r="J305" s="35"/>
      <c r="K305" s="35"/>
      <c r="L305" s="33"/>
      <c r="M305" s="33"/>
      <c r="N305" s="33"/>
      <c r="O305" s="33"/>
      <c r="P305" s="33"/>
      <c r="Q305" s="33"/>
      <c r="R305" s="33"/>
      <c r="S305" s="33"/>
      <c r="T305" s="33"/>
      <c r="U305" s="33"/>
      <c r="V305" s="33"/>
      <c r="W305" s="33"/>
      <c r="X305" s="33"/>
      <c r="Y305" s="33"/>
    </row>
    <row r="306" spans="1:25" ht="15">
      <c r="A306" s="25"/>
      <c r="B306" s="25"/>
      <c r="C306" s="25"/>
      <c r="D306" s="25"/>
      <c r="E306" s="25"/>
      <c r="F306" s="25"/>
      <c r="G306" s="33"/>
      <c r="H306" s="33"/>
      <c r="I306" s="35"/>
      <c r="J306" s="35"/>
      <c r="K306" s="35"/>
      <c r="L306" s="33"/>
      <c r="M306" s="33"/>
      <c r="N306" s="33"/>
      <c r="O306" s="33"/>
      <c r="P306" s="33"/>
      <c r="Q306" s="33"/>
      <c r="R306" s="33"/>
      <c r="S306" s="33"/>
      <c r="T306" s="33"/>
      <c r="U306" s="33"/>
      <c r="V306" s="33"/>
      <c r="W306" s="33"/>
      <c r="X306" s="33"/>
      <c r="Y306" s="33"/>
    </row>
    <row r="307" spans="1:25" ht="15">
      <c r="A307" s="25"/>
      <c r="B307" s="25"/>
      <c r="C307" s="25"/>
      <c r="D307" s="25"/>
      <c r="E307" s="25"/>
      <c r="F307" s="25"/>
      <c r="G307" s="33"/>
      <c r="H307" s="33"/>
      <c r="I307" s="35"/>
      <c r="J307" s="35"/>
      <c r="K307" s="35"/>
      <c r="L307" s="33"/>
      <c r="M307" s="33"/>
      <c r="N307" s="33"/>
      <c r="O307" s="33"/>
      <c r="P307" s="33"/>
      <c r="Q307" s="33"/>
      <c r="R307" s="33"/>
      <c r="S307" s="33"/>
      <c r="T307" s="33"/>
      <c r="U307" s="33"/>
      <c r="V307" s="33"/>
      <c r="W307" s="33"/>
      <c r="X307" s="33"/>
      <c r="Y307" s="33"/>
    </row>
    <row r="308" spans="1:25" ht="15">
      <c r="A308" s="25"/>
      <c r="B308" s="25"/>
      <c r="C308" s="25"/>
      <c r="D308" s="25"/>
      <c r="E308" s="25"/>
      <c r="F308" s="25"/>
      <c r="G308" s="33"/>
      <c r="H308" s="33"/>
      <c r="I308" s="35"/>
      <c r="J308" s="35"/>
      <c r="K308" s="35"/>
      <c r="L308" s="33"/>
      <c r="M308" s="33"/>
      <c r="N308" s="33"/>
      <c r="O308" s="33"/>
      <c r="P308" s="33"/>
      <c r="Q308" s="33"/>
      <c r="R308" s="33"/>
      <c r="S308" s="33"/>
      <c r="T308" s="33"/>
      <c r="U308" s="33"/>
      <c r="V308" s="33"/>
      <c r="W308" s="33"/>
      <c r="X308" s="33"/>
      <c r="Y308" s="33"/>
    </row>
    <row r="309" spans="1:25" ht="15">
      <c r="A309" s="25"/>
      <c r="B309" s="25"/>
      <c r="C309" s="25"/>
      <c r="D309" s="25"/>
      <c r="E309" s="25"/>
      <c r="F309" s="25"/>
      <c r="G309" s="33"/>
      <c r="H309" s="33"/>
      <c r="I309" s="35"/>
      <c r="J309" s="35"/>
      <c r="K309" s="35"/>
      <c r="L309" s="33"/>
      <c r="M309" s="33"/>
      <c r="N309" s="33"/>
      <c r="O309" s="33"/>
      <c r="P309" s="33"/>
      <c r="Q309" s="33"/>
      <c r="R309" s="33"/>
      <c r="S309" s="33"/>
      <c r="T309" s="33"/>
      <c r="U309" s="33"/>
      <c r="V309" s="33"/>
      <c r="W309" s="33"/>
      <c r="X309" s="33"/>
      <c r="Y309" s="33"/>
    </row>
    <row r="310" spans="1:25" ht="15">
      <c r="A310" s="25"/>
      <c r="B310" s="25"/>
      <c r="C310" s="25"/>
      <c r="D310" s="25"/>
      <c r="E310" s="25"/>
      <c r="F310" s="25"/>
      <c r="G310" s="33"/>
      <c r="H310" s="33"/>
      <c r="I310" s="35"/>
      <c r="J310" s="35"/>
      <c r="K310" s="35"/>
      <c r="L310" s="33"/>
      <c r="M310" s="33"/>
      <c r="N310" s="33"/>
      <c r="O310" s="33"/>
      <c r="P310" s="33"/>
      <c r="Q310" s="33"/>
      <c r="R310" s="33"/>
      <c r="S310" s="33"/>
      <c r="T310" s="33"/>
      <c r="U310" s="33"/>
      <c r="V310" s="33"/>
      <c r="W310" s="33"/>
      <c r="X310" s="33"/>
      <c r="Y310" s="33"/>
    </row>
    <row r="311" spans="1:25" ht="15">
      <c r="A311" s="25"/>
      <c r="B311" s="25"/>
      <c r="C311" s="25"/>
      <c r="D311" s="25"/>
      <c r="E311" s="25"/>
      <c r="F311" s="25"/>
      <c r="G311" s="33"/>
      <c r="H311" s="33"/>
      <c r="I311" s="35"/>
      <c r="J311" s="35"/>
      <c r="K311" s="35"/>
      <c r="L311" s="33"/>
      <c r="M311" s="33"/>
      <c r="N311" s="33"/>
      <c r="O311" s="33"/>
      <c r="P311" s="33"/>
      <c r="Q311" s="33"/>
      <c r="R311" s="33"/>
      <c r="S311" s="33"/>
      <c r="T311" s="33"/>
      <c r="U311" s="33"/>
      <c r="V311" s="33"/>
      <c r="W311" s="33"/>
      <c r="X311" s="33"/>
      <c r="Y311" s="33"/>
    </row>
    <row r="312" spans="1:25" ht="15">
      <c r="A312" s="25"/>
      <c r="B312" s="25"/>
      <c r="C312" s="25"/>
      <c r="D312" s="25"/>
      <c r="E312" s="25"/>
      <c r="F312" s="25"/>
      <c r="G312" s="33"/>
      <c r="H312" s="33"/>
      <c r="I312" s="35"/>
      <c r="J312" s="35"/>
      <c r="K312" s="35"/>
      <c r="L312" s="33"/>
      <c r="M312" s="33"/>
      <c r="N312" s="33"/>
      <c r="O312" s="33"/>
      <c r="P312" s="33"/>
      <c r="Q312" s="33"/>
      <c r="R312" s="33"/>
      <c r="S312" s="33"/>
      <c r="T312" s="33"/>
      <c r="U312" s="33"/>
      <c r="V312" s="33"/>
      <c r="W312" s="33"/>
      <c r="X312" s="33"/>
      <c r="Y312" s="33"/>
    </row>
    <row r="313" spans="1:25" ht="15">
      <c r="A313" s="25"/>
      <c r="B313" s="25"/>
      <c r="C313" s="25"/>
      <c r="D313" s="25"/>
      <c r="E313" s="25"/>
      <c r="F313" s="25"/>
      <c r="G313" s="33"/>
      <c r="H313" s="33"/>
      <c r="I313" s="35"/>
      <c r="J313" s="35"/>
      <c r="K313" s="35"/>
      <c r="L313" s="33"/>
      <c r="M313" s="33"/>
      <c r="N313" s="33"/>
      <c r="O313" s="33"/>
      <c r="P313" s="33"/>
      <c r="Q313" s="33"/>
      <c r="R313" s="33"/>
      <c r="S313" s="33"/>
      <c r="T313" s="33"/>
      <c r="U313" s="33"/>
      <c r="V313" s="33"/>
      <c r="W313" s="33"/>
      <c r="X313" s="33"/>
      <c r="Y313" s="33"/>
    </row>
    <row r="314" spans="1:25" ht="15">
      <c r="A314" s="25"/>
      <c r="B314" s="25"/>
      <c r="C314" s="25"/>
      <c r="D314" s="25"/>
      <c r="E314" s="25"/>
      <c r="F314" s="25"/>
      <c r="G314" s="33"/>
      <c r="H314" s="33"/>
      <c r="I314" s="35"/>
      <c r="J314" s="35"/>
      <c r="K314" s="35"/>
      <c r="L314" s="33"/>
      <c r="M314" s="33"/>
      <c r="N314" s="33"/>
      <c r="O314" s="33"/>
      <c r="P314" s="33"/>
      <c r="Q314" s="33"/>
      <c r="R314" s="33"/>
      <c r="S314" s="33"/>
      <c r="T314" s="33"/>
      <c r="U314" s="33"/>
      <c r="V314" s="33"/>
      <c r="W314" s="33"/>
      <c r="X314" s="33"/>
      <c r="Y314" s="33"/>
    </row>
    <row r="315" spans="1:25" ht="15">
      <c r="A315" s="25"/>
      <c r="B315" s="25"/>
      <c r="C315" s="25"/>
      <c r="D315" s="25"/>
      <c r="E315" s="25"/>
      <c r="F315" s="25"/>
      <c r="G315" s="33"/>
      <c r="H315" s="33"/>
      <c r="I315" s="35"/>
      <c r="J315" s="35"/>
      <c r="K315" s="35"/>
      <c r="L315" s="33"/>
      <c r="M315" s="33"/>
      <c r="N315" s="33"/>
      <c r="O315" s="33"/>
      <c r="P315" s="33"/>
      <c r="Q315" s="33"/>
      <c r="R315" s="33"/>
      <c r="S315" s="33"/>
      <c r="T315" s="33"/>
      <c r="U315" s="33"/>
      <c r="V315" s="33"/>
      <c r="W315" s="33"/>
      <c r="X315" s="33"/>
      <c r="Y315" s="33"/>
    </row>
    <row r="316" spans="1:25" ht="15">
      <c r="A316" s="25"/>
      <c r="B316" s="25"/>
      <c r="C316" s="25"/>
      <c r="D316" s="25"/>
      <c r="E316" s="25"/>
      <c r="F316" s="25"/>
      <c r="G316" s="33"/>
      <c r="H316" s="33"/>
      <c r="I316" s="35"/>
      <c r="J316" s="35"/>
      <c r="K316" s="35"/>
      <c r="L316" s="33"/>
      <c r="M316" s="33"/>
      <c r="N316" s="33"/>
      <c r="O316" s="33"/>
      <c r="P316" s="33"/>
      <c r="Q316" s="33"/>
      <c r="R316" s="33"/>
      <c r="S316" s="33"/>
      <c r="T316" s="33"/>
      <c r="U316" s="33"/>
      <c r="V316" s="33"/>
      <c r="W316" s="33"/>
      <c r="X316" s="33"/>
      <c r="Y316" s="33"/>
    </row>
    <row r="317" spans="1:25" ht="15">
      <c r="A317" s="25"/>
      <c r="B317" s="25"/>
      <c r="C317" s="25"/>
      <c r="D317" s="25"/>
      <c r="E317" s="25"/>
      <c r="F317" s="25"/>
      <c r="G317" s="33"/>
      <c r="H317" s="33"/>
      <c r="I317" s="35"/>
      <c r="J317" s="35"/>
      <c r="K317" s="35"/>
      <c r="L317" s="33"/>
      <c r="M317" s="33"/>
      <c r="N317" s="33"/>
      <c r="O317" s="33"/>
      <c r="P317" s="33"/>
      <c r="Q317" s="33"/>
      <c r="R317" s="33"/>
      <c r="S317" s="33"/>
      <c r="T317" s="33"/>
      <c r="U317" s="33"/>
      <c r="V317" s="33"/>
      <c r="W317" s="33"/>
      <c r="X317" s="33"/>
      <c r="Y317" s="33"/>
    </row>
    <row r="318" spans="1:25" ht="15">
      <c r="A318" s="25"/>
      <c r="B318" s="25"/>
      <c r="C318" s="25"/>
      <c r="D318" s="25"/>
      <c r="E318" s="25"/>
      <c r="F318" s="25"/>
      <c r="G318" s="33"/>
      <c r="H318" s="33"/>
      <c r="I318" s="35"/>
      <c r="J318" s="35"/>
      <c r="K318" s="35"/>
      <c r="L318" s="33"/>
      <c r="M318" s="33"/>
      <c r="N318" s="33"/>
      <c r="O318" s="33"/>
      <c r="P318" s="33"/>
      <c r="Q318" s="33"/>
      <c r="R318" s="33"/>
      <c r="S318" s="33"/>
      <c r="T318" s="33"/>
      <c r="U318" s="33"/>
      <c r="V318" s="33"/>
      <c r="W318" s="33"/>
      <c r="X318" s="33"/>
      <c r="Y318" s="33"/>
    </row>
    <row r="319" spans="1:25" ht="15">
      <c r="A319" s="25"/>
      <c r="B319" s="25"/>
      <c r="C319" s="25"/>
      <c r="D319" s="25"/>
      <c r="E319" s="25"/>
      <c r="F319" s="25"/>
      <c r="G319" s="33"/>
      <c r="H319" s="33"/>
      <c r="I319" s="35"/>
      <c r="J319" s="35"/>
      <c r="K319" s="35"/>
      <c r="L319" s="33"/>
      <c r="M319" s="33"/>
      <c r="N319" s="33"/>
      <c r="O319" s="33"/>
      <c r="P319" s="33"/>
      <c r="Q319" s="33"/>
      <c r="R319" s="33"/>
      <c r="S319" s="33"/>
      <c r="T319" s="33"/>
      <c r="U319" s="33"/>
      <c r="V319" s="33"/>
      <c r="W319" s="33"/>
      <c r="X319" s="33"/>
      <c r="Y319" s="33"/>
    </row>
    <row r="320" spans="1:25" ht="15">
      <c r="A320" s="25"/>
      <c r="B320" s="25"/>
      <c r="C320" s="25"/>
      <c r="D320" s="25"/>
      <c r="E320" s="25"/>
      <c r="F320" s="25"/>
      <c r="G320" s="33"/>
      <c r="H320" s="33"/>
      <c r="I320" s="35"/>
      <c r="J320" s="35"/>
      <c r="K320" s="35"/>
      <c r="L320" s="33"/>
      <c r="M320" s="33"/>
      <c r="N320" s="33"/>
      <c r="O320" s="33"/>
      <c r="P320" s="33"/>
      <c r="Q320" s="33"/>
      <c r="R320" s="33"/>
      <c r="S320" s="33"/>
      <c r="T320" s="33"/>
      <c r="U320" s="33"/>
      <c r="V320" s="33"/>
      <c r="W320" s="33"/>
      <c r="X320" s="33"/>
      <c r="Y320" s="33"/>
    </row>
    <row r="321" spans="1:25" ht="15">
      <c r="A321" s="25"/>
      <c r="B321" s="25"/>
      <c r="C321" s="25"/>
      <c r="D321" s="25"/>
      <c r="E321" s="25"/>
      <c r="F321" s="25"/>
      <c r="G321" s="33"/>
      <c r="H321" s="33"/>
      <c r="I321" s="35"/>
      <c r="J321" s="35"/>
      <c r="K321" s="35"/>
      <c r="L321" s="33"/>
      <c r="M321" s="33"/>
      <c r="N321" s="33"/>
      <c r="O321" s="33"/>
      <c r="P321" s="33"/>
      <c r="Q321" s="33"/>
      <c r="R321" s="33"/>
      <c r="S321" s="33"/>
      <c r="T321" s="33"/>
      <c r="U321" s="33"/>
      <c r="V321" s="33"/>
      <c r="W321" s="33"/>
      <c r="X321" s="33"/>
      <c r="Y321" s="33"/>
    </row>
    <row r="322" spans="1:25" ht="15">
      <c r="A322" s="25"/>
      <c r="B322" s="25"/>
      <c r="C322" s="25"/>
      <c r="D322" s="25"/>
      <c r="E322" s="25"/>
      <c r="F322" s="25"/>
      <c r="G322" s="33"/>
      <c r="H322" s="33"/>
      <c r="I322" s="35"/>
      <c r="J322" s="35"/>
      <c r="K322" s="35"/>
      <c r="L322" s="33"/>
      <c r="M322" s="33"/>
      <c r="N322" s="33"/>
      <c r="O322" s="33"/>
      <c r="P322" s="33"/>
      <c r="Q322" s="33"/>
      <c r="R322" s="33"/>
      <c r="S322" s="33"/>
      <c r="T322" s="33"/>
      <c r="U322" s="33"/>
      <c r="V322" s="33"/>
      <c r="W322" s="33"/>
      <c r="X322" s="33"/>
      <c r="Y322" s="33"/>
    </row>
    <row r="323" spans="1:25" ht="15">
      <c r="A323" s="25"/>
      <c r="B323" s="25"/>
      <c r="C323" s="25"/>
      <c r="D323" s="25"/>
      <c r="E323" s="25"/>
      <c r="F323" s="25"/>
      <c r="G323" s="33"/>
      <c r="H323" s="33"/>
      <c r="I323" s="35"/>
      <c r="J323" s="35"/>
      <c r="K323" s="35"/>
      <c r="L323" s="33"/>
      <c r="M323" s="33"/>
      <c r="N323" s="33"/>
      <c r="O323" s="33"/>
      <c r="P323" s="33"/>
      <c r="Q323" s="33"/>
      <c r="R323" s="33"/>
      <c r="S323" s="33"/>
      <c r="T323" s="33"/>
      <c r="U323" s="33"/>
      <c r="V323" s="33"/>
      <c r="W323" s="33"/>
      <c r="X323" s="33"/>
      <c r="Y323" s="33"/>
    </row>
    <row r="324" spans="1:25" ht="15">
      <c r="A324" s="25"/>
      <c r="B324" s="25"/>
      <c r="C324" s="25"/>
      <c r="D324" s="25"/>
      <c r="E324" s="25"/>
      <c r="F324" s="25"/>
      <c r="G324" s="33"/>
      <c r="H324" s="33"/>
      <c r="I324" s="35"/>
      <c r="J324" s="35"/>
      <c r="K324" s="35"/>
      <c r="L324" s="33"/>
      <c r="M324" s="33"/>
      <c r="N324" s="33"/>
      <c r="O324" s="33"/>
      <c r="P324" s="33"/>
      <c r="Q324" s="33"/>
      <c r="R324" s="33"/>
      <c r="S324" s="33"/>
      <c r="T324" s="33"/>
      <c r="U324" s="33"/>
      <c r="V324" s="33"/>
      <c r="W324" s="33"/>
      <c r="X324" s="33"/>
      <c r="Y324" s="33"/>
    </row>
    <row r="325" spans="1:25" ht="15">
      <c r="A325" s="25"/>
      <c r="B325" s="25"/>
      <c r="C325" s="25"/>
      <c r="D325" s="25"/>
      <c r="E325" s="25"/>
      <c r="F325" s="25"/>
      <c r="G325" s="33"/>
      <c r="H325" s="33"/>
      <c r="I325" s="35"/>
      <c r="J325" s="35"/>
      <c r="K325" s="35"/>
      <c r="L325" s="33"/>
      <c r="M325" s="33"/>
      <c r="N325" s="33"/>
      <c r="O325" s="33"/>
      <c r="P325" s="33"/>
      <c r="Q325" s="33"/>
      <c r="R325" s="33"/>
      <c r="S325" s="33"/>
      <c r="T325" s="33"/>
      <c r="U325" s="33"/>
      <c r="V325" s="33"/>
      <c r="W325" s="33"/>
      <c r="X325" s="33"/>
      <c r="Y325" s="33"/>
    </row>
    <row r="326" spans="1:25" ht="15">
      <c r="A326" s="25"/>
      <c r="B326" s="25"/>
      <c r="C326" s="25"/>
      <c r="D326" s="25"/>
      <c r="E326" s="25"/>
      <c r="F326" s="25"/>
      <c r="G326" s="33"/>
      <c r="H326" s="33"/>
      <c r="I326" s="35"/>
      <c r="J326" s="35"/>
      <c r="K326" s="35"/>
      <c r="L326" s="33"/>
      <c r="M326" s="33"/>
      <c r="N326" s="33"/>
      <c r="O326" s="33"/>
      <c r="P326" s="33"/>
      <c r="Q326" s="33"/>
      <c r="R326" s="33"/>
      <c r="S326" s="33"/>
      <c r="T326" s="33"/>
      <c r="U326" s="33"/>
      <c r="V326" s="33"/>
      <c r="W326" s="33"/>
      <c r="X326" s="33"/>
      <c r="Y326" s="33"/>
    </row>
    <row r="327" spans="1:25" ht="15">
      <c r="A327" s="25"/>
      <c r="B327" s="25"/>
      <c r="C327" s="25"/>
      <c r="D327" s="25"/>
      <c r="E327" s="25"/>
      <c r="F327" s="25"/>
      <c r="G327" s="33"/>
      <c r="H327" s="33"/>
      <c r="I327" s="35"/>
      <c r="J327" s="35"/>
      <c r="K327" s="35"/>
      <c r="L327" s="33"/>
      <c r="M327" s="33"/>
      <c r="N327" s="33"/>
      <c r="O327" s="33"/>
      <c r="P327" s="33"/>
      <c r="Q327" s="33"/>
      <c r="R327" s="33"/>
      <c r="S327" s="33"/>
      <c r="T327" s="33"/>
      <c r="U327" s="33"/>
      <c r="V327" s="33"/>
      <c r="W327" s="33"/>
      <c r="X327" s="33"/>
      <c r="Y327" s="33"/>
    </row>
    <row r="328" spans="1:25" ht="15">
      <c r="A328" s="25"/>
      <c r="B328" s="25"/>
      <c r="C328" s="25"/>
      <c r="D328" s="25"/>
      <c r="E328" s="25"/>
      <c r="F328" s="25"/>
      <c r="G328" s="33"/>
      <c r="H328" s="33"/>
      <c r="I328" s="35"/>
      <c r="J328" s="35"/>
      <c r="K328" s="35"/>
      <c r="L328" s="33"/>
      <c r="M328" s="33"/>
      <c r="N328" s="33"/>
      <c r="O328" s="33"/>
      <c r="P328" s="33"/>
      <c r="Q328" s="33"/>
      <c r="R328" s="33"/>
      <c r="S328" s="33"/>
      <c r="T328" s="33"/>
      <c r="U328" s="33"/>
      <c r="V328" s="33"/>
      <c r="W328" s="33"/>
      <c r="X328" s="33"/>
      <c r="Y328" s="33"/>
    </row>
    <row r="329" spans="1:25" ht="15">
      <c r="A329" s="25"/>
      <c r="B329" s="25"/>
      <c r="C329" s="25"/>
      <c r="D329" s="25"/>
      <c r="E329" s="25"/>
      <c r="F329" s="25"/>
      <c r="G329" s="33"/>
      <c r="H329" s="33"/>
      <c r="I329" s="35"/>
      <c r="J329" s="35"/>
      <c r="K329" s="35"/>
      <c r="L329" s="33"/>
      <c r="M329" s="33"/>
      <c r="N329" s="33"/>
      <c r="O329" s="33"/>
      <c r="P329" s="33"/>
      <c r="Q329" s="33"/>
      <c r="R329" s="33"/>
      <c r="S329" s="33"/>
      <c r="T329" s="33"/>
      <c r="U329" s="33"/>
      <c r="V329" s="33"/>
      <c r="W329" s="33"/>
      <c r="X329" s="33"/>
      <c r="Y329" s="33"/>
    </row>
    <row r="330" spans="1:25" ht="15">
      <c r="A330" s="25"/>
      <c r="B330" s="25"/>
      <c r="C330" s="25"/>
      <c r="D330" s="25"/>
      <c r="E330" s="25"/>
      <c r="F330" s="25"/>
      <c r="G330" s="33"/>
      <c r="H330" s="33"/>
      <c r="I330" s="35"/>
      <c r="J330" s="35"/>
      <c r="K330" s="35"/>
      <c r="L330" s="33"/>
      <c r="M330" s="33"/>
      <c r="N330" s="33"/>
      <c r="O330" s="33"/>
      <c r="P330" s="33"/>
      <c r="Q330" s="33"/>
      <c r="R330" s="33"/>
      <c r="S330" s="33"/>
      <c r="T330" s="33"/>
      <c r="U330" s="33"/>
      <c r="V330" s="33"/>
      <c r="W330" s="33"/>
      <c r="X330" s="33"/>
      <c r="Y330" s="33"/>
    </row>
    <row r="331" spans="1:25" ht="15">
      <c r="A331" s="25"/>
      <c r="B331" s="25"/>
      <c r="C331" s="25"/>
      <c r="D331" s="25"/>
      <c r="E331" s="25"/>
      <c r="F331" s="25"/>
      <c r="G331" s="33"/>
      <c r="H331" s="33"/>
      <c r="I331" s="35"/>
      <c r="J331" s="35"/>
      <c r="K331" s="35"/>
      <c r="L331" s="33"/>
      <c r="M331" s="33"/>
      <c r="N331" s="33"/>
      <c r="O331" s="33"/>
      <c r="P331" s="33"/>
      <c r="Q331" s="33"/>
      <c r="R331" s="33"/>
      <c r="S331" s="33"/>
      <c r="T331" s="33"/>
      <c r="U331" s="33"/>
      <c r="V331" s="33"/>
      <c r="W331" s="33"/>
      <c r="X331" s="33"/>
      <c r="Y331" s="33"/>
    </row>
    <row r="332" spans="1:25" ht="15">
      <c r="A332" s="25"/>
      <c r="B332" s="25"/>
      <c r="C332" s="25"/>
      <c r="D332" s="25"/>
      <c r="E332" s="25"/>
      <c r="F332" s="25"/>
      <c r="G332" s="33"/>
      <c r="H332" s="33"/>
      <c r="I332" s="35"/>
      <c r="J332" s="35"/>
      <c r="K332" s="35"/>
      <c r="L332" s="33"/>
      <c r="M332" s="33"/>
      <c r="N332" s="33"/>
      <c r="O332" s="33"/>
      <c r="P332" s="33"/>
      <c r="Q332" s="33"/>
      <c r="R332" s="33"/>
      <c r="S332" s="33"/>
      <c r="T332" s="33"/>
      <c r="U332" s="33"/>
      <c r="V332" s="33"/>
      <c r="W332" s="33"/>
      <c r="X332" s="33"/>
      <c r="Y332" s="33"/>
    </row>
    <row r="333" spans="1:25" ht="15">
      <c r="A333" s="25"/>
      <c r="B333" s="25"/>
      <c r="C333" s="25"/>
      <c r="D333" s="25"/>
      <c r="E333" s="25"/>
      <c r="F333" s="25"/>
      <c r="G333" s="33"/>
      <c r="H333" s="33"/>
      <c r="I333" s="35"/>
      <c r="J333" s="35"/>
      <c r="K333" s="35"/>
      <c r="L333" s="33"/>
      <c r="M333" s="33"/>
      <c r="N333" s="33"/>
      <c r="O333" s="33"/>
      <c r="P333" s="33"/>
      <c r="Q333" s="33"/>
      <c r="R333" s="33"/>
      <c r="S333" s="33"/>
      <c r="T333" s="33"/>
      <c r="U333" s="33"/>
      <c r="V333" s="33"/>
      <c r="W333" s="33"/>
      <c r="X333" s="33"/>
      <c r="Y333" s="33"/>
    </row>
    <row r="334" spans="1:25" ht="15">
      <c r="A334" s="25"/>
      <c r="B334" s="25"/>
      <c r="C334" s="25"/>
      <c r="D334" s="25"/>
      <c r="E334" s="25"/>
      <c r="F334" s="25"/>
      <c r="G334" s="33"/>
      <c r="H334" s="33"/>
      <c r="I334" s="35"/>
      <c r="J334" s="35"/>
      <c r="K334" s="35"/>
      <c r="L334" s="33"/>
      <c r="M334" s="33"/>
      <c r="N334" s="33"/>
      <c r="O334" s="33"/>
      <c r="P334" s="33"/>
      <c r="Q334" s="33"/>
      <c r="R334" s="33"/>
      <c r="S334" s="33"/>
      <c r="T334" s="33"/>
      <c r="U334" s="33"/>
      <c r="V334" s="33"/>
      <c r="W334" s="33"/>
      <c r="X334" s="33"/>
      <c r="Y334" s="33"/>
    </row>
    <row r="335" spans="1:25" ht="15">
      <c r="A335" s="25"/>
      <c r="B335" s="25"/>
      <c r="C335" s="25"/>
      <c r="D335" s="25"/>
      <c r="E335" s="25"/>
      <c r="F335" s="25"/>
      <c r="G335" s="33"/>
      <c r="H335" s="33"/>
      <c r="I335" s="35"/>
      <c r="J335" s="35"/>
      <c r="K335" s="35"/>
      <c r="L335" s="33"/>
      <c r="M335" s="33"/>
      <c r="N335" s="33"/>
      <c r="O335" s="33"/>
      <c r="P335" s="33"/>
      <c r="Q335" s="33"/>
      <c r="R335" s="33"/>
      <c r="S335" s="33"/>
      <c r="T335" s="33"/>
      <c r="U335" s="33"/>
      <c r="V335" s="33"/>
      <c r="W335" s="33"/>
      <c r="X335" s="33"/>
      <c r="Y335" s="33"/>
    </row>
    <row r="336" spans="1:25" ht="15">
      <c r="A336" s="25"/>
      <c r="B336" s="25"/>
      <c r="C336" s="25"/>
      <c r="D336" s="25"/>
      <c r="E336" s="25"/>
      <c r="F336" s="25"/>
      <c r="G336" s="33"/>
      <c r="H336" s="33"/>
      <c r="I336" s="35"/>
      <c r="J336" s="35"/>
      <c r="K336" s="35"/>
      <c r="L336" s="33"/>
      <c r="M336" s="33"/>
      <c r="N336" s="33"/>
      <c r="O336" s="33"/>
      <c r="P336" s="33"/>
      <c r="Q336" s="33"/>
      <c r="R336" s="33"/>
      <c r="S336" s="33"/>
      <c r="T336" s="33"/>
      <c r="U336" s="33"/>
      <c r="V336" s="33"/>
      <c r="W336" s="33"/>
      <c r="X336" s="33"/>
      <c r="Y336" s="33"/>
    </row>
    <row r="337" spans="1:25" ht="15">
      <c r="A337" s="25"/>
      <c r="B337" s="25"/>
      <c r="C337" s="25"/>
      <c r="D337" s="25"/>
      <c r="E337" s="25"/>
      <c r="F337" s="25"/>
      <c r="G337" s="33"/>
      <c r="H337" s="33"/>
      <c r="I337" s="35"/>
      <c r="J337" s="35"/>
      <c r="K337" s="35"/>
      <c r="L337" s="33"/>
      <c r="M337" s="33"/>
      <c r="N337" s="33"/>
      <c r="O337" s="33"/>
      <c r="P337" s="33"/>
      <c r="Q337" s="33"/>
      <c r="R337" s="33"/>
      <c r="S337" s="33"/>
      <c r="T337" s="33"/>
      <c r="U337" s="33"/>
      <c r="V337" s="33"/>
      <c r="W337" s="33"/>
      <c r="X337" s="33"/>
      <c r="Y337" s="33"/>
    </row>
  </sheetData>
  <mergeCells count="670">
    <mergeCell ref="B47:B49"/>
    <mergeCell ref="K40:K41"/>
    <mergeCell ref="C46:F46"/>
    <mergeCell ref="H46:K46"/>
    <mergeCell ref="C47:D49"/>
    <mergeCell ref="E47:E49"/>
    <mergeCell ref="F47:F49"/>
    <mergeCell ref="G47:G49"/>
    <mergeCell ref="H47:I49"/>
    <mergeCell ref="J47:J49"/>
    <mergeCell ref="K47:K49"/>
    <mergeCell ref="B7:C7"/>
    <mergeCell ref="H41:I41"/>
    <mergeCell ref="G42:J42"/>
    <mergeCell ref="B43:F43"/>
    <mergeCell ref="G43:K43"/>
    <mergeCell ref="B45:K45"/>
    <mergeCell ref="J5:K5"/>
    <mergeCell ref="J6:K6"/>
    <mergeCell ref="J4:K4"/>
    <mergeCell ref="J7:K7"/>
    <mergeCell ref="B2:K2"/>
    <mergeCell ref="B3:C3"/>
    <mergeCell ref="J3:K3"/>
    <mergeCell ref="B4:C4"/>
    <mergeCell ref="B5:C5"/>
    <mergeCell ref="B6:C6"/>
    <mergeCell ref="B15:B16"/>
    <mergeCell ref="C15:D15"/>
    <mergeCell ref="F15:F16"/>
    <mergeCell ref="G15:G16"/>
    <mergeCell ref="J12:J14"/>
    <mergeCell ref="K12:K14"/>
    <mergeCell ref="K15:K16"/>
    <mergeCell ref="C16:D16"/>
    <mergeCell ref="C17:D17"/>
    <mergeCell ref="G12:G14"/>
    <mergeCell ref="H12:I14"/>
    <mergeCell ref="H15:I15"/>
    <mergeCell ref="H16:I16"/>
    <mergeCell ref="H17:I17"/>
    <mergeCell ref="E12:E14"/>
    <mergeCell ref="F12:F14"/>
    <mergeCell ref="B8:K8"/>
    <mergeCell ref="B9:K9"/>
    <mergeCell ref="B10:K10"/>
    <mergeCell ref="C11:F11"/>
    <mergeCell ref="H11:K11"/>
    <mergeCell ref="B12:B14"/>
    <mergeCell ref="C12:D14"/>
    <mergeCell ref="F23:F24"/>
    <mergeCell ref="G23:G24"/>
    <mergeCell ref="B25:E25"/>
    <mergeCell ref="B26:F26"/>
    <mergeCell ref="C18:D18"/>
    <mergeCell ref="G25:J25"/>
    <mergeCell ref="B17:B18"/>
    <mergeCell ref="F17:F18"/>
    <mergeCell ref="G17:G18"/>
    <mergeCell ref="F19:F20"/>
    <mergeCell ref="G19:G20"/>
    <mergeCell ref="F21:F22"/>
    <mergeCell ref="G21:G22"/>
    <mergeCell ref="C67:D67"/>
    <mergeCell ref="C69:D69"/>
    <mergeCell ref="C70:D70"/>
    <mergeCell ref="C71:D71"/>
    <mergeCell ref="H69:I69"/>
    <mergeCell ref="H70:I70"/>
    <mergeCell ref="H71:I71"/>
    <mergeCell ref="F71:F72"/>
    <mergeCell ref="G71:G72"/>
    <mergeCell ref="B67:B68"/>
    <mergeCell ref="B69:B70"/>
    <mergeCell ref="B71:B72"/>
    <mergeCell ref="H18:I18"/>
    <mergeCell ref="H19:I19"/>
    <mergeCell ref="H50:I50"/>
    <mergeCell ref="H51:I51"/>
    <mergeCell ref="C64:D66"/>
    <mergeCell ref="H59:I59"/>
    <mergeCell ref="H64:I66"/>
    <mergeCell ref="J64:J66"/>
    <mergeCell ref="H67:I67"/>
    <mergeCell ref="H68:I68"/>
    <mergeCell ref="C72:D72"/>
    <mergeCell ref="F67:F68"/>
    <mergeCell ref="G67:G68"/>
    <mergeCell ref="F69:F70"/>
    <mergeCell ref="G69:G70"/>
    <mergeCell ref="C68:D68"/>
    <mergeCell ref="F52:F53"/>
    <mergeCell ref="G52:G53"/>
    <mergeCell ref="F54:F55"/>
    <mergeCell ref="G54:G55"/>
    <mergeCell ref="F56:F57"/>
    <mergeCell ref="G56:G57"/>
    <mergeCell ref="F58:F59"/>
    <mergeCell ref="G58:G59"/>
    <mergeCell ref="B61:F61"/>
    <mergeCell ref="H58:I58"/>
    <mergeCell ref="B56:B57"/>
    <mergeCell ref="B58:B59"/>
    <mergeCell ref="B64:B66"/>
    <mergeCell ref="E64:E66"/>
    <mergeCell ref="F64:F66"/>
    <mergeCell ref="G64:G66"/>
    <mergeCell ref="G61:K61"/>
    <mergeCell ref="C63:F63"/>
    <mergeCell ref="H63:K63"/>
    <mergeCell ref="C57:D57"/>
    <mergeCell ref="H52:I52"/>
    <mergeCell ref="H53:I53"/>
    <mergeCell ref="H54:I54"/>
    <mergeCell ref="H55:I55"/>
    <mergeCell ref="H56:I56"/>
    <mergeCell ref="H57:I57"/>
    <mergeCell ref="C58:D58"/>
    <mergeCell ref="C59:D59"/>
    <mergeCell ref="B60:E60"/>
    <mergeCell ref="G60:J60"/>
    <mergeCell ref="C51:D51"/>
    <mergeCell ref="C52:D52"/>
    <mergeCell ref="B54:B55"/>
    <mergeCell ref="C54:D54"/>
    <mergeCell ref="C55:D55"/>
    <mergeCell ref="C56:D56"/>
    <mergeCell ref="B50:B51"/>
    <mergeCell ref="C50:D50"/>
    <mergeCell ref="F50:F51"/>
    <mergeCell ref="G50:G51"/>
    <mergeCell ref="B52:B53"/>
    <mergeCell ref="C53:D53"/>
    <mergeCell ref="K69:K70"/>
    <mergeCell ref="K71:K72"/>
    <mergeCell ref="K50:K51"/>
    <mergeCell ref="K52:K53"/>
    <mergeCell ref="K54:K55"/>
    <mergeCell ref="K56:K57"/>
    <mergeCell ref="K58:K59"/>
    <mergeCell ref="K64:K66"/>
    <mergeCell ref="K67:K68"/>
    <mergeCell ref="C82:D84"/>
    <mergeCell ref="E82:E84"/>
    <mergeCell ref="B85:B86"/>
    <mergeCell ref="C85:D85"/>
    <mergeCell ref="C86:D86"/>
    <mergeCell ref="C87:D87"/>
    <mergeCell ref="F82:F84"/>
    <mergeCell ref="G82:G84"/>
    <mergeCell ref="F85:F86"/>
    <mergeCell ref="G85:G86"/>
    <mergeCell ref="F87:F88"/>
    <mergeCell ref="G87:G88"/>
    <mergeCell ref="G78:K78"/>
    <mergeCell ref="H72:I72"/>
    <mergeCell ref="B73:B74"/>
    <mergeCell ref="F73:F74"/>
    <mergeCell ref="G73:G74"/>
    <mergeCell ref="H73:I73"/>
    <mergeCell ref="K73:K74"/>
    <mergeCell ref="H74:I74"/>
    <mergeCell ref="C75:D75"/>
    <mergeCell ref="C76:D76"/>
    <mergeCell ref="K89:K90"/>
    <mergeCell ref="H90:I90"/>
    <mergeCell ref="B77:E77"/>
    <mergeCell ref="B78:F78"/>
    <mergeCell ref="C73:D73"/>
    <mergeCell ref="C74:D74"/>
    <mergeCell ref="B75:B76"/>
    <mergeCell ref="F75:F76"/>
    <mergeCell ref="G75:G76"/>
    <mergeCell ref="H75:I75"/>
    <mergeCell ref="H82:I84"/>
    <mergeCell ref="J82:J84"/>
    <mergeCell ref="H85:I85"/>
    <mergeCell ref="K85:K86"/>
    <mergeCell ref="H86:I86"/>
    <mergeCell ref="H87:I87"/>
    <mergeCell ref="K87:K88"/>
    <mergeCell ref="B89:B90"/>
    <mergeCell ref="C89:D89"/>
    <mergeCell ref="F89:F90"/>
    <mergeCell ref="G89:G90"/>
    <mergeCell ref="C90:D90"/>
    <mergeCell ref="H88:I88"/>
    <mergeCell ref="H89:I89"/>
    <mergeCell ref="C88:D88"/>
    <mergeCell ref="C21:D21"/>
    <mergeCell ref="C22:D22"/>
    <mergeCell ref="C23:D23"/>
    <mergeCell ref="C24:D24"/>
    <mergeCell ref="B80:K80"/>
    <mergeCell ref="C81:F81"/>
    <mergeCell ref="H81:K81"/>
    <mergeCell ref="K75:K76"/>
    <mergeCell ref="H76:I76"/>
    <mergeCell ref="G77:J77"/>
    <mergeCell ref="H20:I20"/>
    <mergeCell ref="H21:I21"/>
    <mergeCell ref="H22:I22"/>
    <mergeCell ref="H23:I23"/>
    <mergeCell ref="H24:I24"/>
    <mergeCell ref="B19:B20"/>
    <mergeCell ref="B21:B22"/>
    <mergeCell ref="B23:B24"/>
    <mergeCell ref="C19:D19"/>
    <mergeCell ref="C20:D20"/>
    <mergeCell ref="J29:J31"/>
    <mergeCell ref="K29:K31"/>
    <mergeCell ref="K17:K18"/>
    <mergeCell ref="K19:K20"/>
    <mergeCell ref="K21:K22"/>
    <mergeCell ref="K23:K24"/>
    <mergeCell ref="G26:K26"/>
    <mergeCell ref="G29:G31"/>
    <mergeCell ref="H29:I31"/>
    <mergeCell ref="B27:K27"/>
    <mergeCell ref="C28:F28"/>
    <mergeCell ref="H28:K28"/>
    <mergeCell ref="B29:B31"/>
    <mergeCell ref="C29:D31"/>
    <mergeCell ref="E29:E31"/>
    <mergeCell ref="F29:F31"/>
    <mergeCell ref="B34:B35"/>
    <mergeCell ref="F34:F35"/>
    <mergeCell ref="G34:G35"/>
    <mergeCell ref="H34:I34"/>
    <mergeCell ref="K34:K35"/>
    <mergeCell ref="H35:I35"/>
    <mergeCell ref="C34:D34"/>
    <mergeCell ref="C35:D35"/>
    <mergeCell ref="K38:K39"/>
    <mergeCell ref="H39:I39"/>
    <mergeCell ref="B32:B33"/>
    <mergeCell ref="F32:F33"/>
    <mergeCell ref="G32:G33"/>
    <mergeCell ref="H32:I32"/>
    <mergeCell ref="K32:K33"/>
    <mergeCell ref="H33:I33"/>
    <mergeCell ref="C32:D32"/>
    <mergeCell ref="C33:D33"/>
    <mergeCell ref="B36:B37"/>
    <mergeCell ref="F36:F37"/>
    <mergeCell ref="G36:G37"/>
    <mergeCell ref="H36:I36"/>
    <mergeCell ref="K36:K37"/>
    <mergeCell ref="H37:I37"/>
    <mergeCell ref="C36:D36"/>
    <mergeCell ref="C37:D37"/>
    <mergeCell ref="C38:D38"/>
    <mergeCell ref="C39:D39"/>
    <mergeCell ref="B40:B41"/>
    <mergeCell ref="F40:F41"/>
    <mergeCell ref="G40:G41"/>
    <mergeCell ref="H40:I40"/>
    <mergeCell ref="B38:B39"/>
    <mergeCell ref="F38:F39"/>
    <mergeCell ref="G38:G39"/>
    <mergeCell ref="H38:I38"/>
    <mergeCell ref="K99:K101"/>
    <mergeCell ref="H102:I102"/>
    <mergeCell ref="K102:K103"/>
    <mergeCell ref="H103:I103"/>
    <mergeCell ref="C40:D40"/>
    <mergeCell ref="C41:D41"/>
    <mergeCell ref="B42:E42"/>
    <mergeCell ref="B82:B84"/>
    <mergeCell ref="K82:K84"/>
    <mergeCell ref="B87:B88"/>
    <mergeCell ref="B99:B101"/>
    <mergeCell ref="E99:E101"/>
    <mergeCell ref="C103:D103"/>
    <mergeCell ref="B97:K97"/>
    <mergeCell ref="C98:F98"/>
    <mergeCell ref="H98:K98"/>
    <mergeCell ref="F99:F101"/>
    <mergeCell ref="G99:G101"/>
    <mergeCell ref="H99:I101"/>
    <mergeCell ref="J99:J101"/>
    <mergeCell ref="H116:K116"/>
    <mergeCell ref="K117:K119"/>
    <mergeCell ref="C109:D109"/>
    <mergeCell ref="C110:D110"/>
    <mergeCell ref="B117:B119"/>
    <mergeCell ref="C117:D119"/>
    <mergeCell ref="E117:E119"/>
    <mergeCell ref="F117:F119"/>
    <mergeCell ref="G117:G119"/>
    <mergeCell ref="B93:B94"/>
    <mergeCell ref="F93:F94"/>
    <mergeCell ref="G93:G94"/>
    <mergeCell ref="H93:I93"/>
    <mergeCell ref="K93:K94"/>
    <mergeCell ref="H111:I111"/>
    <mergeCell ref="C99:D101"/>
    <mergeCell ref="C102:D102"/>
    <mergeCell ref="C93:D93"/>
    <mergeCell ref="C94:D94"/>
    <mergeCell ref="H92:I92"/>
    <mergeCell ref="H94:I94"/>
    <mergeCell ref="G95:J95"/>
    <mergeCell ref="G96:K96"/>
    <mergeCell ref="C91:D91"/>
    <mergeCell ref="C92:D92"/>
    <mergeCell ref="B95:E95"/>
    <mergeCell ref="B96:F96"/>
    <mergeCell ref="K106:K107"/>
    <mergeCell ref="H107:I107"/>
    <mergeCell ref="H117:I119"/>
    <mergeCell ref="J117:J119"/>
    <mergeCell ref="K128:K129"/>
    <mergeCell ref="B91:B92"/>
    <mergeCell ref="F91:F92"/>
    <mergeCell ref="G91:G92"/>
    <mergeCell ref="H91:I91"/>
    <mergeCell ref="K91:K92"/>
    <mergeCell ref="K108:K109"/>
    <mergeCell ref="H109:I109"/>
    <mergeCell ref="H110:I110"/>
    <mergeCell ref="K110:K111"/>
    <mergeCell ref="H137:I137"/>
    <mergeCell ref="H138:I138"/>
    <mergeCell ref="G112:J112"/>
    <mergeCell ref="G113:K113"/>
    <mergeCell ref="B115:K115"/>
    <mergeCell ref="C116:F116"/>
    <mergeCell ref="K161:K162"/>
    <mergeCell ref="K163:K164"/>
    <mergeCell ref="H158:I158"/>
    <mergeCell ref="H159:I159"/>
    <mergeCell ref="K159:K160"/>
    <mergeCell ref="H160:I160"/>
    <mergeCell ref="H161:I161"/>
    <mergeCell ref="H162:I162"/>
    <mergeCell ref="H163:I163"/>
    <mergeCell ref="K181:K182"/>
    <mergeCell ref="H164:I164"/>
    <mergeCell ref="G165:J165"/>
    <mergeCell ref="G166:K166"/>
    <mergeCell ref="H169:K169"/>
    <mergeCell ref="H170:I172"/>
    <mergeCell ref="J170:J172"/>
    <mergeCell ref="H173:I173"/>
    <mergeCell ref="H181:I181"/>
    <mergeCell ref="H182:I182"/>
    <mergeCell ref="H179:I179"/>
    <mergeCell ref="H180:I180"/>
    <mergeCell ref="K170:K172"/>
    <mergeCell ref="K173:K174"/>
    <mergeCell ref="K175:K176"/>
    <mergeCell ref="K177:K178"/>
    <mergeCell ref="K179:K180"/>
    <mergeCell ref="H143:I143"/>
    <mergeCell ref="H144:I144"/>
    <mergeCell ref="H145:I145"/>
    <mergeCell ref="G183:J183"/>
    <mergeCell ref="G184:K184"/>
    <mergeCell ref="H174:I174"/>
    <mergeCell ref="H175:I175"/>
    <mergeCell ref="H176:I176"/>
    <mergeCell ref="H177:I177"/>
    <mergeCell ref="H178:I178"/>
    <mergeCell ref="K137:K138"/>
    <mergeCell ref="K139:K140"/>
    <mergeCell ref="K141:K142"/>
    <mergeCell ref="K143:K144"/>
    <mergeCell ref="K145:K146"/>
    <mergeCell ref="H146:I146"/>
    <mergeCell ref="H139:I139"/>
    <mergeCell ref="H140:I140"/>
    <mergeCell ref="H141:I141"/>
    <mergeCell ref="H142:I142"/>
    <mergeCell ref="G139:G140"/>
    <mergeCell ref="F141:F142"/>
    <mergeCell ref="G141:G142"/>
    <mergeCell ref="F143:F144"/>
    <mergeCell ref="G143:G144"/>
    <mergeCell ref="F145:F146"/>
    <mergeCell ref="G145:G146"/>
    <mergeCell ref="H151:K151"/>
    <mergeCell ref="C145:D145"/>
    <mergeCell ref="C146:D146"/>
    <mergeCell ref="B147:E147"/>
    <mergeCell ref="G147:J147"/>
    <mergeCell ref="B148:F148"/>
    <mergeCell ref="G148:K148"/>
    <mergeCell ref="B141:B142"/>
    <mergeCell ref="C141:D141"/>
    <mergeCell ref="C142:D142"/>
    <mergeCell ref="C143:D143"/>
    <mergeCell ref="C144:D144"/>
    <mergeCell ref="C151:F151"/>
    <mergeCell ref="B134:B136"/>
    <mergeCell ref="B137:B138"/>
    <mergeCell ref="C137:D137"/>
    <mergeCell ref="F137:F138"/>
    <mergeCell ref="G137:G138"/>
    <mergeCell ref="B139:B140"/>
    <mergeCell ref="C140:D140"/>
    <mergeCell ref="C138:D138"/>
    <mergeCell ref="C139:D139"/>
    <mergeCell ref="F139:F140"/>
    <mergeCell ref="K157:K158"/>
    <mergeCell ref="B155:B156"/>
    <mergeCell ref="B157:B158"/>
    <mergeCell ref="F157:F158"/>
    <mergeCell ref="G157:G158"/>
    <mergeCell ref="H152:I154"/>
    <mergeCell ref="J152:J154"/>
    <mergeCell ref="K152:K154"/>
    <mergeCell ref="B205:B207"/>
    <mergeCell ref="B208:B209"/>
    <mergeCell ref="B210:B211"/>
    <mergeCell ref="B150:K150"/>
    <mergeCell ref="F155:F156"/>
    <mergeCell ref="G155:G156"/>
    <mergeCell ref="H155:I155"/>
    <mergeCell ref="K155:K156"/>
    <mergeCell ref="H156:I156"/>
    <mergeCell ref="H157:I157"/>
    <mergeCell ref="F191:F192"/>
    <mergeCell ref="G191:G192"/>
    <mergeCell ref="F193:F194"/>
    <mergeCell ref="G193:G194"/>
    <mergeCell ref="G195:G196"/>
    <mergeCell ref="B159:B160"/>
    <mergeCell ref="B161:B162"/>
    <mergeCell ref="B163:B164"/>
    <mergeCell ref="B170:B172"/>
    <mergeCell ref="B173:B174"/>
    <mergeCell ref="B197:B198"/>
    <mergeCell ref="B186:K186"/>
    <mergeCell ref="C187:F187"/>
    <mergeCell ref="H187:K187"/>
    <mergeCell ref="E188:E190"/>
    <mergeCell ref="F195:F196"/>
    <mergeCell ref="F197:F198"/>
    <mergeCell ref="G197:G198"/>
    <mergeCell ref="F188:F190"/>
    <mergeCell ref="G188:G190"/>
    <mergeCell ref="B179:B180"/>
    <mergeCell ref="B181:B182"/>
    <mergeCell ref="B188:B190"/>
    <mergeCell ref="B191:B192"/>
    <mergeCell ref="B193:B194"/>
    <mergeCell ref="B195:B196"/>
    <mergeCell ref="C156:D156"/>
    <mergeCell ref="C152:D154"/>
    <mergeCell ref="C155:D155"/>
    <mergeCell ref="C157:D157"/>
    <mergeCell ref="C158:D158"/>
    <mergeCell ref="C159:D159"/>
    <mergeCell ref="B143:B144"/>
    <mergeCell ref="B145:B146"/>
    <mergeCell ref="B152:B154"/>
    <mergeCell ref="E152:E154"/>
    <mergeCell ref="F152:F154"/>
    <mergeCell ref="G152:G154"/>
    <mergeCell ref="C169:F169"/>
    <mergeCell ref="C170:D172"/>
    <mergeCell ref="F159:F160"/>
    <mergeCell ref="G159:G160"/>
    <mergeCell ref="F161:F162"/>
    <mergeCell ref="G161:G162"/>
    <mergeCell ref="F163:F164"/>
    <mergeCell ref="G163:G164"/>
    <mergeCell ref="C160:D160"/>
    <mergeCell ref="C161:D161"/>
    <mergeCell ref="F179:F180"/>
    <mergeCell ref="G179:G180"/>
    <mergeCell ref="E170:E172"/>
    <mergeCell ref="F170:F172"/>
    <mergeCell ref="G170:G172"/>
    <mergeCell ref="C162:D162"/>
    <mergeCell ref="C163:D163"/>
    <mergeCell ref="C164:D164"/>
    <mergeCell ref="B165:E165"/>
    <mergeCell ref="B166:F166"/>
    <mergeCell ref="F181:F182"/>
    <mergeCell ref="G181:G182"/>
    <mergeCell ref="C182:D182"/>
    <mergeCell ref="B183:E183"/>
    <mergeCell ref="B184:F184"/>
    <mergeCell ref="B175:B176"/>
    <mergeCell ref="B177:B178"/>
    <mergeCell ref="F177:F178"/>
    <mergeCell ref="G177:G178"/>
    <mergeCell ref="C178:D178"/>
    <mergeCell ref="C196:D196"/>
    <mergeCell ref="C197:D197"/>
    <mergeCell ref="C198:D198"/>
    <mergeCell ref="C179:D179"/>
    <mergeCell ref="C180:D180"/>
    <mergeCell ref="C181:D181"/>
    <mergeCell ref="C188:D190"/>
    <mergeCell ref="C191:D191"/>
    <mergeCell ref="C192:D192"/>
    <mergeCell ref="C193:D193"/>
    <mergeCell ref="C194:D194"/>
    <mergeCell ref="C195:D195"/>
    <mergeCell ref="G216:G217"/>
    <mergeCell ref="C216:D216"/>
    <mergeCell ref="C217:D217"/>
    <mergeCell ref="F199:F200"/>
    <mergeCell ref="G199:G200"/>
    <mergeCell ref="C200:D200"/>
    <mergeCell ref="B201:E201"/>
    <mergeCell ref="B202:F202"/>
    <mergeCell ref="B212:B213"/>
    <mergeCell ref="B214:B215"/>
    <mergeCell ref="G208:G209"/>
    <mergeCell ref="F214:F215"/>
    <mergeCell ref="F216:F217"/>
    <mergeCell ref="F205:F207"/>
    <mergeCell ref="F208:F209"/>
    <mergeCell ref="F210:F211"/>
    <mergeCell ref="G210:G211"/>
    <mergeCell ref="F212:F213"/>
    <mergeCell ref="G212:G213"/>
    <mergeCell ref="G214:G215"/>
    <mergeCell ref="B219:F219"/>
    <mergeCell ref="C208:D208"/>
    <mergeCell ref="C209:D209"/>
    <mergeCell ref="C210:D210"/>
    <mergeCell ref="C212:D212"/>
    <mergeCell ref="C213:D213"/>
    <mergeCell ref="C214:D214"/>
    <mergeCell ref="C215:D215"/>
    <mergeCell ref="B216:B217"/>
    <mergeCell ref="K195:K196"/>
    <mergeCell ref="H196:I196"/>
    <mergeCell ref="K188:K190"/>
    <mergeCell ref="H194:I194"/>
    <mergeCell ref="H195:I195"/>
    <mergeCell ref="B218:E218"/>
    <mergeCell ref="C199:D199"/>
    <mergeCell ref="C205:D207"/>
    <mergeCell ref="E205:E207"/>
    <mergeCell ref="G205:G207"/>
    <mergeCell ref="H188:I190"/>
    <mergeCell ref="J188:J190"/>
    <mergeCell ref="H191:I191"/>
    <mergeCell ref="K191:K192"/>
    <mergeCell ref="H192:I192"/>
    <mergeCell ref="H193:I193"/>
    <mergeCell ref="K193:K194"/>
    <mergeCell ref="H200:I200"/>
    <mergeCell ref="G201:J201"/>
    <mergeCell ref="G202:K202"/>
    <mergeCell ref="B203:K203"/>
    <mergeCell ref="C204:F204"/>
    <mergeCell ref="H204:K204"/>
    <mergeCell ref="B199:B200"/>
    <mergeCell ref="J205:J207"/>
    <mergeCell ref="K205:K207"/>
    <mergeCell ref="H208:I208"/>
    <mergeCell ref="K208:K209"/>
    <mergeCell ref="H209:I209"/>
    <mergeCell ref="K210:K211"/>
    <mergeCell ref="K216:K217"/>
    <mergeCell ref="H197:I197"/>
    <mergeCell ref="K197:K198"/>
    <mergeCell ref="H198:I198"/>
    <mergeCell ref="H199:I199"/>
    <mergeCell ref="K199:K200"/>
    <mergeCell ref="H210:I210"/>
    <mergeCell ref="H211:I211"/>
    <mergeCell ref="H212:I212"/>
    <mergeCell ref="H205:I207"/>
    <mergeCell ref="C177:D177"/>
    <mergeCell ref="H217:I217"/>
    <mergeCell ref="G218:J218"/>
    <mergeCell ref="G219:K219"/>
    <mergeCell ref="K212:K213"/>
    <mergeCell ref="H213:I213"/>
    <mergeCell ref="H214:I214"/>
    <mergeCell ref="K214:K215"/>
    <mergeCell ref="H215:I215"/>
    <mergeCell ref="H216:I216"/>
    <mergeCell ref="C173:D173"/>
    <mergeCell ref="F173:F174"/>
    <mergeCell ref="G173:G174"/>
    <mergeCell ref="C174:D174"/>
    <mergeCell ref="C175:D175"/>
    <mergeCell ref="F175:F176"/>
    <mergeCell ref="G175:G176"/>
    <mergeCell ref="C176:D176"/>
    <mergeCell ref="B102:B103"/>
    <mergeCell ref="B104:B105"/>
    <mergeCell ref="C104:D104"/>
    <mergeCell ref="G104:G105"/>
    <mergeCell ref="C105:D105"/>
    <mergeCell ref="B106:B107"/>
    <mergeCell ref="G106:G107"/>
    <mergeCell ref="F102:F103"/>
    <mergeCell ref="G102:G103"/>
    <mergeCell ref="B113:F113"/>
    <mergeCell ref="F104:F105"/>
    <mergeCell ref="F106:F107"/>
    <mergeCell ref="B108:B109"/>
    <mergeCell ref="C108:D108"/>
    <mergeCell ref="F108:F109"/>
    <mergeCell ref="B110:B111"/>
    <mergeCell ref="C106:D106"/>
    <mergeCell ref="C107:D107"/>
    <mergeCell ref="H104:I104"/>
    <mergeCell ref="K104:K105"/>
    <mergeCell ref="F110:F111"/>
    <mergeCell ref="G110:G111"/>
    <mergeCell ref="C111:D111"/>
    <mergeCell ref="B112:E112"/>
    <mergeCell ref="G108:G109"/>
    <mergeCell ref="H105:I105"/>
    <mergeCell ref="H106:I106"/>
    <mergeCell ref="H108:I108"/>
    <mergeCell ref="B122:B123"/>
    <mergeCell ref="F122:F123"/>
    <mergeCell ref="G122:G123"/>
    <mergeCell ref="H122:I122"/>
    <mergeCell ref="K122:K123"/>
    <mergeCell ref="H123:I123"/>
    <mergeCell ref="C122:D122"/>
    <mergeCell ref="C123:D123"/>
    <mergeCell ref="B120:B121"/>
    <mergeCell ref="F120:F121"/>
    <mergeCell ref="G120:G121"/>
    <mergeCell ref="H120:I120"/>
    <mergeCell ref="K120:K121"/>
    <mergeCell ref="H121:I121"/>
    <mergeCell ref="C120:D120"/>
    <mergeCell ref="C121:D121"/>
    <mergeCell ref="K124:K125"/>
    <mergeCell ref="H125:I125"/>
    <mergeCell ref="C124:D124"/>
    <mergeCell ref="C125:D125"/>
    <mergeCell ref="B126:B127"/>
    <mergeCell ref="F126:F127"/>
    <mergeCell ref="G126:G127"/>
    <mergeCell ref="H126:I126"/>
    <mergeCell ref="K126:K127"/>
    <mergeCell ref="H127:I127"/>
    <mergeCell ref="H128:I128"/>
    <mergeCell ref="H129:I129"/>
    <mergeCell ref="G130:J130"/>
    <mergeCell ref="B124:B125"/>
    <mergeCell ref="F124:F125"/>
    <mergeCell ref="G124:G125"/>
    <mergeCell ref="H124:I124"/>
    <mergeCell ref="J134:J136"/>
    <mergeCell ref="K134:K136"/>
    <mergeCell ref="C128:D128"/>
    <mergeCell ref="C129:D129"/>
    <mergeCell ref="B130:E130"/>
    <mergeCell ref="C126:D126"/>
    <mergeCell ref="C127:D127"/>
    <mergeCell ref="B128:B129"/>
    <mergeCell ref="F128:F129"/>
    <mergeCell ref="G128:G129"/>
    <mergeCell ref="B131:F131"/>
    <mergeCell ref="G131:K131"/>
    <mergeCell ref="B132:K132"/>
    <mergeCell ref="C133:F133"/>
    <mergeCell ref="H133:K133"/>
    <mergeCell ref="C134:D136"/>
    <mergeCell ref="E134:E136"/>
    <mergeCell ref="F134:F136"/>
    <mergeCell ref="G134:G136"/>
    <mergeCell ref="H134:I136"/>
  </mergeCells>
  <dataValidations count="2">
    <dataValidation type="list" allowBlank="1" showErrorMessage="1" sqref="C11 H11 C28 H28 C46 H46 C63 H63 C81 H81 C98 H98 C116 H116 C133 H133 C151 H151 C169 H169 C187 H187 C204 H204" xr:uid="{00000000-0002-0000-0000-000001000000}">
      <formula1>$B$4:$C$7</formula1>
    </dataValidation>
    <dataValidation type="list" allowBlank="1" showErrorMessage="1" sqref="F15 K15 F17 K17 F19 K19 F21 K21 F23 K23 F32 K32 F34 K34 F36 K36 F38 K38 F40 K40 F50 K50 F52 K52 F54 K54 F56 K56 F58 K58 F67 K67 F69 K69 F71 K71 F73 K73 F75 K75 F85 K85 F87 K87 F89 K89 F91 K91 F93 K93 F102 K102 F104 K104 F106 K106 F108 K108 F110 K110 F120 K120 F122 K122 F124 K124 F126 K126 F128 K128 F137 K137 F139 K139 F141 K141 F143 K143 F145 K145 F155 K155 F157 K157 F159 K159 F161 K161 F163 K163 F173 K173 F175 K175 F177 K177 F179 K179 F181 K181 F191 K191 F193 K193 F195 K195 F197 K197 F199 K199 F208 K208 F210 K210 F212 K212 F214 K214 F216 K216" xr:uid="{00000000-0002-0000-0000-000000000000}">
      <formula1>$C$241:$C$262</formula1>
    </dataValidation>
  </dataValidations>
  <printOptions horizontalCentered="1" gridLines="1"/>
  <pageMargins left="0.7" right="0.7" top="0.75" bottom="0.75" header="0" footer="0"/>
  <pageSetup pageOrder="overThenDown" orientation="portrait" cellComments="atEnd"/>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D629C-AEC6-42A1-A47E-11D044F85D36}">
  <sheetPr>
    <outlinePr summaryBelow="0" summaryRight="0"/>
    <pageSetUpPr fitToPage="1"/>
  </sheetPr>
  <dimension ref="A1:Y336"/>
  <sheetViews>
    <sheetView showGridLines="0" workbookViewId="0"/>
  </sheetViews>
  <sheetFormatPr defaultColWidth="12.5703125" defaultRowHeight="12.75" customHeight="1"/>
  <cols>
    <col min="1" max="1" width="2.42578125" customWidth="1"/>
    <col min="2" max="2" width="7.5703125" customWidth="1"/>
    <col min="3" max="3" width="13.85546875" customWidth="1"/>
    <col min="4" max="4" width="8.85546875" customWidth="1"/>
    <col min="5" max="5" width="5.140625" customWidth="1"/>
    <col min="6" max="6" width="8.85546875" customWidth="1"/>
    <col min="7" max="7" width="7.5703125" customWidth="1"/>
    <col min="8" max="9" width="11.42578125" customWidth="1"/>
    <col min="10" max="10" width="5.140625" customWidth="1"/>
    <col min="11" max="11" width="8.85546875" customWidth="1"/>
    <col min="12" max="12" width="8.42578125" customWidth="1"/>
    <col min="13" max="14" width="18.7109375" hidden="1" customWidth="1"/>
    <col min="15" max="15" width="13.7109375" hidden="1" customWidth="1"/>
    <col min="16" max="16" width="16.5703125" hidden="1" customWidth="1"/>
    <col min="17" max="17" width="10.7109375" hidden="1" customWidth="1"/>
    <col min="18" max="18" width="17.140625" hidden="1" customWidth="1"/>
    <col min="19" max="19" width="19.85546875" hidden="1" customWidth="1"/>
    <col min="20" max="20" width="23" hidden="1" customWidth="1"/>
    <col min="21" max="21" width="12.5703125" hidden="1" customWidth="1"/>
    <col min="22" max="25" width="8.42578125" hidden="1" customWidth="1"/>
  </cols>
  <sheetData>
    <row r="1" spans="1:25" ht="23.25">
      <c r="A1" s="1"/>
      <c r="B1" s="1"/>
      <c r="C1" s="1"/>
      <c r="D1" s="1"/>
      <c r="E1" s="1"/>
      <c r="F1" s="1"/>
      <c r="G1" s="1"/>
      <c r="H1" s="1"/>
      <c r="I1" s="1"/>
      <c r="J1" s="1"/>
      <c r="K1" s="1"/>
      <c r="L1" s="1"/>
      <c r="M1" s="1"/>
      <c r="N1" s="1"/>
      <c r="O1" s="1"/>
      <c r="P1" s="1"/>
      <c r="Q1" s="1"/>
      <c r="R1" s="1"/>
      <c r="S1" s="1"/>
      <c r="T1" s="1"/>
      <c r="U1" s="1"/>
      <c r="V1" s="1"/>
      <c r="W1" s="1"/>
      <c r="X1" s="1"/>
      <c r="Y1" s="1"/>
    </row>
    <row r="2" spans="1:25" ht="23.25">
      <c r="A2" s="1"/>
      <c r="B2" s="77" t="s">
        <v>514</v>
      </c>
      <c r="C2" s="45"/>
      <c r="D2" s="45"/>
      <c r="E2" s="45"/>
      <c r="F2" s="45"/>
      <c r="G2" s="45"/>
      <c r="H2" s="45"/>
      <c r="I2" s="45"/>
      <c r="J2" s="45"/>
      <c r="K2" s="43"/>
      <c r="L2" s="1"/>
      <c r="M2" s="1"/>
      <c r="N2" s="1"/>
      <c r="O2" s="1"/>
      <c r="P2" s="1"/>
      <c r="Q2" s="1"/>
      <c r="R2" s="1"/>
      <c r="S2" s="1"/>
      <c r="T2" s="1"/>
      <c r="U2" s="1"/>
      <c r="V2" s="1"/>
      <c r="W2" s="1"/>
      <c r="X2" s="1"/>
      <c r="Y2" s="1"/>
    </row>
    <row r="3" spans="1:25" ht="15">
      <c r="A3" s="2"/>
      <c r="B3" s="62" t="s">
        <v>1</v>
      </c>
      <c r="C3" s="43"/>
      <c r="D3" s="3" t="s">
        <v>2</v>
      </c>
      <c r="E3" s="3" t="s">
        <v>3</v>
      </c>
      <c r="F3" s="3" t="s">
        <v>4</v>
      </c>
      <c r="G3" s="3" t="s">
        <v>5</v>
      </c>
      <c r="H3" s="3" t="s">
        <v>6</v>
      </c>
      <c r="I3" s="3" t="s">
        <v>7</v>
      </c>
      <c r="J3" s="62" t="s">
        <v>8</v>
      </c>
      <c r="K3" s="43"/>
      <c r="L3" s="4"/>
      <c r="M3" s="4"/>
      <c r="N3" s="4"/>
      <c r="O3" s="5" t="s">
        <v>9</v>
      </c>
      <c r="P3" s="4" t="s">
        <v>10</v>
      </c>
      <c r="Q3" s="4" t="s">
        <v>11</v>
      </c>
      <c r="R3" s="4" t="s">
        <v>12</v>
      </c>
      <c r="S3" s="4" t="s">
        <v>13</v>
      </c>
      <c r="T3" s="4" t="s">
        <v>14</v>
      </c>
      <c r="U3" s="4" t="s">
        <v>15</v>
      </c>
      <c r="V3" s="4"/>
      <c r="W3" s="4"/>
      <c r="X3" s="4"/>
      <c r="Y3" s="4"/>
    </row>
    <row r="4" spans="1:25" ht="15">
      <c r="A4" s="6">
        <v>1</v>
      </c>
      <c r="B4" s="63" t="str">
        <f>VLOOKUP(A4,$M$4:$X$7,2,FALSE)</f>
        <v>WANNEROO</v>
      </c>
      <c r="C4" s="43"/>
      <c r="D4" s="7">
        <f>VLOOKUP(A4,$M$4:$X$7,3,FALSE)</f>
        <v>6</v>
      </c>
      <c r="E4" s="7">
        <f>VLOOKUP(A4,$M$4:$X$7,4,FALSE)</f>
        <v>3</v>
      </c>
      <c r="F4" s="7">
        <f>VLOOKUP(A4,$M$4:$X$7,5,FALSE)</f>
        <v>1</v>
      </c>
      <c r="G4" s="7">
        <f>VLOOKUP(A4,$M$4:$X$7,6,FALSE)</f>
        <v>2</v>
      </c>
      <c r="H4" s="7">
        <f>VLOOKUP(A4,$M$4:$X$7,7,FALSE)</f>
        <v>17</v>
      </c>
      <c r="I4" s="7">
        <f>VLOOKUP(A4,$M$4:$X$7,8,FALSE)</f>
        <v>13</v>
      </c>
      <c r="J4" s="60">
        <f>VLOOKUP(A4,$M$4:$X$7,9,FALSE)</f>
        <v>7</v>
      </c>
      <c r="K4" s="43"/>
      <c r="L4" s="8"/>
      <c r="M4" s="8">
        <f>RANK(X4,$X$4:$X$7,1)</f>
        <v>3</v>
      </c>
      <c r="N4" s="9" t="s">
        <v>320</v>
      </c>
      <c r="O4" s="10">
        <f>COUNTIF($N$9:$P$326,N4)</f>
        <v>6</v>
      </c>
      <c r="P4" s="8">
        <f>COUNTIF($R$9:$R$326,N4)</f>
        <v>3</v>
      </c>
      <c r="Q4" s="8">
        <f>COUNTIF($S$9:$T$326,N4)</f>
        <v>1</v>
      </c>
      <c r="R4" s="8">
        <f>O4-P4-Q4</f>
        <v>2</v>
      </c>
      <c r="S4" s="8">
        <f>SUMIF($N$8:$N$218,N4,$O$8:$O$218)+SUMIF($P$8:$P$218,N4,$Q$8:$Q$218)</f>
        <v>14</v>
      </c>
      <c r="T4" s="8">
        <f>O4*5-S4</f>
        <v>16</v>
      </c>
      <c r="U4" s="8">
        <f>P4*2+Q4</f>
        <v>7</v>
      </c>
      <c r="V4" s="8">
        <f>U4+(S4/100)</f>
        <v>7.14</v>
      </c>
      <c r="W4" s="8">
        <f>RANK(V4,$V$4:$V$7)</f>
        <v>3</v>
      </c>
      <c r="X4" s="8">
        <f>W4+0.01</f>
        <v>3.01</v>
      </c>
    </row>
    <row r="5" spans="1:25" ht="15">
      <c r="A5" s="6">
        <v>2</v>
      </c>
      <c r="B5" s="63" t="str">
        <f>VLOOKUP(A5,$M$4:$X$7,2,FALSE)</f>
        <v>LAKELANDS</v>
      </c>
      <c r="C5" s="43"/>
      <c r="D5" s="7">
        <f>VLOOKUP(A5,$M$4:$X$7,3,FALSE)</f>
        <v>6</v>
      </c>
      <c r="E5" s="7">
        <f>VLOOKUP(A5,$M$4:$X$7,4,FALSE)</f>
        <v>2</v>
      </c>
      <c r="F5" s="7">
        <f>VLOOKUP(A5,$M$4:$X$7,5,FALSE)</f>
        <v>3</v>
      </c>
      <c r="G5" s="7">
        <f>VLOOKUP(A5,$M$4:$X$7,6,FALSE)</f>
        <v>1</v>
      </c>
      <c r="H5" s="7">
        <f>VLOOKUP(A5,$M$4:$X$7,7,FALSE)</f>
        <v>15.5</v>
      </c>
      <c r="I5" s="7">
        <f>VLOOKUP(A5,$M$4:$X$7,8,FALSE)</f>
        <v>14.5</v>
      </c>
      <c r="J5" s="60">
        <f>VLOOKUP(A5,$M$4:$X$7,9,FALSE)</f>
        <v>7</v>
      </c>
      <c r="K5" s="43"/>
      <c r="L5" s="8"/>
      <c r="M5" s="8">
        <f>RANK(X5,$X$4:$X$7,1)</f>
        <v>2</v>
      </c>
      <c r="N5" s="9" t="s">
        <v>417</v>
      </c>
      <c r="O5" s="10">
        <f>COUNTIF($N$9:$P$326,N5)</f>
        <v>6</v>
      </c>
      <c r="P5" s="8">
        <f>COUNTIF($R$9:$R$326,N5)</f>
        <v>2</v>
      </c>
      <c r="Q5" s="8">
        <f>COUNTIF($S$9:$T$326,N5)</f>
        <v>3</v>
      </c>
      <c r="R5" s="8">
        <f>O5-P5-Q5</f>
        <v>1</v>
      </c>
      <c r="S5" s="8">
        <f>SUMIF($N$8:$N$218,N5,$O$8:$O$218)+SUMIF($P$8:$P$218,N5,$Q$8:$Q$218)</f>
        <v>15.5</v>
      </c>
      <c r="T5" s="8">
        <f>O5*5-S5</f>
        <v>14.5</v>
      </c>
      <c r="U5" s="8">
        <f>P5*2+Q5</f>
        <v>7</v>
      </c>
      <c r="V5" s="8">
        <f>U5+(S5/100)</f>
        <v>7.1550000000000002</v>
      </c>
      <c r="W5" s="8">
        <f>RANK(V5,$V$4:$V$7)</f>
        <v>2</v>
      </c>
      <c r="X5" s="8">
        <f>W5+0.02</f>
        <v>2.02</v>
      </c>
    </row>
    <row r="6" spans="1:25" ht="15">
      <c r="A6" s="6">
        <v>3</v>
      </c>
      <c r="B6" s="63" t="str">
        <f>VLOOKUP(A6,$M$4:$X$7,2,FALSE)</f>
        <v>MOUNT LAWLEY</v>
      </c>
      <c r="C6" s="43"/>
      <c r="D6" s="7">
        <f>VLOOKUP(A6,$M$4:$X$7,3,FALSE)</f>
        <v>6</v>
      </c>
      <c r="E6" s="7">
        <f>VLOOKUP(A6,$M$4:$X$7,4,FALSE)</f>
        <v>3</v>
      </c>
      <c r="F6" s="7">
        <f>VLOOKUP(A6,$M$4:$X$7,5,FALSE)</f>
        <v>1</v>
      </c>
      <c r="G6" s="7">
        <f>VLOOKUP(A6,$M$4:$X$7,6,FALSE)</f>
        <v>2</v>
      </c>
      <c r="H6" s="7">
        <f>VLOOKUP(A6,$M$4:$X$7,7,FALSE)</f>
        <v>14</v>
      </c>
      <c r="I6" s="7">
        <f>VLOOKUP(A6,$M$4:$X$7,8,FALSE)</f>
        <v>16</v>
      </c>
      <c r="J6" s="60">
        <f>VLOOKUP(A6,$M$4:$X$7,9,FALSE)</f>
        <v>7</v>
      </c>
      <c r="K6" s="43"/>
      <c r="L6" s="8"/>
      <c r="M6" s="8">
        <f>RANK(X6,$X$4:$X$7,1)</f>
        <v>4</v>
      </c>
      <c r="N6" s="9" t="s">
        <v>439</v>
      </c>
      <c r="O6" s="10">
        <f>COUNTIF($N$9:$P$326,N6)</f>
        <v>6</v>
      </c>
      <c r="P6" s="8">
        <f>COUNTIF($R$9:$R$326,N6)</f>
        <v>1</v>
      </c>
      <c r="Q6" s="8">
        <f>COUNTIF($S$9:$T$326,N6)</f>
        <v>1</v>
      </c>
      <c r="R6" s="8">
        <f>O6-P6-Q6</f>
        <v>4</v>
      </c>
      <c r="S6" s="8">
        <f>SUMIF($N$8:$N$218,N6,$O$8:$O$218)+SUMIF($P$8:$P$218,N6,$Q$8:$Q$218)</f>
        <v>13</v>
      </c>
      <c r="T6" s="8">
        <f>O6*5-S6</f>
        <v>17</v>
      </c>
      <c r="U6" s="8">
        <f>P6*2+Q6</f>
        <v>3</v>
      </c>
      <c r="V6" s="8">
        <f>U6+(S6/100)</f>
        <v>3.13</v>
      </c>
      <c r="W6" s="8">
        <f>RANK(V6,$V$4:$V$7)</f>
        <v>4</v>
      </c>
      <c r="X6" s="8">
        <f>W6+0.03</f>
        <v>4.03</v>
      </c>
    </row>
    <row r="7" spans="1:25" ht="15">
      <c r="A7" s="6">
        <v>4</v>
      </c>
      <c r="B7" s="63" t="str">
        <f>VLOOKUP(A7,$M$4:$X$7,2,FALSE)</f>
        <v>SEA VIEW</v>
      </c>
      <c r="C7" s="43"/>
      <c r="D7" s="7">
        <f>VLOOKUP(A7,$M$4:$X$7,3,FALSE)</f>
        <v>6</v>
      </c>
      <c r="E7" s="7">
        <f>VLOOKUP(A7,$M$4:$X$7,4,FALSE)</f>
        <v>1</v>
      </c>
      <c r="F7" s="7">
        <f>VLOOKUP(A7,$M$4:$X$7,5,FALSE)</f>
        <v>1</v>
      </c>
      <c r="G7" s="7">
        <f>VLOOKUP(A7,$M$4:$X$7,6,FALSE)</f>
        <v>4</v>
      </c>
      <c r="H7" s="7">
        <f>VLOOKUP(A7,$M$4:$X$7,7,FALSE)</f>
        <v>13</v>
      </c>
      <c r="I7" s="7">
        <f>VLOOKUP(A7,$M$4:$X$7,8,FALSE)</f>
        <v>17</v>
      </c>
      <c r="J7" s="60">
        <f>VLOOKUP(A7,$M$4:$X$7,9,FALSE)</f>
        <v>3</v>
      </c>
      <c r="K7" s="43"/>
      <c r="L7" s="8"/>
      <c r="M7" s="8">
        <f>RANK(X7,$X$4:$X$7,1)</f>
        <v>1</v>
      </c>
      <c r="N7" s="9" t="s">
        <v>438</v>
      </c>
      <c r="O7" s="10">
        <f>COUNTIF($N$9:$P$326,N7)</f>
        <v>6</v>
      </c>
      <c r="P7" s="8">
        <f>COUNTIF($R$9:$R$326,N7)</f>
        <v>3</v>
      </c>
      <c r="Q7" s="8">
        <f>COUNTIF($S$9:$T$326,N7)</f>
        <v>1</v>
      </c>
      <c r="R7" s="8">
        <f>O7-P7-Q7</f>
        <v>2</v>
      </c>
      <c r="S7" s="8">
        <f>SUMIF($N$8:$N$218,N7,$O$8:$O$218)+SUMIF($P$8:$P$218,N7,$Q$8:$Q$218)</f>
        <v>17</v>
      </c>
      <c r="T7" s="8">
        <f>O7*5-S7</f>
        <v>13</v>
      </c>
      <c r="U7" s="8">
        <f>P7*2+Q7</f>
        <v>7</v>
      </c>
      <c r="V7" s="8">
        <f>U7+(S7/100)</f>
        <v>7.17</v>
      </c>
      <c r="W7" s="8">
        <f>RANK(V7,$V$4:$V$7)</f>
        <v>1</v>
      </c>
      <c r="X7" s="8">
        <f>W7+0.04</f>
        <v>1.04</v>
      </c>
    </row>
    <row r="8" spans="1:25" ht="15">
      <c r="A8" s="11"/>
      <c r="B8" s="64"/>
      <c r="C8" s="45"/>
      <c r="D8" s="45"/>
      <c r="E8" s="45"/>
      <c r="F8" s="45"/>
      <c r="G8" s="45"/>
      <c r="H8" s="45"/>
      <c r="I8" s="45"/>
      <c r="J8" s="45"/>
      <c r="K8" s="43"/>
      <c r="L8" s="11"/>
      <c r="M8" s="11"/>
      <c r="N8" s="11"/>
      <c r="O8" s="11"/>
      <c r="P8" s="11"/>
      <c r="Q8" s="11"/>
      <c r="R8" s="11"/>
      <c r="S8" s="11"/>
      <c r="T8" s="11"/>
      <c r="U8" s="11"/>
      <c r="V8" s="11"/>
      <c r="W8" s="11"/>
      <c r="X8" s="11"/>
      <c r="Y8" s="11"/>
    </row>
    <row r="9" spans="1:25" ht="23.25">
      <c r="A9" s="12"/>
      <c r="B9" s="65" t="s">
        <v>20</v>
      </c>
      <c r="C9" s="45"/>
      <c r="D9" s="45"/>
      <c r="E9" s="45"/>
      <c r="F9" s="45"/>
      <c r="G9" s="45"/>
      <c r="H9" s="45"/>
      <c r="I9" s="45"/>
      <c r="J9" s="45"/>
      <c r="K9" s="43"/>
      <c r="L9" s="12"/>
      <c r="M9" s="12"/>
      <c r="N9" s="12"/>
      <c r="O9" s="12"/>
      <c r="P9" s="12"/>
      <c r="Q9" s="12"/>
      <c r="R9" s="12"/>
      <c r="S9" s="12"/>
      <c r="T9" s="12"/>
      <c r="U9" s="12"/>
      <c r="V9" s="12"/>
      <c r="W9" s="12"/>
      <c r="X9" s="12"/>
      <c r="Y9" s="12"/>
    </row>
    <row r="10" spans="1:25" ht="20.25" customHeight="1">
      <c r="A10" s="13"/>
      <c r="B10" s="57" t="s">
        <v>21</v>
      </c>
      <c r="C10" s="45"/>
      <c r="D10" s="45"/>
      <c r="E10" s="45"/>
      <c r="F10" s="45"/>
      <c r="G10" s="45"/>
      <c r="H10" s="45"/>
      <c r="I10" s="45"/>
      <c r="J10" s="45"/>
      <c r="K10" s="43"/>
      <c r="L10" s="69"/>
      <c r="M10" s="69"/>
      <c r="N10" s="69"/>
      <c r="O10" s="69"/>
      <c r="P10" s="69"/>
      <c r="Q10" s="69"/>
      <c r="R10" s="69"/>
      <c r="S10" s="69"/>
      <c r="T10" s="69"/>
      <c r="U10" s="69"/>
      <c r="V10" s="69"/>
      <c r="W10" s="69"/>
      <c r="X10" s="69"/>
      <c r="Y10" s="69"/>
    </row>
    <row r="11" spans="1:25" ht="15">
      <c r="A11" s="15"/>
      <c r="B11" s="16" t="s">
        <v>22</v>
      </c>
      <c r="C11" s="58" t="s">
        <v>438</v>
      </c>
      <c r="D11" s="45"/>
      <c r="E11" s="45"/>
      <c r="F11" s="43"/>
      <c r="G11" s="17" t="s">
        <v>22</v>
      </c>
      <c r="H11" s="48" t="s">
        <v>417</v>
      </c>
      <c r="I11" s="45"/>
      <c r="J11" s="45"/>
      <c r="K11" s="43"/>
      <c r="L11" s="69"/>
      <c r="M11" s="69"/>
      <c r="N11" s="69"/>
      <c r="O11" s="69"/>
      <c r="P11" s="69"/>
      <c r="Q11" s="69"/>
      <c r="R11" s="69"/>
      <c r="S11" s="69"/>
      <c r="T11" s="69"/>
      <c r="U11" s="69"/>
      <c r="V11" s="69"/>
      <c r="W11" s="69"/>
      <c r="X11" s="69"/>
      <c r="Y11" s="69"/>
    </row>
    <row r="12" spans="1:25" ht="15">
      <c r="A12" s="15"/>
      <c r="B12" s="41" t="s">
        <v>23</v>
      </c>
      <c r="C12" s="59" t="s">
        <v>24</v>
      </c>
      <c r="D12" s="50"/>
      <c r="E12" s="41" t="s">
        <v>25</v>
      </c>
      <c r="F12" s="41" t="s">
        <v>26</v>
      </c>
      <c r="G12" s="40" t="s">
        <v>23</v>
      </c>
      <c r="H12" s="49" t="s">
        <v>24</v>
      </c>
      <c r="I12" s="50"/>
      <c r="J12" s="40" t="s">
        <v>25</v>
      </c>
      <c r="K12" s="40" t="s">
        <v>26</v>
      </c>
      <c r="L12" s="69"/>
      <c r="M12" s="69"/>
      <c r="N12" s="69"/>
      <c r="O12" s="69"/>
      <c r="P12" s="69"/>
      <c r="Q12" s="69"/>
      <c r="R12" s="69"/>
      <c r="S12" s="69"/>
      <c r="T12" s="69"/>
      <c r="U12" s="69"/>
      <c r="V12" s="69"/>
      <c r="W12" s="69"/>
      <c r="X12" s="69"/>
      <c r="Y12" s="69"/>
    </row>
    <row r="13" spans="1:25" ht="15">
      <c r="A13" s="15"/>
      <c r="B13" s="47"/>
      <c r="C13" s="51"/>
      <c r="D13" s="52"/>
      <c r="E13" s="47"/>
      <c r="F13" s="47"/>
      <c r="G13" s="47"/>
      <c r="H13" s="51"/>
      <c r="I13" s="52"/>
      <c r="J13" s="47"/>
      <c r="K13" s="47"/>
      <c r="L13" s="69"/>
      <c r="M13" s="69"/>
      <c r="N13" s="69"/>
      <c r="O13" s="69"/>
      <c r="P13" s="69"/>
      <c r="Q13" s="69"/>
      <c r="R13" s="69"/>
      <c r="S13" s="69"/>
      <c r="T13" s="69"/>
      <c r="U13" s="69"/>
      <c r="V13" s="69"/>
      <c r="W13" s="69"/>
      <c r="X13" s="69"/>
      <c r="Y13" s="69"/>
    </row>
    <row r="14" spans="1:25" ht="15">
      <c r="A14" s="15"/>
      <c r="B14" s="39"/>
      <c r="C14" s="53"/>
      <c r="D14" s="54"/>
      <c r="E14" s="39"/>
      <c r="F14" s="39"/>
      <c r="G14" s="39"/>
      <c r="H14" s="53"/>
      <c r="I14" s="54"/>
      <c r="J14" s="39"/>
      <c r="K14" s="39"/>
      <c r="L14" s="69"/>
      <c r="M14" s="69"/>
      <c r="N14" s="69"/>
      <c r="O14" s="69"/>
      <c r="P14" s="69"/>
      <c r="Q14" s="69"/>
      <c r="R14" s="69"/>
      <c r="S14" s="69"/>
      <c r="T14" s="69"/>
      <c r="U14" s="69"/>
      <c r="V14" s="69"/>
      <c r="W14" s="69"/>
      <c r="X14" s="69"/>
      <c r="Y14" s="69"/>
    </row>
    <row r="15" spans="1:25" ht="15">
      <c r="A15" s="15"/>
      <c r="B15" s="41">
        <v>1</v>
      </c>
      <c r="C15" s="42" t="s">
        <v>436</v>
      </c>
      <c r="D15" s="43"/>
      <c r="E15" s="19">
        <v>9</v>
      </c>
      <c r="F15" s="38" t="s">
        <v>119</v>
      </c>
      <c r="G15" s="40">
        <v>1</v>
      </c>
      <c r="H15" s="42" t="s">
        <v>411</v>
      </c>
      <c r="I15" s="43"/>
      <c r="J15" s="19">
        <v>17</v>
      </c>
      <c r="K15" s="38" t="s">
        <v>119</v>
      </c>
      <c r="L15" s="71"/>
      <c r="M15" s="71"/>
      <c r="N15" s="71"/>
      <c r="O15" s="71"/>
      <c r="P15" s="71"/>
      <c r="Q15" s="71"/>
      <c r="R15" s="71"/>
      <c r="S15" s="71"/>
      <c r="T15" s="71"/>
      <c r="U15" s="71"/>
      <c r="V15" s="71"/>
      <c r="W15" s="71"/>
      <c r="X15" s="71"/>
      <c r="Y15" s="71"/>
    </row>
    <row r="16" spans="1:25" ht="15">
      <c r="A16" s="15"/>
      <c r="B16" s="39"/>
      <c r="C16" s="42" t="s">
        <v>443</v>
      </c>
      <c r="D16" s="43"/>
      <c r="E16" s="19">
        <v>18</v>
      </c>
      <c r="F16" s="39"/>
      <c r="G16" s="39"/>
      <c r="H16" s="42" t="s">
        <v>401</v>
      </c>
      <c r="I16" s="43"/>
      <c r="J16" s="19">
        <v>26</v>
      </c>
      <c r="K16" s="39"/>
      <c r="L16" s="71"/>
      <c r="M16" s="71"/>
      <c r="N16" s="71"/>
      <c r="O16" s="71"/>
      <c r="P16" s="71"/>
      <c r="Q16" s="71"/>
      <c r="R16" s="71"/>
      <c r="S16" s="71"/>
      <c r="T16" s="71"/>
      <c r="U16" s="71"/>
      <c r="V16" s="71"/>
      <c r="W16" s="71"/>
      <c r="X16" s="71"/>
      <c r="Y16" s="71"/>
    </row>
    <row r="17" spans="1:25" ht="15">
      <c r="A17" s="15"/>
      <c r="B17" s="41">
        <v>2</v>
      </c>
      <c r="C17" s="42" t="s">
        <v>442</v>
      </c>
      <c r="D17" s="43"/>
      <c r="E17" s="19">
        <v>11</v>
      </c>
      <c r="F17" s="38"/>
      <c r="G17" s="40">
        <v>2</v>
      </c>
      <c r="H17" s="42" t="s">
        <v>415</v>
      </c>
      <c r="I17" s="43"/>
      <c r="J17" s="19">
        <v>15</v>
      </c>
      <c r="K17" s="38" t="s">
        <v>43</v>
      </c>
      <c r="L17" s="71"/>
      <c r="M17" s="71"/>
      <c r="N17" s="71"/>
      <c r="O17" s="71"/>
      <c r="P17" s="71"/>
      <c r="Q17" s="71"/>
      <c r="R17" s="71"/>
      <c r="S17" s="71"/>
      <c r="T17" s="71"/>
      <c r="U17" s="71"/>
      <c r="V17" s="71"/>
      <c r="W17" s="71"/>
      <c r="X17" s="71"/>
      <c r="Y17" s="71"/>
    </row>
    <row r="18" spans="1:25" ht="15">
      <c r="A18" s="15"/>
      <c r="B18" s="39"/>
      <c r="C18" s="42" t="s">
        <v>430</v>
      </c>
      <c r="D18" s="43"/>
      <c r="E18" s="19">
        <v>13</v>
      </c>
      <c r="F18" s="39"/>
      <c r="G18" s="39"/>
      <c r="H18" s="42" t="s">
        <v>446</v>
      </c>
      <c r="I18" s="43"/>
      <c r="J18" s="19">
        <v>10</v>
      </c>
      <c r="K18" s="39"/>
      <c r="L18" s="71"/>
      <c r="M18" s="71"/>
      <c r="N18" s="71"/>
      <c r="O18" s="71"/>
      <c r="P18" s="71"/>
      <c r="Q18" s="71"/>
      <c r="R18" s="71"/>
      <c r="S18" s="71"/>
      <c r="T18" s="71"/>
      <c r="U18" s="71"/>
      <c r="V18" s="71"/>
      <c r="W18" s="71"/>
      <c r="X18" s="71"/>
      <c r="Y18" s="71"/>
    </row>
    <row r="19" spans="1:25" ht="15">
      <c r="A19" s="15"/>
      <c r="B19" s="41">
        <v>3</v>
      </c>
      <c r="C19" s="42" t="s">
        <v>426</v>
      </c>
      <c r="D19" s="43"/>
      <c r="E19" s="19">
        <v>15</v>
      </c>
      <c r="F19" s="38"/>
      <c r="G19" s="40">
        <v>3</v>
      </c>
      <c r="H19" s="42" t="s">
        <v>397</v>
      </c>
      <c r="I19" s="43"/>
      <c r="J19" s="19">
        <v>15</v>
      </c>
      <c r="K19" s="38" t="s">
        <v>33</v>
      </c>
      <c r="L19" s="71"/>
      <c r="M19" s="71"/>
      <c r="N19" s="71"/>
      <c r="O19" s="71"/>
      <c r="P19" s="71"/>
      <c r="Q19" s="71"/>
      <c r="R19" s="71"/>
      <c r="S19" s="71"/>
      <c r="T19" s="71"/>
      <c r="U19" s="71"/>
      <c r="V19" s="71"/>
      <c r="W19" s="71"/>
      <c r="X19" s="71"/>
      <c r="Y19" s="71"/>
    </row>
    <row r="20" spans="1:25" ht="15">
      <c r="A20" s="15"/>
      <c r="B20" s="39"/>
      <c r="C20" s="42" t="s">
        <v>428</v>
      </c>
      <c r="D20" s="43"/>
      <c r="E20" s="19">
        <v>12</v>
      </c>
      <c r="F20" s="39"/>
      <c r="G20" s="39"/>
      <c r="H20" s="42" t="s">
        <v>513</v>
      </c>
      <c r="I20" s="43"/>
      <c r="J20" s="19">
        <v>29</v>
      </c>
      <c r="K20" s="39"/>
      <c r="L20" s="71"/>
      <c r="M20" s="71"/>
      <c r="N20" s="71"/>
      <c r="O20" s="71"/>
      <c r="P20" s="71"/>
      <c r="Q20" s="71"/>
      <c r="R20" s="71"/>
      <c r="S20" s="71"/>
      <c r="T20" s="71"/>
      <c r="U20" s="71"/>
      <c r="V20" s="71"/>
      <c r="W20" s="71"/>
      <c r="X20" s="71"/>
      <c r="Y20" s="71"/>
    </row>
    <row r="21" spans="1:25" ht="15">
      <c r="A21" s="15"/>
      <c r="B21" s="41">
        <v>4</v>
      </c>
      <c r="C21" s="42" t="s">
        <v>444</v>
      </c>
      <c r="D21" s="43"/>
      <c r="E21" s="19">
        <v>22</v>
      </c>
      <c r="F21" s="38" t="s">
        <v>68</v>
      </c>
      <c r="G21" s="40">
        <v>4</v>
      </c>
      <c r="H21" s="42" t="s">
        <v>455</v>
      </c>
      <c r="I21" s="43"/>
      <c r="J21" s="19">
        <v>17</v>
      </c>
      <c r="K21" s="38"/>
      <c r="L21" s="71"/>
      <c r="M21" s="71"/>
      <c r="N21" s="71"/>
      <c r="O21" s="71"/>
      <c r="P21" s="71"/>
      <c r="Q21" s="71"/>
      <c r="R21" s="71"/>
      <c r="S21" s="71"/>
      <c r="T21" s="71"/>
      <c r="U21" s="71"/>
      <c r="V21" s="71"/>
      <c r="W21" s="71"/>
      <c r="X21" s="71"/>
      <c r="Y21" s="71"/>
    </row>
    <row r="22" spans="1:25" ht="15">
      <c r="A22" s="15"/>
      <c r="B22" s="39"/>
      <c r="C22" s="42" t="s">
        <v>479</v>
      </c>
      <c r="D22" s="43"/>
      <c r="E22" s="19">
        <v>9</v>
      </c>
      <c r="F22" s="39"/>
      <c r="G22" s="39"/>
      <c r="H22" s="42" t="s">
        <v>407</v>
      </c>
      <c r="I22" s="43"/>
      <c r="J22" s="19">
        <v>16</v>
      </c>
      <c r="K22" s="39"/>
      <c r="L22" s="71"/>
      <c r="M22" s="71"/>
      <c r="N22" s="71"/>
      <c r="O22" s="71"/>
      <c r="P22" s="71"/>
      <c r="Q22" s="71"/>
      <c r="R22" s="71"/>
      <c r="S22" s="71"/>
      <c r="T22" s="71"/>
      <c r="U22" s="71"/>
      <c r="V22" s="71"/>
      <c r="W22" s="71"/>
      <c r="X22" s="71"/>
      <c r="Y22" s="71"/>
    </row>
    <row r="23" spans="1:25" ht="15">
      <c r="A23" s="15"/>
      <c r="B23" s="41">
        <v>5</v>
      </c>
      <c r="C23" s="42" t="s">
        <v>418</v>
      </c>
      <c r="D23" s="43"/>
      <c r="E23" s="19">
        <v>11</v>
      </c>
      <c r="F23" s="38" t="s">
        <v>77</v>
      </c>
      <c r="G23" s="40">
        <v>5</v>
      </c>
      <c r="H23" s="42" t="s">
        <v>451</v>
      </c>
      <c r="I23" s="43"/>
      <c r="J23" s="19">
        <v>22</v>
      </c>
      <c r="K23" s="38"/>
      <c r="L23" s="71"/>
      <c r="M23" s="71"/>
      <c r="N23" s="71"/>
      <c r="O23" s="71"/>
      <c r="P23" s="71"/>
      <c r="Q23" s="71"/>
      <c r="R23" s="71"/>
      <c r="S23" s="71"/>
      <c r="T23" s="71"/>
      <c r="U23" s="71"/>
      <c r="V23" s="71"/>
      <c r="W23" s="71"/>
      <c r="X23" s="71"/>
      <c r="Y23" s="71"/>
    </row>
    <row r="24" spans="1:25" ht="15">
      <c r="A24" s="15"/>
      <c r="B24" s="39"/>
      <c r="C24" s="42" t="s">
        <v>422</v>
      </c>
      <c r="D24" s="43"/>
      <c r="E24" s="19">
        <v>21</v>
      </c>
      <c r="F24" s="39"/>
      <c r="G24" s="39"/>
      <c r="H24" s="42" t="s">
        <v>449</v>
      </c>
      <c r="I24" s="43"/>
      <c r="J24" s="19">
        <v>24</v>
      </c>
      <c r="K24" s="39"/>
      <c r="L24" s="71"/>
      <c r="M24" s="71"/>
      <c r="N24" s="71"/>
      <c r="O24" s="71"/>
      <c r="P24" s="71"/>
      <c r="Q24" s="71"/>
      <c r="R24" s="71"/>
      <c r="S24" s="71"/>
      <c r="T24" s="71"/>
      <c r="U24" s="71"/>
      <c r="V24" s="71"/>
      <c r="W24" s="71"/>
      <c r="X24" s="71"/>
      <c r="Y24" s="71"/>
    </row>
    <row r="25" spans="1:25" ht="15">
      <c r="A25" s="22"/>
      <c r="B25" s="44" t="str">
        <f>"TOTAL MATCHES WON BY : "&amp;C11</f>
        <v>TOTAL MATCHES WON BY : WANNEROO</v>
      </c>
      <c r="C25" s="45"/>
      <c r="D25" s="45"/>
      <c r="E25" s="43"/>
      <c r="F25" s="19">
        <f>COUNTA(F15:F24)-0.5*COUNTIF(F15:F24,"Sq*")-COUNTIF(F15:F24,"TBA")</f>
        <v>2.5</v>
      </c>
      <c r="G25" s="55" t="str">
        <f>"TOTAL MATCHES WON BY : "&amp;H11</f>
        <v>TOTAL MATCHES WON BY : LAKELANDS</v>
      </c>
      <c r="H25" s="45"/>
      <c r="I25" s="45"/>
      <c r="J25" s="43"/>
      <c r="K25" s="19">
        <f>COUNTA(K15:K24)-0.5*COUNTIF(K15:K24,"Sq*")-COUNTIF(K15:K24,"TBA")</f>
        <v>2.5</v>
      </c>
      <c r="L25" s="70"/>
      <c r="M25" s="70"/>
      <c r="N25" s="70" t="str">
        <f>IF(F25+K25=0,"",C11)</f>
        <v>WANNEROO</v>
      </c>
      <c r="O25" s="24">
        <f>F25</f>
        <v>2.5</v>
      </c>
      <c r="P25" s="70" t="str">
        <f>IF(F25+K25=0,"",H11)</f>
        <v>LAKELANDS</v>
      </c>
      <c r="Q25" s="24">
        <f>K25</f>
        <v>2.5</v>
      </c>
      <c r="R25" s="70" t="str">
        <f>G26</f>
        <v>HALVED</v>
      </c>
      <c r="S25" s="70" t="str">
        <f>IF(R25="HALVED",C11,"")</f>
        <v>WANNEROO</v>
      </c>
      <c r="T25" s="70" t="str">
        <f>IF(R25="HALVED",H11,"")</f>
        <v>LAKELANDS</v>
      </c>
      <c r="U25" s="70"/>
      <c r="V25" s="70"/>
      <c r="W25" s="70"/>
      <c r="X25" s="70"/>
      <c r="Y25" s="70"/>
    </row>
    <row r="26" spans="1:25" ht="15">
      <c r="A26" s="25"/>
      <c r="B26" s="46" t="s">
        <v>52</v>
      </c>
      <c r="C26" s="45"/>
      <c r="D26" s="45"/>
      <c r="E26" s="45"/>
      <c r="F26" s="43"/>
      <c r="G26" s="56" t="str">
        <f>IF(F25+K25&lt;4,"",IF(F25=K25,"HALVED",IF(F25&gt;K25,C11,H11)))</f>
        <v>HALVED</v>
      </c>
      <c r="H26" s="45"/>
      <c r="I26" s="45"/>
      <c r="J26" s="45"/>
      <c r="K26" s="43"/>
      <c r="L26" s="69"/>
      <c r="M26" s="69"/>
      <c r="N26" s="69"/>
      <c r="O26" s="69"/>
      <c r="P26" s="69"/>
      <c r="Q26" s="69"/>
      <c r="R26" s="69"/>
      <c r="S26" s="69"/>
      <c r="T26" s="69"/>
      <c r="U26" s="69"/>
      <c r="V26" s="69"/>
      <c r="W26" s="69"/>
      <c r="X26" s="69"/>
      <c r="Y26" s="69"/>
    </row>
    <row r="27" spans="1:25" ht="18">
      <c r="A27" s="25"/>
      <c r="B27" s="76"/>
      <c r="C27" s="45"/>
      <c r="D27" s="45"/>
      <c r="E27" s="45"/>
      <c r="F27" s="45"/>
      <c r="G27" s="45"/>
      <c r="H27" s="45"/>
      <c r="I27" s="45"/>
      <c r="J27" s="45"/>
      <c r="K27" s="43"/>
      <c r="L27" s="69"/>
      <c r="M27" s="69"/>
      <c r="N27" s="69"/>
      <c r="O27" s="69"/>
      <c r="P27" s="69"/>
      <c r="Q27" s="69"/>
      <c r="R27" s="69"/>
      <c r="S27" s="69"/>
      <c r="T27" s="69"/>
      <c r="U27" s="69"/>
      <c r="V27" s="69"/>
      <c r="W27" s="69"/>
      <c r="X27" s="69"/>
      <c r="Y27" s="69"/>
    </row>
    <row r="28" spans="1:25" ht="15">
      <c r="A28" s="15"/>
      <c r="B28" s="16" t="s">
        <v>22</v>
      </c>
      <c r="C28" s="58" t="s">
        <v>439</v>
      </c>
      <c r="D28" s="45"/>
      <c r="E28" s="45"/>
      <c r="F28" s="43"/>
      <c r="G28" s="17" t="s">
        <v>22</v>
      </c>
      <c r="H28" s="48" t="s">
        <v>320</v>
      </c>
      <c r="I28" s="45"/>
      <c r="J28" s="45"/>
      <c r="K28" s="43"/>
      <c r="L28" s="69"/>
      <c r="M28" s="69"/>
      <c r="N28" s="69"/>
      <c r="O28" s="69"/>
      <c r="P28" s="69"/>
      <c r="Q28" s="69"/>
      <c r="R28" s="69"/>
      <c r="S28" s="69"/>
      <c r="T28" s="69"/>
      <c r="U28" s="69"/>
      <c r="V28" s="69"/>
      <c r="W28" s="69"/>
      <c r="X28" s="69"/>
      <c r="Y28" s="69"/>
    </row>
    <row r="29" spans="1:25" ht="15">
      <c r="A29" s="15"/>
      <c r="B29" s="41" t="s">
        <v>23</v>
      </c>
      <c r="C29" s="59" t="s">
        <v>24</v>
      </c>
      <c r="D29" s="50"/>
      <c r="E29" s="41" t="s">
        <v>25</v>
      </c>
      <c r="F29" s="41" t="s">
        <v>26</v>
      </c>
      <c r="G29" s="40" t="s">
        <v>23</v>
      </c>
      <c r="H29" s="49" t="s">
        <v>24</v>
      </c>
      <c r="I29" s="50"/>
      <c r="J29" s="40" t="s">
        <v>25</v>
      </c>
      <c r="K29" s="40" t="s">
        <v>26</v>
      </c>
      <c r="L29" s="69"/>
      <c r="M29" s="69"/>
      <c r="N29" s="69"/>
      <c r="O29" s="69"/>
      <c r="P29" s="69"/>
      <c r="Q29" s="69"/>
      <c r="R29" s="69"/>
      <c r="S29" s="69"/>
      <c r="T29" s="69"/>
      <c r="U29" s="69"/>
      <c r="V29" s="69"/>
      <c r="W29" s="69"/>
      <c r="X29" s="69"/>
      <c r="Y29" s="69"/>
    </row>
    <row r="30" spans="1:25" ht="15">
      <c r="A30" s="15"/>
      <c r="B30" s="47"/>
      <c r="C30" s="51"/>
      <c r="D30" s="52"/>
      <c r="E30" s="47"/>
      <c r="F30" s="47"/>
      <c r="G30" s="47"/>
      <c r="H30" s="51"/>
      <c r="I30" s="52"/>
      <c r="J30" s="47"/>
      <c r="K30" s="47"/>
      <c r="L30" s="69"/>
      <c r="M30" s="69"/>
      <c r="N30" s="69"/>
      <c r="O30" s="69"/>
      <c r="P30" s="69"/>
      <c r="Q30" s="69"/>
      <c r="R30" s="69"/>
      <c r="S30" s="69"/>
      <c r="T30" s="69"/>
      <c r="U30" s="69"/>
      <c r="V30" s="69"/>
      <c r="W30" s="69"/>
      <c r="X30" s="69"/>
      <c r="Y30" s="69"/>
    </row>
    <row r="31" spans="1:25" ht="15">
      <c r="A31" s="15"/>
      <c r="B31" s="39"/>
      <c r="C31" s="53"/>
      <c r="D31" s="54"/>
      <c r="E31" s="39"/>
      <c r="F31" s="39"/>
      <c r="G31" s="39"/>
      <c r="H31" s="53"/>
      <c r="I31" s="54"/>
      <c r="J31" s="39"/>
      <c r="K31" s="39"/>
      <c r="L31" s="69"/>
      <c r="M31" s="69"/>
      <c r="N31" s="69"/>
      <c r="O31" s="69"/>
      <c r="P31" s="69"/>
      <c r="Q31" s="69"/>
      <c r="R31" s="69"/>
      <c r="S31" s="69"/>
      <c r="T31" s="69"/>
      <c r="U31" s="69"/>
      <c r="V31" s="69"/>
      <c r="W31" s="69"/>
      <c r="X31" s="69"/>
      <c r="Y31" s="69"/>
    </row>
    <row r="32" spans="1:25" ht="15">
      <c r="A32" s="15"/>
      <c r="B32" s="41">
        <v>1</v>
      </c>
      <c r="C32" s="42" t="s">
        <v>433</v>
      </c>
      <c r="D32" s="43"/>
      <c r="E32" s="19">
        <v>9</v>
      </c>
      <c r="F32" s="38"/>
      <c r="G32" s="40">
        <v>1</v>
      </c>
      <c r="H32" s="42" t="s">
        <v>410</v>
      </c>
      <c r="I32" s="43"/>
      <c r="J32" s="19">
        <v>14</v>
      </c>
      <c r="K32" s="38" t="s">
        <v>43</v>
      </c>
      <c r="L32" s="69"/>
      <c r="M32" s="71"/>
      <c r="N32" s="71"/>
      <c r="O32" s="71"/>
      <c r="P32" s="71"/>
      <c r="Q32" s="71"/>
      <c r="R32" s="71"/>
      <c r="S32" s="71"/>
      <c r="T32" s="71"/>
      <c r="U32" s="71"/>
      <c r="V32" s="71"/>
      <c r="W32" s="71"/>
      <c r="X32" s="71"/>
      <c r="Y32" s="71"/>
    </row>
    <row r="33" spans="1:25" ht="15">
      <c r="A33" s="15"/>
      <c r="B33" s="39"/>
      <c r="C33" s="42" t="s">
        <v>431</v>
      </c>
      <c r="D33" s="43"/>
      <c r="E33" s="19">
        <v>17</v>
      </c>
      <c r="F33" s="39"/>
      <c r="G33" s="39"/>
      <c r="H33" s="42" t="s">
        <v>512</v>
      </c>
      <c r="I33" s="43"/>
      <c r="J33" s="19">
        <v>15</v>
      </c>
      <c r="K33" s="39"/>
      <c r="L33" s="71"/>
      <c r="M33" s="71"/>
      <c r="N33" s="71"/>
      <c r="O33" s="71"/>
      <c r="P33" s="71"/>
      <c r="Q33" s="71"/>
      <c r="R33" s="71"/>
      <c r="S33" s="71"/>
      <c r="T33" s="71"/>
      <c r="U33" s="71"/>
      <c r="V33" s="71"/>
      <c r="W33" s="71"/>
      <c r="X33" s="71"/>
      <c r="Y33" s="71"/>
    </row>
    <row r="34" spans="1:25" ht="15">
      <c r="A34" s="15"/>
      <c r="B34" s="41">
        <v>2</v>
      </c>
      <c r="C34" s="42" t="s">
        <v>483</v>
      </c>
      <c r="D34" s="43"/>
      <c r="E34" s="19">
        <v>9</v>
      </c>
      <c r="F34" s="38"/>
      <c r="G34" s="40">
        <v>2</v>
      </c>
      <c r="H34" s="42" t="s">
        <v>511</v>
      </c>
      <c r="I34" s="43"/>
      <c r="J34" s="19">
        <v>16</v>
      </c>
      <c r="K34" s="38" t="s">
        <v>33</v>
      </c>
      <c r="L34" s="71"/>
      <c r="M34" s="71"/>
      <c r="N34" s="71"/>
      <c r="O34" s="71"/>
      <c r="P34" s="71"/>
      <c r="Q34" s="71"/>
      <c r="R34" s="71"/>
      <c r="S34" s="71"/>
      <c r="T34" s="71"/>
      <c r="U34" s="71"/>
      <c r="V34" s="71"/>
      <c r="W34" s="71"/>
      <c r="X34" s="71"/>
      <c r="Y34" s="71" t="s">
        <v>396</v>
      </c>
    </row>
    <row r="35" spans="1:25" ht="15">
      <c r="A35" s="15"/>
      <c r="B35" s="39"/>
      <c r="C35" s="42" t="s">
        <v>458</v>
      </c>
      <c r="D35" s="43"/>
      <c r="E35" s="19">
        <v>25</v>
      </c>
      <c r="F35" s="39"/>
      <c r="G35" s="39"/>
      <c r="H35" s="42" t="s">
        <v>462</v>
      </c>
      <c r="I35" s="43"/>
      <c r="J35" s="19">
        <v>16</v>
      </c>
      <c r="K35" s="39"/>
      <c r="L35" s="71"/>
      <c r="M35" s="71"/>
      <c r="N35" s="71"/>
      <c r="O35" s="71"/>
      <c r="P35" s="71"/>
      <c r="Q35" s="71"/>
      <c r="R35" s="71"/>
      <c r="S35" s="71"/>
      <c r="T35" s="71"/>
      <c r="U35" s="71"/>
      <c r="V35" s="71"/>
      <c r="W35" s="71"/>
      <c r="X35" s="71"/>
      <c r="Y35" s="71"/>
    </row>
    <row r="36" spans="1:25" ht="15">
      <c r="A36" s="15"/>
      <c r="B36" s="41">
        <v>3</v>
      </c>
      <c r="C36" s="42" t="s">
        <v>425</v>
      </c>
      <c r="D36" s="43"/>
      <c r="E36" s="19">
        <v>11</v>
      </c>
      <c r="F36" s="38"/>
      <c r="G36" s="40">
        <v>3</v>
      </c>
      <c r="H36" s="42" t="s">
        <v>408</v>
      </c>
      <c r="I36" s="43"/>
      <c r="J36" s="19">
        <v>16</v>
      </c>
      <c r="K36" s="38" t="s">
        <v>64</v>
      </c>
      <c r="L36" s="71"/>
      <c r="M36" s="71"/>
      <c r="N36" s="71"/>
      <c r="O36" s="71"/>
      <c r="P36" s="71"/>
      <c r="Q36" s="71"/>
      <c r="R36" s="71"/>
      <c r="S36" s="71"/>
      <c r="T36" s="71"/>
      <c r="U36" s="71"/>
      <c r="V36" s="71"/>
      <c r="W36" s="71"/>
      <c r="X36" s="71"/>
      <c r="Y36" s="71"/>
    </row>
    <row r="37" spans="1:25" ht="15">
      <c r="A37" s="15"/>
      <c r="B37" s="39"/>
      <c r="C37" s="42" t="s">
        <v>484</v>
      </c>
      <c r="D37" s="43"/>
      <c r="E37" s="19">
        <v>26</v>
      </c>
      <c r="F37" s="39"/>
      <c r="G37" s="39"/>
      <c r="H37" s="42" t="s">
        <v>454</v>
      </c>
      <c r="I37" s="43"/>
      <c r="J37" s="19">
        <v>12</v>
      </c>
      <c r="K37" s="39"/>
      <c r="L37" s="71"/>
      <c r="M37" s="71"/>
      <c r="N37" s="71"/>
      <c r="O37" s="71"/>
      <c r="P37" s="71"/>
      <c r="Q37" s="71"/>
      <c r="R37" s="71"/>
      <c r="S37" s="71"/>
      <c r="T37" s="71"/>
      <c r="U37" s="71"/>
      <c r="V37" s="71"/>
      <c r="W37" s="71"/>
      <c r="X37" s="71"/>
      <c r="Y37" s="71"/>
    </row>
    <row r="38" spans="1:25" ht="15">
      <c r="A38" s="15"/>
      <c r="B38" s="41">
        <v>4</v>
      </c>
      <c r="C38" s="42" t="s">
        <v>423</v>
      </c>
      <c r="D38" s="43"/>
      <c r="E38" s="19">
        <v>15</v>
      </c>
      <c r="F38" s="38" t="s">
        <v>68</v>
      </c>
      <c r="G38" s="40">
        <v>4</v>
      </c>
      <c r="H38" s="42" t="s">
        <v>456</v>
      </c>
      <c r="I38" s="43"/>
      <c r="J38" s="19">
        <v>16</v>
      </c>
      <c r="K38" s="38"/>
      <c r="L38" s="71"/>
      <c r="M38" s="71"/>
      <c r="N38" s="71"/>
      <c r="O38" s="71"/>
      <c r="P38" s="71"/>
      <c r="Q38" s="71"/>
      <c r="R38" s="71"/>
      <c r="S38" s="71"/>
      <c r="T38" s="71"/>
      <c r="U38" s="71"/>
      <c r="V38" s="71"/>
      <c r="W38" s="71"/>
      <c r="X38" s="71"/>
      <c r="Y38" s="71"/>
    </row>
    <row r="39" spans="1:25" ht="15">
      <c r="A39" s="15"/>
      <c r="B39" s="39"/>
      <c r="C39" s="42" t="s">
        <v>419</v>
      </c>
      <c r="D39" s="43"/>
      <c r="E39" s="19">
        <v>21</v>
      </c>
      <c r="F39" s="39"/>
      <c r="G39" s="39"/>
      <c r="H39" s="42" t="s">
        <v>476</v>
      </c>
      <c r="I39" s="43"/>
      <c r="J39" s="19">
        <v>23</v>
      </c>
      <c r="K39" s="39"/>
      <c r="L39" s="71"/>
      <c r="M39" s="71"/>
      <c r="N39" s="71"/>
      <c r="O39" s="71"/>
      <c r="P39" s="71"/>
      <c r="Q39" s="71"/>
      <c r="R39" s="71"/>
      <c r="S39" s="71"/>
      <c r="T39" s="71"/>
      <c r="U39" s="71"/>
      <c r="V39" s="71"/>
      <c r="W39" s="71"/>
      <c r="X39" s="71"/>
      <c r="Y39" s="71"/>
    </row>
    <row r="40" spans="1:25" ht="15">
      <c r="A40" s="15"/>
      <c r="B40" s="41">
        <v>5</v>
      </c>
      <c r="C40" s="42" t="s">
        <v>437</v>
      </c>
      <c r="D40" s="43"/>
      <c r="E40" s="19">
        <v>7</v>
      </c>
      <c r="F40" s="38" t="s">
        <v>38</v>
      </c>
      <c r="G40" s="40">
        <v>5</v>
      </c>
      <c r="H40" s="42" t="s">
        <v>510</v>
      </c>
      <c r="I40" s="43"/>
      <c r="J40" s="19">
        <v>14</v>
      </c>
      <c r="K40" s="38"/>
      <c r="L40" s="71"/>
      <c r="M40" s="71"/>
      <c r="N40" s="71"/>
      <c r="O40" s="71"/>
      <c r="P40" s="71"/>
      <c r="Q40" s="71"/>
      <c r="R40" s="71"/>
      <c r="S40" s="71"/>
      <c r="T40" s="71"/>
      <c r="U40" s="71"/>
      <c r="V40" s="71"/>
      <c r="W40" s="71"/>
      <c r="X40" s="71"/>
      <c r="Y40" s="71"/>
    </row>
    <row r="41" spans="1:25" ht="15">
      <c r="A41" s="15"/>
      <c r="B41" s="39"/>
      <c r="C41" s="42" t="s">
        <v>509</v>
      </c>
      <c r="D41" s="43"/>
      <c r="E41" s="19">
        <v>27</v>
      </c>
      <c r="F41" s="39"/>
      <c r="G41" s="39"/>
      <c r="H41" s="42" t="s">
        <v>508</v>
      </c>
      <c r="I41" s="43"/>
      <c r="J41" s="19">
        <v>21</v>
      </c>
      <c r="K41" s="39"/>
      <c r="L41" s="71"/>
      <c r="M41" s="71"/>
      <c r="N41" s="71"/>
      <c r="O41" s="71"/>
      <c r="P41" s="71"/>
      <c r="Q41" s="71"/>
      <c r="R41" s="71"/>
      <c r="S41" s="71"/>
      <c r="T41" s="71"/>
      <c r="U41" s="71"/>
      <c r="V41" s="71"/>
      <c r="W41" s="71"/>
      <c r="X41" s="71"/>
      <c r="Y41" s="71"/>
    </row>
    <row r="42" spans="1:25" ht="15">
      <c r="A42" s="22"/>
      <c r="B42" s="44"/>
      <c r="C42" s="45"/>
      <c r="D42" s="45"/>
      <c r="E42" s="43"/>
      <c r="F42" s="19">
        <f>COUNTA(F32:F41)-0.5*COUNTIF(F32:F41,"Sq*")-COUNTIF(F32:F41,"TBA")</f>
        <v>2</v>
      </c>
      <c r="G42" s="55" t="str">
        <f>"TOTAL MATCHES WON BY : "&amp;H28</f>
        <v>TOTAL MATCHES WON BY : MOUNT LAWLEY</v>
      </c>
      <c r="H42" s="45"/>
      <c r="I42" s="45"/>
      <c r="J42" s="43"/>
      <c r="K42" s="19">
        <f>COUNTA(K32:K41)-0.5*COUNTIF(K32:K41,"Sq*")-COUNTIF(K32:K41,"TBA")</f>
        <v>3</v>
      </c>
      <c r="L42" s="70"/>
      <c r="M42" s="70"/>
      <c r="N42" s="70" t="str">
        <f>IF(F42+K42=0,"",C28)</f>
        <v>SEA VIEW</v>
      </c>
      <c r="O42" s="24">
        <f>F42</f>
        <v>2</v>
      </c>
      <c r="P42" s="70" t="str">
        <f>IF(F42+K42=0,"",H28)</f>
        <v>MOUNT LAWLEY</v>
      </c>
      <c r="Q42" s="24">
        <f>K42</f>
        <v>3</v>
      </c>
      <c r="R42" s="70" t="str">
        <f>G43</f>
        <v>MOUNT LAWLEY</v>
      </c>
      <c r="S42" s="70" t="str">
        <f>IF(R42="HALVED",C28,"")</f>
        <v/>
      </c>
      <c r="T42" s="70" t="str">
        <f>IF(R42="HALVED",H28,"")</f>
        <v/>
      </c>
      <c r="U42" s="70"/>
      <c r="V42" s="70"/>
      <c r="W42" s="70"/>
      <c r="X42" s="70"/>
      <c r="Y42" s="70"/>
    </row>
    <row r="43" spans="1:25" ht="15">
      <c r="A43" s="25"/>
      <c r="B43" s="46" t="s">
        <v>52</v>
      </c>
      <c r="C43" s="45"/>
      <c r="D43" s="45"/>
      <c r="E43" s="45"/>
      <c r="F43" s="43"/>
      <c r="G43" s="56" t="str">
        <f>IF(F42+K42&lt;4,"",IF(F42=K42,"HALVED",IF(F42&gt;K42,C28,H28)))</f>
        <v>MOUNT LAWLEY</v>
      </c>
      <c r="H43" s="45"/>
      <c r="I43" s="45"/>
      <c r="J43" s="45"/>
      <c r="K43" s="43"/>
      <c r="L43" s="69"/>
      <c r="M43" s="69"/>
      <c r="N43" s="69"/>
      <c r="O43" s="69"/>
      <c r="P43" s="69"/>
      <c r="Q43" s="69"/>
      <c r="R43" s="69"/>
      <c r="S43" s="69"/>
      <c r="T43" s="69"/>
      <c r="U43" s="69"/>
      <c r="V43" s="69"/>
      <c r="W43" s="69"/>
      <c r="X43" s="69"/>
      <c r="Y43" s="69"/>
    </row>
    <row r="44" spans="1:25" ht="15">
      <c r="A44" s="25"/>
      <c r="B44" s="28"/>
      <c r="C44" s="28"/>
      <c r="D44" s="28"/>
      <c r="E44" s="28"/>
      <c r="F44" s="28"/>
      <c r="G44" s="29"/>
      <c r="H44" s="29"/>
      <c r="I44" s="29"/>
      <c r="J44" s="29"/>
      <c r="K44" s="29"/>
      <c r="L44" s="69"/>
      <c r="M44" s="69"/>
      <c r="N44" s="69"/>
      <c r="O44" s="69"/>
      <c r="P44" s="69"/>
      <c r="Q44" s="69"/>
      <c r="R44" s="69"/>
      <c r="S44" s="69"/>
      <c r="T44" s="69"/>
      <c r="U44" s="69"/>
      <c r="V44" s="69"/>
      <c r="W44" s="69"/>
      <c r="X44" s="69"/>
      <c r="Y44" s="69"/>
    </row>
    <row r="45" spans="1:25" ht="22.5" customHeight="1">
      <c r="A45" s="25"/>
      <c r="B45" s="57" t="s">
        <v>76</v>
      </c>
      <c r="C45" s="45"/>
      <c r="D45" s="45"/>
      <c r="E45" s="45"/>
      <c r="F45" s="45"/>
      <c r="G45" s="45"/>
      <c r="H45" s="45"/>
      <c r="I45" s="45"/>
      <c r="J45" s="45"/>
      <c r="K45" s="43"/>
      <c r="L45" s="69"/>
      <c r="M45" s="69"/>
      <c r="N45" s="69"/>
      <c r="O45" s="69"/>
      <c r="P45" s="69"/>
      <c r="Q45" s="69"/>
      <c r="R45" s="69"/>
      <c r="S45" s="69"/>
      <c r="T45" s="69"/>
      <c r="U45" s="69"/>
      <c r="V45" s="69"/>
      <c r="W45" s="69"/>
      <c r="X45" s="69"/>
      <c r="Y45" s="69"/>
    </row>
    <row r="46" spans="1:25" ht="15">
      <c r="A46" s="25"/>
      <c r="B46" s="16" t="s">
        <v>22</v>
      </c>
      <c r="C46" s="58" t="s">
        <v>438</v>
      </c>
      <c r="D46" s="45"/>
      <c r="E46" s="45"/>
      <c r="F46" s="43"/>
      <c r="G46" s="17" t="s">
        <v>22</v>
      </c>
      <c r="H46" s="48" t="s">
        <v>320</v>
      </c>
      <c r="I46" s="45"/>
      <c r="J46" s="45"/>
      <c r="K46" s="43"/>
      <c r="L46" s="69"/>
      <c r="M46" s="69"/>
      <c r="N46" s="69"/>
      <c r="O46" s="69"/>
      <c r="P46" s="69"/>
      <c r="Q46" s="69"/>
      <c r="R46" s="69"/>
      <c r="S46" s="69"/>
      <c r="T46" s="69"/>
      <c r="U46" s="69"/>
      <c r="V46" s="69"/>
      <c r="W46" s="69"/>
      <c r="X46" s="69"/>
      <c r="Y46" s="69"/>
    </row>
    <row r="47" spans="1:25" ht="15">
      <c r="A47" s="15"/>
      <c r="B47" s="41" t="s">
        <v>23</v>
      </c>
      <c r="C47" s="59" t="s">
        <v>24</v>
      </c>
      <c r="D47" s="50"/>
      <c r="E47" s="41" t="s">
        <v>25</v>
      </c>
      <c r="F47" s="41" t="s">
        <v>26</v>
      </c>
      <c r="G47" s="40" t="s">
        <v>23</v>
      </c>
      <c r="H47" s="49" t="s">
        <v>24</v>
      </c>
      <c r="I47" s="50"/>
      <c r="J47" s="40" t="s">
        <v>25</v>
      </c>
      <c r="K47" s="40" t="s">
        <v>26</v>
      </c>
      <c r="L47" s="69"/>
      <c r="M47" s="69"/>
      <c r="N47" s="69"/>
      <c r="O47" s="69"/>
      <c r="P47" s="69"/>
      <c r="Q47" s="69"/>
      <c r="R47" s="69"/>
      <c r="S47" s="69"/>
      <c r="T47" s="69"/>
      <c r="U47" s="69"/>
      <c r="V47" s="69"/>
      <c r="W47" s="69"/>
      <c r="X47" s="69"/>
      <c r="Y47" s="69"/>
    </row>
    <row r="48" spans="1:25" ht="15">
      <c r="A48" s="15"/>
      <c r="B48" s="47"/>
      <c r="C48" s="51"/>
      <c r="D48" s="52"/>
      <c r="E48" s="47"/>
      <c r="F48" s="47"/>
      <c r="G48" s="47"/>
      <c r="H48" s="51"/>
      <c r="I48" s="52"/>
      <c r="J48" s="47"/>
      <c r="K48" s="47"/>
      <c r="L48" s="69"/>
      <c r="M48" s="69"/>
      <c r="N48" s="69"/>
      <c r="O48" s="69"/>
      <c r="P48" s="69"/>
      <c r="Q48" s="69"/>
      <c r="R48" s="69"/>
      <c r="S48" s="69"/>
      <c r="T48" s="69"/>
      <c r="U48" s="69"/>
      <c r="V48" s="69"/>
      <c r="W48" s="69"/>
      <c r="X48" s="69"/>
      <c r="Y48" s="69"/>
    </row>
    <row r="49" spans="1:25" ht="15">
      <c r="A49" s="15"/>
      <c r="B49" s="39"/>
      <c r="C49" s="53"/>
      <c r="D49" s="54"/>
      <c r="E49" s="39"/>
      <c r="F49" s="39"/>
      <c r="G49" s="39"/>
      <c r="H49" s="53"/>
      <c r="I49" s="54"/>
      <c r="J49" s="39"/>
      <c r="K49" s="39"/>
      <c r="L49" s="69"/>
      <c r="M49" s="69"/>
      <c r="N49" s="69"/>
      <c r="O49" s="69"/>
      <c r="P49" s="69"/>
      <c r="Q49" s="69"/>
      <c r="R49" s="69"/>
      <c r="S49" s="69"/>
      <c r="T49" s="69"/>
      <c r="U49" s="69"/>
      <c r="V49" s="69"/>
      <c r="W49" s="69"/>
      <c r="X49" s="69"/>
      <c r="Y49" s="69"/>
    </row>
    <row r="50" spans="1:25" ht="15">
      <c r="A50" s="15"/>
      <c r="B50" s="41">
        <v>1</v>
      </c>
      <c r="C50" s="42" t="s">
        <v>436</v>
      </c>
      <c r="D50" s="43"/>
      <c r="E50" s="19">
        <v>9</v>
      </c>
      <c r="F50" s="38" t="s">
        <v>38</v>
      </c>
      <c r="G50" s="40">
        <v>1</v>
      </c>
      <c r="H50" s="42" t="s">
        <v>507</v>
      </c>
      <c r="I50" s="43"/>
      <c r="J50" s="19">
        <v>15</v>
      </c>
      <c r="K50" s="38"/>
      <c r="L50" s="71"/>
      <c r="M50" s="71"/>
      <c r="N50" s="71"/>
      <c r="O50" s="71"/>
      <c r="P50" s="71"/>
      <c r="Q50" s="71"/>
      <c r="R50" s="71"/>
      <c r="S50" s="71"/>
      <c r="T50" s="71"/>
      <c r="U50" s="71"/>
      <c r="V50" s="71"/>
      <c r="W50" s="71"/>
      <c r="X50" s="71"/>
      <c r="Y50" s="71"/>
    </row>
    <row r="51" spans="1:25" ht="15">
      <c r="A51" s="15"/>
      <c r="B51" s="39"/>
      <c r="C51" s="42" t="s">
        <v>434</v>
      </c>
      <c r="D51" s="43"/>
      <c r="E51" s="19">
        <v>21</v>
      </c>
      <c r="F51" s="39"/>
      <c r="G51" s="39"/>
      <c r="H51" s="42" t="s">
        <v>402</v>
      </c>
      <c r="I51" s="43"/>
      <c r="J51" s="19">
        <v>12</v>
      </c>
      <c r="K51" s="39"/>
      <c r="L51" s="71"/>
      <c r="M51" s="71"/>
      <c r="N51" s="71"/>
      <c r="O51" s="71"/>
      <c r="P51" s="71"/>
      <c r="Q51" s="71"/>
      <c r="R51" s="71"/>
      <c r="S51" s="71"/>
      <c r="T51" s="71"/>
      <c r="U51" s="71"/>
      <c r="V51" s="71"/>
      <c r="W51" s="71"/>
      <c r="X51" s="71"/>
      <c r="Y51" s="71"/>
    </row>
    <row r="52" spans="1:25" ht="15">
      <c r="A52" s="15"/>
      <c r="B52" s="41">
        <v>2</v>
      </c>
      <c r="C52" s="42" t="s">
        <v>442</v>
      </c>
      <c r="D52" s="43"/>
      <c r="E52" s="19">
        <v>11</v>
      </c>
      <c r="F52" s="38" t="s">
        <v>43</v>
      </c>
      <c r="G52" s="40">
        <v>2</v>
      </c>
      <c r="H52" s="42" t="s">
        <v>398</v>
      </c>
      <c r="I52" s="43"/>
      <c r="J52" s="19">
        <v>15</v>
      </c>
      <c r="K52" s="38"/>
      <c r="L52" s="71"/>
      <c r="M52" s="71"/>
      <c r="N52" s="71"/>
      <c r="O52" s="71"/>
      <c r="P52" s="71"/>
      <c r="Q52" s="71"/>
      <c r="R52" s="71"/>
      <c r="S52" s="71"/>
      <c r="T52" s="71"/>
      <c r="U52" s="71"/>
      <c r="V52" s="71"/>
      <c r="W52" s="71"/>
      <c r="X52" s="71"/>
      <c r="Y52" s="71"/>
    </row>
    <row r="53" spans="1:25" ht="15">
      <c r="A53" s="15"/>
      <c r="B53" s="39"/>
      <c r="C53" s="42" t="s">
        <v>430</v>
      </c>
      <c r="D53" s="43"/>
      <c r="E53" s="19">
        <v>13</v>
      </c>
      <c r="F53" s="39"/>
      <c r="G53" s="39"/>
      <c r="H53" s="42" t="s">
        <v>450</v>
      </c>
      <c r="I53" s="43"/>
      <c r="J53" s="19">
        <v>11</v>
      </c>
      <c r="K53" s="39"/>
      <c r="L53" s="71"/>
      <c r="M53" s="71"/>
      <c r="N53" s="71"/>
      <c r="O53" s="71"/>
      <c r="P53" s="71"/>
      <c r="Q53" s="71"/>
      <c r="R53" s="71"/>
      <c r="S53" s="71"/>
      <c r="T53" s="71"/>
      <c r="U53" s="71"/>
      <c r="V53" s="71"/>
      <c r="W53" s="71"/>
      <c r="X53" s="71"/>
      <c r="Y53" s="71"/>
    </row>
    <row r="54" spans="1:25" ht="15">
      <c r="A54" s="15"/>
      <c r="B54" s="41">
        <v>3</v>
      </c>
      <c r="C54" s="42" t="s">
        <v>426</v>
      </c>
      <c r="D54" s="43"/>
      <c r="E54" s="19">
        <v>14</v>
      </c>
      <c r="F54" s="38" t="s">
        <v>43</v>
      </c>
      <c r="G54" s="40">
        <v>3</v>
      </c>
      <c r="H54" s="42" t="s">
        <v>506</v>
      </c>
      <c r="I54" s="43"/>
      <c r="J54" s="19">
        <v>16</v>
      </c>
      <c r="K54" s="38"/>
      <c r="L54" s="71"/>
      <c r="M54" s="71"/>
      <c r="N54" s="71"/>
      <c r="O54" s="71"/>
      <c r="P54" s="71"/>
      <c r="Q54" s="71"/>
      <c r="R54" s="71"/>
      <c r="S54" s="71"/>
      <c r="T54" s="71"/>
      <c r="U54" s="71"/>
      <c r="V54" s="71"/>
      <c r="W54" s="71"/>
      <c r="X54" s="71"/>
      <c r="Y54" s="71"/>
    </row>
    <row r="55" spans="1:25" ht="15">
      <c r="A55" s="15"/>
      <c r="B55" s="39"/>
      <c r="C55" s="42" t="s">
        <v>428</v>
      </c>
      <c r="D55" s="43"/>
      <c r="E55" s="19">
        <v>11</v>
      </c>
      <c r="F55" s="39"/>
      <c r="G55" s="39"/>
      <c r="H55" s="42" t="s">
        <v>408</v>
      </c>
      <c r="I55" s="43"/>
      <c r="J55" s="19">
        <v>16</v>
      </c>
      <c r="K55" s="39"/>
      <c r="L55" s="71"/>
      <c r="M55" s="71"/>
      <c r="N55" s="71"/>
      <c r="O55" s="71"/>
      <c r="P55" s="71"/>
      <c r="Q55" s="71"/>
      <c r="R55" s="71"/>
      <c r="S55" s="71"/>
      <c r="T55" s="71"/>
      <c r="U55" s="71"/>
      <c r="V55" s="71"/>
      <c r="W55" s="71"/>
      <c r="X55" s="71"/>
      <c r="Y55" s="71"/>
    </row>
    <row r="56" spans="1:25" ht="15">
      <c r="A56" s="15"/>
      <c r="B56" s="41">
        <v>4</v>
      </c>
      <c r="C56" s="42" t="s">
        <v>444</v>
      </c>
      <c r="D56" s="43"/>
      <c r="E56" s="19">
        <v>20</v>
      </c>
      <c r="F56" s="38" t="s">
        <v>33</v>
      </c>
      <c r="G56" s="40">
        <v>4</v>
      </c>
      <c r="H56" s="42" t="s">
        <v>480</v>
      </c>
      <c r="I56" s="43"/>
      <c r="J56" s="19">
        <v>15</v>
      </c>
      <c r="K56" s="38"/>
      <c r="L56" s="71"/>
      <c r="M56" s="71"/>
      <c r="N56" s="71"/>
      <c r="O56" s="71"/>
      <c r="P56" s="71"/>
      <c r="Q56" s="71"/>
      <c r="R56" s="71"/>
      <c r="S56" s="71"/>
      <c r="T56" s="71"/>
      <c r="U56" s="71"/>
      <c r="V56" s="71"/>
      <c r="W56" s="71"/>
      <c r="X56" s="71"/>
      <c r="Y56" s="71"/>
    </row>
    <row r="57" spans="1:25" ht="15">
      <c r="A57" s="15"/>
      <c r="B57" s="39"/>
      <c r="C57" s="42" t="s">
        <v>479</v>
      </c>
      <c r="D57" s="43"/>
      <c r="E57" s="19">
        <v>9</v>
      </c>
      <c r="F57" s="39"/>
      <c r="G57" s="39"/>
      <c r="H57" s="42" t="s">
        <v>410</v>
      </c>
      <c r="I57" s="43"/>
      <c r="J57" s="19">
        <v>14</v>
      </c>
      <c r="K57" s="39"/>
      <c r="L57" s="71"/>
      <c r="M57" s="71"/>
      <c r="N57" s="71"/>
      <c r="O57" s="71"/>
      <c r="P57" s="71"/>
      <c r="Q57" s="71"/>
      <c r="R57" s="71"/>
      <c r="S57" s="71"/>
      <c r="T57" s="71"/>
      <c r="U57" s="71"/>
      <c r="V57" s="71"/>
      <c r="W57" s="71"/>
      <c r="X57" s="71"/>
      <c r="Y57" s="71"/>
    </row>
    <row r="58" spans="1:25" ht="15">
      <c r="A58" s="15"/>
      <c r="B58" s="41">
        <v>5</v>
      </c>
      <c r="C58" s="42" t="s">
        <v>418</v>
      </c>
      <c r="D58" s="43"/>
      <c r="E58" s="19">
        <v>12</v>
      </c>
      <c r="F58" s="38" t="s">
        <v>28</v>
      </c>
      <c r="G58" s="40">
        <v>5</v>
      </c>
      <c r="H58" s="42" t="s">
        <v>454</v>
      </c>
      <c r="I58" s="43"/>
      <c r="J58" s="19">
        <v>12</v>
      </c>
      <c r="K58" s="38"/>
      <c r="L58" s="71"/>
      <c r="M58" s="71"/>
      <c r="N58" s="71"/>
      <c r="O58" s="71"/>
      <c r="P58" s="71"/>
      <c r="Q58" s="71"/>
      <c r="R58" s="71"/>
      <c r="S58" s="71"/>
      <c r="T58" s="71"/>
      <c r="U58" s="71"/>
      <c r="V58" s="71"/>
      <c r="W58" s="71"/>
      <c r="X58" s="71"/>
      <c r="Y58" s="71"/>
    </row>
    <row r="59" spans="1:25" ht="15">
      <c r="A59" s="15"/>
      <c r="B59" s="39"/>
      <c r="C59" s="42" t="s">
        <v>422</v>
      </c>
      <c r="D59" s="43"/>
      <c r="E59" s="19">
        <v>21</v>
      </c>
      <c r="F59" s="39"/>
      <c r="G59" s="39"/>
      <c r="H59" s="42" t="s">
        <v>476</v>
      </c>
      <c r="I59" s="43"/>
      <c r="J59" s="19">
        <v>22</v>
      </c>
      <c r="K59" s="39"/>
      <c r="L59" s="71"/>
      <c r="M59" s="71"/>
      <c r="N59" s="71"/>
      <c r="O59" s="71"/>
      <c r="P59" s="71"/>
      <c r="Q59" s="71"/>
      <c r="R59" s="71"/>
      <c r="S59" s="71"/>
      <c r="T59" s="71"/>
      <c r="U59" s="71"/>
      <c r="V59" s="71"/>
      <c r="W59" s="71"/>
      <c r="X59" s="71"/>
      <c r="Y59" s="71"/>
    </row>
    <row r="60" spans="1:25" ht="15">
      <c r="A60" s="15"/>
      <c r="B60" s="44"/>
      <c r="C60" s="45"/>
      <c r="D60" s="45"/>
      <c r="E60" s="43"/>
      <c r="F60" s="19">
        <f>COUNTA(F50:F59)-0.5*COUNTIF(F50:F59,"Sq*")-COUNTIF(F50:F59,"TBA")</f>
        <v>5</v>
      </c>
      <c r="G60" s="55"/>
      <c r="H60" s="45"/>
      <c r="I60" s="45"/>
      <c r="J60" s="43"/>
      <c r="K60" s="19">
        <f>COUNTA(K50:K59)-0.5*COUNTIF(K50:K59,"Sq*")-COUNTIF(K50:K59,"TBA")</f>
        <v>0</v>
      </c>
      <c r="L60" s="70"/>
      <c r="M60" s="70"/>
      <c r="N60" s="70" t="str">
        <f>IF(F60+K60=0,"",C46)</f>
        <v>WANNEROO</v>
      </c>
      <c r="O60" s="24">
        <f>F60</f>
        <v>5</v>
      </c>
      <c r="P60" s="70" t="str">
        <f>IF(F60+K60=0,"",H46)</f>
        <v>MOUNT LAWLEY</v>
      </c>
      <c r="Q60" s="24">
        <f>K60</f>
        <v>0</v>
      </c>
      <c r="R60" s="70" t="str">
        <f>G61</f>
        <v>WANNEROO</v>
      </c>
      <c r="S60" s="70" t="str">
        <f>IF(R60="HALVED",C46,"")</f>
        <v/>
      </c>
      <c r="T60" s="70" t="str">
        <f>IF(R60="HALVED",H46,"")</f>
        <v/>
      </c>
      <c r="U60" s="70"/>
      <c r="V60" s="70"/>
      <c r="W60" s="70"/>
      <c r="X60" s="70"/>
      <c r="Y60" s="70"/>
    </row>
    <row r="61" spans="1:25" ht="15">
      <c r="A61" s="22"/>
      <c r="B61" s="46" t="s">
        <v>52</v>
      </c>
      <c r="C61" s="45"/>
      <c r="D61" s="45"/>
      <c r="E61" s="45"/>
      <c r="F61" s="43"/>
      <c r="G61" s="56" t="str">
        <f>IF(F60+K60&lt;4,"",IF(F60=K60,"HALVED",IF(F60&gt;K60,C46,H46)))</f>
        <v>WANNEROO</v>
      </c>
      <c r="H61" s="45"/>
      <c r="I61" s="45"/>
      <c r="J61" s="45"/>
      <c r="K61" s="43"/>
      <c r="L61" s="69"/>
      <c r="M61" s="69"/>
      <c r="N61" s="69"/>
      <c r="O61" s="69"/>
      <c r="P61" s="69"/>
      <c r="Q61" s="69"/>
      <c r="R61" s="69"/>
      <c r="S61" s="69"/>
      <c r="T61" s="69"/>
      <c r="U61" s="69"/>
      <c r="V61" s="69"/>
      <c r="W61" s="69"/>
      <c r="X61" s="69"/>
      <c r="Y61" s="69"/>
    </row>
    <row r="62" spans="1:25" ht="15.75" customHeight="1">
      <c r="A62" s="25"/>
      <c r="B62" s="26"/>
      <c r="C62" s="26"/>
      <c r="D62" s="26"/>
      <c r="E62" s="26"/>
      <c r="F62" s="26"/>
      <c r="G62" s="27"/>
      <c r="H62" s="27"/>
      <c r="I62" s="27"/>
      <c r="J62" s="27"/>
      <c r="K62" s="27"/>
      <c r="L62" s="69"/>
      <c r="M62" s="69"/>
      <c r="N62" s="69"/>
      <c r="O62" s="69"/>
      <c r="P62" s="69"/>
      <c r="Q62" s="69"/>
      <c r="R62" s="69"/>
      <c r="S62" s="69"/>
      <c r="T62" s="69"/>
      <c r="U62" s="69"/>
      <c r="V62" s="69"/>
      <c r="W62" s="69"/>
      <c r="X62" s="69"/>
      <c r="Y62" s="69"/>
    </row>
    <row r="63" spans="1:25" ht="15">
      <c r="A63" s="25"/>
      <c r="B63" s="16" t="s">
        <v>22</v>
      </c>
      <c r="C63" s="58" t="s">
        <v>417</v>
      </c>
      <c r="D63" s="45"/>
      <c r="E63" s="45"/>
      <c r="F63" s="43"/>
      <c r="G63" s="17" t="s">
        <v>22</v>
      </c>
      <c r="H63" s="48" t="s">
        <v>439</v>
      </c>
      <c r="I63" s="45"/>
      <c r="J63" s="45"/>
      <c r="K63" s="43"/>
      <c r="L63" s="69"/>
      <c r="M63" s="69"/>
      <c r="N63" s="69"/>
      <c r="O63" s="69"/>
      <c r="P63" s="69"/>
      <c r="Q63" s="69"/>
      <c r="R63" s="69"/>
      <c r="S63" s="69"/>
      <c r="T63" s="69"/>
      <c r="U63" s="69"/>
      <c r="V63" s="69"/>
      <c r="W63" s="69"/>
      <c r="X63" s="69"/>
      <c r="Y63" s="69"/>
    </row>
    <row r="64" spans="1:25" ht="18">
      <c r="A64" s="13"/>
      <c r="B64" s="41" t="s">
        <v>23</v>
      </c>
      <c r="C64" s="59" t="s">
        <v>24</v>
      </c>
      <c r="D64" s="50"/>
      <c r="E64" s="41" t="s">
        <v>25</v>
      </c>
      <c r="F64" s="41" t="s">
        <v>26</v>
      </c>
      <c r="G64" s="40" t="s">
        <v>23</v>
      </c>
      <c r="H64" s="49" t="s">
        <v>24</v>
      </c>
      <c r="I64" s="50"/>
      <c r="J64" s="40" t="s">
        <v>25</v>
      </c>
      <c r="K64" s="40" t="s">
        <v>26</v>
      </c>
      <c r="L64" s="69"/>
      <c r="M64" s="69"/>
      <c r="N64" s="69"/>
      <c r="O64" s="69"/>
      <c r="P64" s="69"/>
      <c r="Q64" s="69"/>
      <c r="R64" s="69"/>
      <c r="S64" s="69"/>
      <c r="T64" s="69"/>
      <c r="U64" s="69"/>
      <c r="V64" s="69"/>
      <c r="W64" s="69"/>
      <c r="X64" s="69"/>
      <c r="Y64" s="69"/>
    </row>
    <row r="65" spans="1:25" ht="15">
      <c r="A65" s="15"/>
      <c r="B65" s="47"/>
      <c r="C65" s="51"/>
      <c r="D65" s="52"/>
      <c r="E65" s="47"/>
      <c r="F65" s="47"/>
      <c r="G65" s="47"/>
      <c r="H65" s="51"/>
      <c r="I65" s="52"/>
      <c r="J65" s="47"/>
      <c r="K65" s="47"/>
      <c r="L65" s="69"/>
      <c r="M65" s="69"/>
      <c r="N65" s="69"/>
      <c r="O65" s="69"/>
      <c r="P65" s="69"/>
      <c r="Q65" s="69"/>
      <c r="R65" s="69"/>
      <c r="S65" s="69"/>
      <c r="T65" s="69"/>
      <c r="U65" s="69"/>
      <c r="V65" s="69"/>
      <c r="W65" s="69"/>
      <c r="X65" s="69"/>
      <c r="Y65" s="69"/>
    </row>
    <row r="66" spans="1:25" ht="15">
      <c r="A66" s="15"/>
      <c r="B66" s="39"/>
      <c r="C66" s="53"/>
      <c r="D66" s="54"/>
      <c r="E66" s="39"/>
      <c r="F66" s="39"/>
      <c r="G66" s="39"/>
      <c r="H66" s="53"/>
      <c r="I66" s="54"/>
      <c r="J66" s="39"/>
      <c r="K66" s="39"/>
      <c r="L66" s="69"/>
      <c r="M66" s="69"/>
      <c r="N66" s="69"/>
      <c r="O66" s="69"/>
      <c r="P66" s="69"/>
      <c r="Q66" s="69"/>
      <c r="R66" s="69"/>
      <c r="S66" s="69"/>
      <c r="T66" s="69"/>
      <c r="U66" s="69"/>
      <c r="V66" s="69"/>
      <c r="W66" s="69"/>
      <c r="X66" s="69"/>
      <c r="Y66" s="69"/>
    </row>
    <row r="67" spans="1:25" ht="15">
      <c r="A67" s="15"/>
      <c r="B67" s="41">
        <v>1</v>
      </c>
      <c r="C67" s="42" t="s">
        <v>505</v>
      </c>
      <c r="D67" s="43"/>
      <c r="E67" s="19">
        <v>15</v>
      </c>
      <c r="F67" s="38" t="s">
        <v>84</v>
      </c>
      <c r="G67" s="40">
        <v>1</v>
      </c>
      <c r="H67" s="42" t="s">
        <v>504</v>
      </c>
      <c r="I67" s="43"/>
      <c r="J67" s="19">
        <v>8</v>
      </c>
      <c r="K67" s="38"/>
      <c r="L67" s="71"/>
      <c r="M67" s="71"/>
      <c r="N67" s="71"/>
      <c r="O67" s="71"/>
      <c r="P67" s="71"/>
      <c r="Q67" s="71"/>
      <c r="R67" s="71"/>
      <c r="S67" s="71"/>
      <c r="T67" s="71"/>
      <c r="U67" s="71"/>
      <c r="V67" s="71"/>
      <c r="W67" s="71"/>
      <c r="X67" s="71"/>
      <c r="Y67" s="71"/>
    </row>
    <row r="68" spans="1:25" ht="15">
      <c r="A68" s="15"/>
      <c r="B68" s="39"/>
      <c r="C68" s="42" t="s">
        <v>503</v>
      </c>
      <c r="D68" s="43"/>
      <c r="E68" s="19">
        <v>14</v>
      </c>
      <c r="F68" s="39"/>
      <c r="G68" s="39"/>
      <c r="H68" s="42" t="s">
        <v>502</v>
      </c>
      <c r="I68" s="43"/>
      <c r="J68" s="19">
        <v>16</v>
      </c>
      <c r="K68" s="39"/>
      <c r="L68" s="71"/>
      <c r="M68" s="71"/>
      <c r="N68" s="71"/>
      <c r="O68" s="71"/>
      <c r="P68" s="71"/>
      <c r="Q68" s="71"/>
      <c r="R68" s="71"/>
      <c r="S68" s="71"/>
      <c r="T68" s="71"/>
      <c r="U68" s="71"/>
      <c r="V68" s="71"/>
      <c r="W68" s="71"/>
      <c r="X68" s="71"/>
      <c r="Y68" s="71"/>
    </row>
    <row r="69" spans="1:25" ht="15">
      <c r="A69" s="15"/>
      <c r="B69" s="41">
        <v>2</v>
      </c>
      <c r="C69" s="42" t="s">
        <v>501</v>
      </c>
      <c r="D69" s="43"/>
      <c r="E69" s="19">
        <v>17</v>
      </c>
      <c r="F69" s="38" t="s">
        <v>84</v>
      </c>
      <c r="G69" s="40">
        <v>2</v>
      </c>
      <c r="H69" s="42" t="s">
        <v>500</v>
      </c>
      <c r="I69" s="43"/>
      <c r="J69" s="19">
        <v>9</v>
      </c>
      <c r="K69" s="38"/>
      <c r="L69" s="71"/>
      <c r="M69" s="71"/>
      <c r="N69" s="71"/>
      <c r="O69" s="71"/>
      <c r="P69" s="71"/>
      <c r="Q69" s="71"/>
      <c r="R69" s="71"/>
      <c r="S69" s="71"/>
      <c r="T69" s="71"/>
      <c r="U69" s="71"/>
      <c r="V69" s="71"/>
      <c r="W69" s="71"/>
      <c r="X69" s="71"/>
      <c r="Y69" s="71"/>
    </row>
    <row r="70" spans="1:25" ht="15">
      <c r="A70" s="15"/>
      <c r="B70" s="39"/>
      <c r="C70" s="42" t="s">
        <v>499</v>
      </c>
      <c r="D70" s="43"/>
      <c r="E70" s="19">
        <v>16</v>
      </c>
      <c r="F70" s="39"/>
      <c r="G70" s="39"/>
      <c r="H70" s="42" t="s">
        <v>498</v>
      </c>
      <c r="I70" s="43"/>
      <c r="J70" s="19">
        <v>21</v>
      </c>
      <c r="K70" s="39"/>
      <c r="L70" s="71"/>
      <c r="M70" s="71"/>
      <c r="N70" s="71"/>
      <c r="O70" s="71"/>
      <c r="P70" s="71"/>
      <c r="Q70" s="71"/>
      <c r="R70" s="71"/>
      <c r="S70" s="71"/>
      <c r="T70" s="71"/>
      <c r="U70" s="71"/>
      <c r="V70" s="71"/>
      <c r="W70" s="71"/>
      <c r="X70" s="71"/>
      <c r="Y70" s="71"/>
    </row>
    <row r="71" spans="1:25" ht="15">
      <c r="A71" s="15"/>
      <c r="B71" s="41">
        <v>3</v>
      </c>
      <c r="C71" s="42" t="s">
        <v>497</v>
      </c>
      <c r="D71" s="43"/>
      <c r="E71" s="19">
        <v>13</v>
      </c>
      <c r="F71" s="38"/>
      <c r="G71" s="40">
        <v>3</v>
      </c>
      <c r="H71" s="42" t="s">
        <v>496</v>
      </c>
      <c r="I71" s="43"/>
      <c r="J71" s="19">
        <v>11</v>
      </c>
      <c r="K71" s="38" t="s">
        <v>87</v>
      </c>
      <c r="L71" s="71"/>
      <c r="M71" s="71"/>
      <c r="N71" s="71"/>
      <c r="O71" s="71"/>
      <c r="P71" s="71"/>
      <c r="Q71" s="71"/>
      <c r="R71" s="71"/>
      <c r="S71" s="71"/>
      <c r="T71" s="71"/>
      <c r="U71" s="71"/>
      <c r="V71" s="71"/>
      <c r="W71" s="71"/>
      <c r="X71" s="71"/>
      <c r="Y71" s="71"/>
    </row>
    <row r="72" spans="1:25" ht="15">
      <c r="A72" s="15"/>
      <c r="B72" s="39"/>
      <c r="C72" s="42" t="s">
        <v>495</v>
      </c>
      <c r="D72" s="43"/>
      <c r="E72" s="19">
        <v>10</v>
      </c>
      <c r="F72" s="39"/>
      <c r="G72" s="39"/>
      <c r="H72" s="42" t="s">
        <v>494</v>
      </c>
      <c r="I72" s="43"/>
      <c r="J72" s="19">
        <v>25</v>
      </c>
      <c r="K72" s="39"/>
      <c r="L72" s="71"/>
      <c r="M72" s="71"/>
      <c r="N72" s="71"/>
      <c r="O72" s="71"/>
      <c r="P72" s="71"/>
      <c r="Q72" s="71"/>
      <c r="R72" s="71"/>
      <c r="S72" s="71"/>
      <c r="T72" s="71"/>
      <c r="U72" s="71"/>
      <c r="V72" s="71"/>
      <c r="W72" s="71"/>
      <c r="X72" s="71"/>
      <c r="Y72" s="71"/>
    </row>
    <row r="73" spans="1:25" ht="15">
      <c r="A73" s="15"/>
      <c r="B73" s="41">
        <v>4</v>
      </c>
      <c r="C73" s="42" t="s">
        <v>493</v>
      </c>
      <c r="D73" s="43"/>
      <c r="E73" s="19">
        <v>17</v>
      </c>
      <c r="F73" s="38" t="s">
        <v>119</v>
      </c>
      <c r="G73" s="40">
        <v>4</v>
      </c>
      <c r="H73" s="42" t="s">
        <v>492</v>
      </c>
      <c r="I73" s="43"/>
      <c r="J73" s="19">
        <v>14</v>
      </c>
      <c r="K73" s="38" t="s">
        <v>119</v>
      </c>
      <c r="L73" s="71"/>
      <c r="M73" s="71"/>
      <c r="N73" s="71"/>
      <c r="O73" s="71"/>
      <c r="P73" s="71"/>
      <c r="Q73" s="71"/>
      <c r="R73" s="71"/>
      <c r="S73" s="71"/>
      <c r="T73" s="71"/>
      <c r="U73" s="71"/>
      <c r="V73" s="71"/>
      <c r="W73" s="71"/>
      <c r="X73" s="71"/>
      <c r="Y73" s="71"/>
    </row>
    <row r="74" spans="1:25" ht="15">
      <c r="A74" s="15"/>
      <c r="B74" s="39"/>
      <c r="C74" s="42" t="s">
        <v>491</v>
      </c>
      <c r="D74" s="43"/>
      <c r="E74" s="19">
        <v>14</v>
      </c>
      <c r="F74" s="39"/>
      <c r="G74" s="39"/>
      <c r="H74" s="42" t="s">
        <v>490</v>
      </c>
      <c r="I74" s="43"/>
      <c r="J74" s="19">
        <v>20</v>
      </c>
      <c r="K74" s="39"/>
      <c r="L74" s="71"/>
      <c r="M74" s="71"/>
      <c r="N74" s="71"/>
      <c r="O74" s="71"/>
      <c r="P74" s="71"/>
      <c r="Q74" s="71"/>
      <c r="R74" s="71"/>
      <c r="S74" s="71"/>
      <c r="T74" s="71"/>
      <c r="U74" s="71"/>
      <c r="V74" s="71"/>
      <c r="W74" s="71"/>
      <c r="X74" s="71"/>
      <c r="Y74" s="71"/>
    </row>
    <row r="75" spans="1:25" ht="15">
      <c r="A75" s="15"/>
      <c r="B75" s="41">
        <v>5</v>
      </c>
      <c r="C75" s="42" t="s">
        <v>489</v>
      </c>
      <c r="D75" s="43"/>
      <c r="E75" s="19">
        <v>22</v>
      </c>
      <c r="F75" s="38" t="s">
        <v>33</v>
      </c>
      <c r="G75" s="40">
        <v>5</v>
      </c>
      <c r="H75" s="42" t="s">
        <v>488</v>
      </c>
      <c r="I75" s="43"/>
      <c r="J75" s="19">
        <v>7</v>
      </c>
      <c r="K75" s="38"/>
      <c r="L75" s="71"/>
      <c r="M75" s="71"/>
      <c r="N75" s="71"/>
      <c r="O75" s="71"/>
      <c r="P75" s="71"/>
      <c r="Q75" s="71"/>
      <c r="R75" s="71"/>
      <c r="S75" s="71"/>
      <c r="T75" s="71"/>
      <c r="U75" s="71"/>
      <c r="V75" s="71"/>
      <c r="W75" s="71"/>
      <c r="X75" s="71"/>
      <c r="Y75" s="71"/>
    </row>
    <row r="76" spans="1:25" ht="15">
      <c r="A76" s="15"/>
      <c r="B76" s="39"/>
      <c r="C76" s="42" t="s">
        <v>487</v>
      </c>
      <c r="D76" s="43"/>
      <c r="E76" s="19">
        <v>25</v>
      </c>
      <c r="F76" s="39"/>
      <c r="G76" s="39"/>
      <c r="H76" s="42" t="s">
        <v>486</v>
      </c>
      <c r="I76" s="43"/>
      <c r="J76" s="19">
        <v>22</v>
      </c>
      <c r="K76" s="39"/>
      <c r="L76" s="71"/>
      <c r="M76" s="71"/>
      <c r="N76" s="71"/>
      <c r="O76" s="71"/>
      <c r="P76" s="71"/>
      <c r="Q76" s="71"/>
      <c r="R76" s="71"/>
      <c r="S76" s="71"/>
      <c r="T76" s="71"/>
      <c r="U76" s="71"/>
      <c r="V76" s="71"/>
      <c r="W76" s="71"/>
      <c r="X76" s="71"/>
      <c r="Y76" s="71"/>
    </row>
    <row r="77" spans="1:25" ht="15">
      <c r="A77" s="15"/>
      <c r="B77" s="44" t="str">
        <f>"TOTAL MATCHES WON BY : "&amp;C63</f>
        <v>TOTAL MATCHES WON BY : LAKELANDS</v>
      </c>
      <c r="C77" s="45"/>
      <c r="D77" s="45"/>
      <c r="E77" s="43"/>
      <c r="F77" s="19">
        <f>COUNTA(F67:F76)-0.5*COUNTIF(F67:F76,"Sq*")-COUNTIF(F67:F76,"TBA")</f>
        <v>3.5</v>
      </c>
      <c r="G77" s="55" t="str">
        <f>"TOTAL MATCHES WON BY : "&amp;H63</f>
        <v>TOTAL MATCHES WON BY : SEA VIEW</v>
      </c>
      <c r="H77" s="45"/>
      <c r="I77" s="45"/>
      <c r="J77" s="43"/>
      <c r="K77" s="19">
        <f>COUNTA(K67:K76)-0.5*COUNTIF(K67:K76,"Sq*")-COUNTIF(K67:K76,"TBA")</f>
        <v>1.5</v>
      </c>
      <c r="L77" s="70"/>
      <c r="M77" s="70"/>
      <c r="N77" s="70" t="str">
        <f>IF(F77+K77=0,"",C63)</f>
        <v>LAKELANDS</v>
      </c>
      <c r="O77" s="24">
        <f>F77</f>
        <v>3.5</v>
      </c>
      <c r="P77" s="70" t="str">
        <f>IF(F77+K77=0,"",H63)</f>
        <v>SEA VIEW</v>
      </c>
      <c r="Q77" s="24">
        <f>K77</f>
        <v>1.5</v>
      </c>
      <c r="R77" s="70" t="str">
        <f>G78</f>
        <v>LAKELANDS</v>
      </c>
      <c r="S77" s="70" t="str">
        <f>IF(R77="HALVED",C63,"")</f>
        <v/>
      </c>
      <c r="T77" s="70" t="str">
        <f>IF(R77="HALVED",H63,"")</f>
        <v/>
      </c>
      <c r="U77" s="70"/>
      <c r="V77" s="70"/>
      <c r="W77" s="70"/>
      <c r="X77" s="70"/>
      <c r="Y77" s="70"/>
    </row>
    <row r="78" spans="1:25" ht="15">
      <c r="A78" s="15"/>
      <c r="B78" s="46" t="s">
        <v>52</v>
      </c>
      <c r="C78" s="45"/>
      <c r="D78" s="45"/>
      <c r="E78" s="45"/>
      <c r="F78" s="43"/>
      <c r="G78" s="56" t="str">
        <f>IF(F77+K77&lt;4,"",IF(F77=K77,"HALVED",IF(F77&gt;K77,C63,H63)))</f>
        <v>LAKELANDS</v>
      </c>
      <c r="H78" s="45"/>
      <c r="I78" s="45"/>
      <c r="J78" s="45"/>
      <c r="K78" s="43"/>
      <c r="L78" s="69"/>
      <c r="M78" s="69"/>
      <c r="N78" s="69"/>
      <c r="O78" s="69"/>
      <c r="P78" s="69"/>
      <c r="Q78" s="69"/>
      <c r="R78" s="69"/>
      <c r="S78" s="69"/>
      <c r="T78" s="69"/>
      <c r="U78" s="69"/>
      <c r="V78" s="69"/>
      <c r="W78" s="69"/>
      <c r="X78" s="69"/>
      <c r="Y78" s="69"/>
    </row>
    <row r="79" spans="1:25" ht="15">
      <c r="A79" s="22"/>
      <c r="B79" s="69"/>
      <c r="C79" s="69"/>
      <c r="D79" s="69"/>
      <c r="E79" s="69"/>
      <c r="F79" s="70"/>
      <c r="G79" s="69"/>
      <c r="H79" s="69"/>
      <c r="I79" s="69"/>
      <c r="J79" s="69"/>
      <c r="K79" s="70"/>
      <c r="L79" s="70"/>
      <c r="M79" s="70"/>
      <c r="N79" s="70"/>
      <c r="O79" s="70"/>
      <c r="P79" s="70"/>
      <c r="Q79" s="70"/>
      <c r="R79" s="70"/>
      <c r="S79" s="70"/>
      <c r="T79" s="70"/>
      <c r="U79" s="70"/>
      <c r="V79" s="70"/>
      <c r="W79" s="70"/>
      <c r="X79" s="70"/>
      <c r="Y79" s="70"/>
    </row>
    <row r="80" spans="1:25" ht="23.25" customHeight="1">
      <c r="A80" s="25"/>
      <c r="B80" s="57" t="s">
        <v>110</v>
      </c>
      <c r="C80" s="45"/>
      <c r="D80" s="45"/>
      <c r="E80" s="45"/>
      <c r="F80" s="45"/>
      <c r="G80" s="45"/>
      <c r="H80" s="45"/>
      <c r="I80" s="45"/>
      <c r="J80" s="45"/>
      <c r="K80" s="43"/>
      <c r="L80" s="69"/>
      <c r="M80" s="69"/>
      <c r="N80" s="69"/>
      <c r="O80" s="69"/>
      <c r="P80" s="69"/>
      <c r="Q80" s="69"/>
      <c r="R80" s="69"/>
      <c r="S80" s="69"/>
      <c r="T80" s="69"/>
      <c r="U80" s="69"/>
      <c r="V80" s="69"/>
      <c r="W80" s="69"/>
      <c r="X80" s="69"/>
      <c r="Y80" s="69"/>
    </row>
    <row r="81" spans="1:25" ht="18">
      <c r="A81" s="13"/>
      <c r="B81" s="16" t="s">
        <v>22</v>
      </c>
      <c r="C81" s="58" t="s">
        <v>439</v>
      </c>
      <c r="D81" s="45"/>
      <c r="E81" s="45"/>
      <c r="F81" s="43"/>
      <c r="G81" s="17" t="s">
        <v>22</v>
      </c>
      <c r="H81" s="48" t="s">
        <v>417</v>
      </c>
      <c r="I81" s="45"/>
      <c r="J81" s="45"/>
      <c r="K81" s="43"/>
      <c r="L81" s="69"/>
      <c r="M81" s="69"/>
      <c r="N81" s="69"/>
      <c r="O81" s="69"/>
      <c r="P81" s="69"/>
      <c r="Q81" s="69"/>
      <c r="R81" s="69"/>
      <c r="S81" s="69"/>
      <c r="T81" s="69"/>
      <c r="U81" s="69"/>
      <c r="V81" s="69"/>
      <c r="W81" s="69"/>
      <c r="X81" s="69"/>
      <c r="Y81" s="69"/>
    </row>
    <row r="82" spans="1:25" ht="15">
      <c r="A82" s="15"/>
      <c r="B82" s="41" t="s">
        <v>23</v>
      </c>
      <c r="C82" s="59" t="s">
        <v>24</v>
      </c>
      <c r="D82" s="50"/>
      <c r="E82" s="41" t="s">
        <v>25</v>
      </c>
      <c r="F82" s="41" t="s">
        <v>26</v>
      </c>
      <c r="G82" s="40" t="s">
        <v>23</v>
      </c>
      <c r="H82" s="49" t="s">
        <v>24</v>
      </c>
      <c r="I82" s="50"/>
      <c r="J82" s="40" t="s">
        <v>25</v>
      </c>
      <c r="K82" s="40" t="s">
        <v>26</v>
      </c>
      <c r="L82" s="69"/>
      <c r="M82" s="69"/>
      <c r="N82" s="69"/>
      <c r="O82" s="69"/>
      <c r="P82" s="69"/>
      <c r="Q82" s="69"/>
      <c r="R82" s="69"/>
      <c r="S82" s="69"/>
      <c r="T82" s="69"/>
      <c r="U82" s="69"/>
      <c r="V82" s="69"/>
      <c r="W82" s="69"/>
      <c r="X82" s="69"/>
      <c r="Y82" s="69"/>
    </row>
    <row r="83" spans="1:25" ht="15">
      <c r="A83" s="15"/>
      <c r="B83" s="47"/>
      <c r="C83" s="51"/>
      <c r="D83" s="52"/>
      <c r="E83" s="47"/>
      <c r="F83" s="47"/>
      <c r="G83" s="47"/>
      <c r="H83" s="51"/>
      <c r="I83" s="52"/>
      <c r="J83" s="47"/>
      <c r="K83" s="47"/>
      <c r="L83" s="69"/>
      <c r="M83" s="69"/>
      <c r="N83" s="69"/>
      <c r="O83" s="69"/>
      <c r="P83" s="69"/>
      <c r="Q83" s="69"/>
      <c r="R83" s="69"/>
      <c r="S83" s="69"/>
      <c r="T83" s="69"/>
      <c r="U83" s="69"/>
      <c r="V83" s="69"/>
      <c r="W83" s="69"/>
      <c r="X83" s="69"/>
      <c r="Y83" s="69"/>
    </row>
    <row r="84" spans="1:25" ht="15">
      <c r="A84" s="15"/>
      <c r="B84" s="39"/>
      <c r="C84" s="53"/>
      <c r="D84" s="54"/>
      <c r="E84" s="39"/>
      <c r="F84" s="39"/>
      <c r="G84" s="39"/>
      <c r="H84" s="53"/>
      <c r="I84" s="54"/>
      <c r="J84" s="39"/>
      <c r="K84" s="39"/>
      <c r="L84" s="69"/>
      <c r="M84" s="69"/>
      <c r="N84" s="69"/>
      <c r="O84" s="69"/>
      <c r="P84" s="69"/>
      <c r="Q84" s="69"/>
      <c r="R84" s="69"/>
      <c r="S84" s="69"/>
      <c r="T84" s="69"/>
      <c r="U84" s="69"/>
      <c r="V84" s="69"/>
      <c r="W84" s="69"/>
      <c r="X84" s="69"/>
      <c r="Y84" s="69"/>
    </row>
    <row r="85" spans="1:25" ht="15">
      <c r="A85" s="15"/>
      <c r="B85" s="41">
        <v>1</v>
      </c>
      <c r="C85" s="42" t="s">
        <v>433</v>
      </c>
      <c r="D85" s="43"/>
      <c r="E85" s="19">
        <v>9</v>
      </c>
      <c r="F85" s="38"/>
      <c r="G85" s="40">
        <v>1</v>
      </c>
      <c r="H85" s="42" t="s">
        <v>397</v>
      </c>
      <c r="I85" s="43"/>
      <c r="J85" s="19">
        <v>15</v>
      </c>
      <c r="K85" s="38" t="s">
        <v>55</v>
      </c>
      <c r="L85" s="71"/>
      <c r="M85" s="71"/>
      <c r="N85" s="71"/>
      <c r="O85" s="71"/>
      <c r="P85" s="71"/>
      <c r="Q85" s="71"/>
      <c r="R85" s="71"/>
      <c r="S85" s="71"/>
      <c r="T85" s="71"/>
      <c r="U85" s="71"/>
      <c r="V85" s="71"/>
      <c r="W85" s="71"/>
      <c r="X85" s="71"/>
      <c r="Y85" s="71"/>
    </row>
    <row r="86" spans="1:25" ht="15">
      <c r="A86" s="15"/>
      <c r="B86" s="39"/>
      <c r="C86" s="42" t="s">
        <v>431</v>
      </c>
      <c r="D86" s="43"/>
      <c r="E86" s="19">
        <v>17</v>
      </c>
      <c r="F86" s="39"/>
      <c r="G86" s="39"/>
      <c r="H86" s="42" t="s">
        <v>485</v>
      </c>
      <c r="I86" s="43"/>
      <c r="J86" s="19">
        <v>27</v>
      </c>
      <c r="K86" s="39"/>
      <c r="L86" s="71"/>
      <c r="M86" s="71"/>
      <c r="N86" s="71"/>
      <c r="O86" s="71"/>
      <c r="P86" s="71"/>
      <c r="Q86" s="71"/>
      <c r="R86" s="71"/>
      <c r="S86" s="71"/>
      <c r="T86" s="71"/>
      <c r="U86" s="71"/>
      <c r="V86" s="71"/>
      <c r="W86" s="71"/>
      <c r="X86" s="71"/>
      <c r="Y86" s="71"/>
    </row>
    <row r="87" spans="1:25" ht="15">
      <c r="A87" s="15"/>
      <c r="B87" s="41">
        <v>2</v>
      </c>
      <c r="C87" s="42" t="s">
        <v>429</v>
      </c>
      <c r="D87" s="43"/>
      <c r="E87" s="19">
        <v>9</v>
      </c>
      <c r="F87" s="38" t="s">
        <v>33</v>
      </c>
      <c r="G87" s="40">
        <v>2</v>
      </c>
      <c r="H87" s="42" t="s">
        <v>451</v>
      </c>
      <c r="I87" s="43"/>
      <c r="J87" s="19">
        <v>22</v>
      </c>
      <c r="K87" s="38"/>
      <c r="L87" s="71"/>
      <c r="M87" s="71"/>
      <c r="N87" s="71"/>
      <c r="O87" s="71"/>
      <c r="P87" s="71"/>
      <c r="Q87" s="71"/>
      <c r="R87" s="71"/>
      <c r="S87" s="71"/>
      <c r="T87" s="71"/>
      <c r="U87" s="71"/>
      <c r="V87" s="71"/>
      <c r="W87" s="71"/>
      <c r="X87" s="71"/>
      <c r="Y87" s="71"/>
    </row>
    <row r="88" spans="1:25" ht="15">
      <c r="A88" s="15"/>
      <c r="B88" s="39"/>
      <c r="C88" s="42" t="s">
        <v>460</v>
      </c>
      <c r="D88" s="43"/>
      <c r="E88" s="19">
        <v>22</v>
      </c>
      <c r="F88" s="39"/>
      <c r="G88" s="39"/>
      <c r="H88" s="42" t="s">
        <v>449</v>
      </c>
      <c r="I88" s="43"/>
      <c r="J88" s="19">
        <v>26</v>
      </c>
      <c r="K88" s="39"/>
      <c r="L88" s="71"/>
      <c r="M88" s="71"/>
      <c r="N88" s="71"/>
      <c r="O88" s="71"/>
      <c r="P88" s="71"/>
      <c r="Q88" s="71"/>
      <c r="R88" s="71"/>
      <c r="S88" s="71"/>
      <c r="T88" s="71"/>
      <c r="U88" s="71"/>
      <c r="V88" s="71"/>
      <c r="W88" s="71"/>
      <c r="X88" s="71"/>
      <c r="Y88" s="71"/>
    </row>
    <row r="89" spans="1:25" ht="15">
      <c r="A89" s="15"/>
      <c r="B89" s="41">
        <v>3</v>
      </c>
      <c r="C89" s="42" t="s">
        <v>425</v>
      </c>
      <c r="D89" s="43"/>
      <c r="E89" s="19">
        <v>11</v>
      </c>
      <c r="F89" s="38" t="s">
        <v>43</v>
      </c>
      <c r="G89" s="40">
        <v>3</v>
      </c>
      <c r="H89" s="42" t="s">
        <v>415</v>
      </c>
      <c r="I89" s="43"/>
      <c r="J89" s="19">
        <v>13</v>
      </c>
      <c r="K89" s="38"/>
      <c r="L89" s="71"/>
      <c r="M89" s="71"/>
      <c r="N89" s="71"/>
      <c r="O89" s="71"/>
      <c r="P89" s="71"/>
      <c r="Q89" s="71"/>
      <c r="R89" s="71"/>
      <c r="S89" s="71"/>
      <c r="T89" s="71"/>
      <c r="U89" s="71"/>
      <c r="V89" s="71"/>
      <c r="W89" s="71"/>
      <c r="X89" s="71"/>
      <c r="Y89" s="71"/>
    </row>
    <row r="90" spans="1:25" ht="15">
      <c r="A90" s="15"/>
      <c r="B90" s="39"/>
      <c r="C90" s="42" t="s">
        <v>484</v>
      </c>
      <c r="D90" s="43"/>
      <c r="E90" s="19">
        <v>26</v>
      </c>
      <c r="F90" s="39"/>
      <c r="G90" s="39"/>
      <c r="H90" s="42" t="s">
        <v>446</v>
      </c>
      <c r="I90" s="43"/>
      <c r="J90" s="19">
        <v>11</v>
      </c>
      <c r="K90" s="39"/>
      <c r="L90" s="71"/>
      <c r="M90" s="71"/>
      <c r="N90" s="71"/>
      <c r="O90" s="71"/>
      <c r="P90" s="71"/>
      <c r="Q90" s="71"/>
      <c r="R90" s="71"/>
      <c r="S90" s="71"/>
      <c r="T90" s="71"/>
      <c r="U90" s="71"/>
      <c r="V90" s="71"/>
      <c r="W90" s="71"/>
      <c r="X90" s="71"/>
      <c r="Y90" s="71"/>
    </row>
    <row r="91" spans="1:25" ht="15">
      <c r="A91" s="15"/>
      <c r="B91" s="41">
        <v>4</v>
      </c>
      <c r="C91" s="42" t="s">
        <v>483</v>
      </c>
      <c r="D91" s="43"/>
      <c r="E91" s="19">
        <v>9</v>
      </c>
      <c r="F91" s="38" t="s">
        <v>119</v>
      </c>
      <c r="G91" s="40">
        <v>4</v>
      </c>
      <c r="H91" s="42" t="s">
        <v>455</v>
      </c>
      <c r="I91" s="43"/>
      <c r="J91" s="19">
        <v>18</v>
      </c>
      <c r="K91" s="38" t="s">
        <v>119</v>
      </c>
      <c r="L91" s="71"/>
      <c r="M91" s="71"/>
      <c r="N91" s="71"/>
      <c r="O91" s="71"/>
      <c r="P91" s="71"/>
      <c r="Q91" s="71"/>
      <c r="R91" s="71"/>
      <c r="S91" s="71"/>
      <c r="T91" s="71"/>
      <c r="U91" s="71"/>
      <c r="V91" s="71"/>
      <c r="W91" s="71"/>
      <c r="X91" s="71"/>
      <c r="Y91" s="71"/>
    </row>
    <row r="92" spans="1:25" ht="15">
      <c r="A92" s="15"/>
      <c r="B92" s="39"/>
      <c r="C92" s="42" t="s">
        <v>419</v>
      </c>
      <c r="D92" s="43"/>
      <c r="E92" s="19">
        <v>20</v>
      </c>
      <c r="F92" s="39"/>
      <c r="G92" s="39"/>
      <c r="H92" s="42" t="s">
        <v>407</v>
      </c>
      <c r="I92" s="43"/>
      <c r="J92" s="19">
        <v>16</v>
      </c>
      <c r="K92" s="39"/>
      <c r="L92" s="71"/>
      <c r="M92" s="71"/>
      <c r="N92" s="71"/>
      <c r="O92" s="71"/>
      <c r="P92" s="71"/>
      <c r="Q92" s="71"/>
      <c r="R92" s="71"/>
      <c r="S92" s="71"/>
      <c r="T92" s="71"/>
      <c r="U92" s="71"/>
      <c r="V92" s="71"/>
      <c r="W92" s="71"/>
      <c r="X92" s="71"/>
      <c r="Y92" s="71"/>
    </row>
    <row r="93" spans="1:25" ht="15">
      <c r="A93" s="15"/>
      <c r="B93" s="41">
        <v>5</v>
      </c>
      <c r="C93" s="42" t="s">
        <v>482</v>
      </c>
      <c r="D93" s="43"/>
      <c r="E93" s="19">
        <v>12</v>
      </c>
      <c r="F93" s="38"/>
      <c r="G93" s="40">
        <v>5</v>
      </c>
      <c r="H93" s="42" t="s">
        <v>399</v>
      </c>
      <c r="I93" s="43"/>
      <c r="J93" s="19">
        <v>14</v>
      </c>
      <c r="K93" s="38" t="s">
        <v>102</v>
      </c>
      <c r="L93" s="71"/>
      <c r="M93" s="71"/>
      <c r="N93" s="71"/>
      <c r="O93" s="71"/>
      <c r="P93" s="71"/>
      <c r="Q93" s="71"/>
      <c r="R93" s="71"/>
      <c r="S93" s="71"/>
      <c r="T93" s="71"/>
      <c r="U93" s="71"/>
      <c r="V93" s="71"/>
      <c r="W93" s="71"/>
      <c r="X93" s="71"/>
      <c r="Y93" s="71"/>
    </row>
    <row r="94" spans="1:25" ht="15">
      <c r="A94" s="15"/>
      <c r="B94" s="39"/>
      <c r="C94" s="42" t="s">
        <v>463</v>
      </c>
      <c r="D94" s="43"/>
      <c r="E94" s="19">
        <v>23</v>
      </c>
      <c r="F94" s="39"/>
      <c r="G94" s="39"/>
      <c r="H94" s="42" t="s">
        <v>411</v>
      </c>
      <c r="I94" s="43"/>
      <c r="J94" s="19">
        <v>18</v>
      </c>
      <c r="K94" s="39"/>
      <c r="L94" s="71"/>
      <c r="M94" s="71"/>
      <c r="N94" s="71"/>
      <c r="O94" s="71"/>
      <c r="P94" s="71"/>
      <c r="Q94" s="71"/>
      <c r="R94" s="71"/>
      <c r="S94" s="71"/>
      <c r="T94" s="71"/>
      <c r="U94" s="71"/>
      <c r="V94" s="71"/>
      <c r="W94" s="71"/>
      <c r="X94" s="71"/>
      <c r="Y94" s="71"/>
    </row>
    <row r="95" spans="1:25" ht="15">
      <c r="A95" s="15"/>
      <c r="B95" s="44"/>
      <c r="C95" s="45"/>
      <c r="D95" s="45"/>
      <c r="E95" s="43"/>
      <c r="F95" s="19">
        <f>COUNTA(F85:F94)-0.5*COUNTIF(F85:F94,"Sq*")-COUNTIF(F85:F94,"TBA")</f>
        <v>2.5</v>
      </c>
      <c r="G95" s="55"/>
      <c r="H95" s="45"/>
      <c r="I95" s="45"/>
      <c r="J95" s="43"/>
      <c r="K95" s="19">
        <f>COUNTA(K85:K94)-0.5*COUNTIF(K85:K94,"Sq*")-COUNTIF(K85:K94,"TBA")</f>
        <v>2.5</v>
      </c>
      <c r="L95" s="70"/>
      <c r="M95" s="70"/>
      <c r="N95" s="70" t="str">
        <f>IF(F95+K95=0,"",C81)</f>
        <v>SEA VIEW</v>
      </c>
      <c r="O95" s="24">
        <f>F95</f>
        <v>2.5</v>
      </c>
      <c r="P95" s="70" t="str">
        <f>IF(F95+K95=0,"",H81)</f>
        <v>LAKELANDS</v>
      </c>
      <c r="Q95" s="24">
        <f>K95</f>
        <v>2.5</v>
      </c>
      <c r="R95" s="70" t="str">
        <f>G96</f>
        <v>HALVED</v>
      </c>
      <c r="S95" s="70" t="str">
        <f>IF(R95="HALVED",C81,"")</f>
        <v>SEA VIEW</v>
      </c>
      <c r="T95" s="70" t="str">
        <f>IF(R95="HALVED",H81,"")</f>
        <v>LAKELANDS</v>
      </c>
      <c r="U95" s="70"/>
      <c r="V95" s="70"/>
      <c r="W95" s="70"/>
      <c r="X95" s="70"/>
      <c r="Y95" s="70"/>
    </row>
    <row r="96" spans="1:25" ht="15.75">
      <c r="A96" s="22"/>
      <c r="B96" s="46"/>
      <c r="C96" s="45"/>
      <c r="D96" s="45"/>
      <c r="E96" s="45"/>
      <c r="F96" s="43"/>
      <c r="G96" s="56" t="str">
        <f>IF(F95+K95&lt;4,"",IF(F95=K95,"HALVED",IF(F95&gt;K95,C81,H81)))</f>
        <v>HALVED</v>
      </c>
      <c r="H96" s="45"/>
      <c r="I96" s="45"/>
      <c r="J96" s="45"/>
      <c r="K96" s="43"/>
      <c r="L96" s="69"/>
      <c r="M96" s="69"/>
      <c r="N96" s="69"/>
      <c r="O96" s="69"/>
      <c r="P96" s="69"/>
      <c r="Q96" s="69"/>
      <c r="R96" s="69"/>
      <c r="S96" s="69"/>
      <c r="T96" s="69"/>
      <c r="U96" s="69"/>
      <c r="V96" s="69"/>
      <c r="W96" s="69"/>
      <c r="X96" s="69"/>
      <c r="Y96" s="69"/>
    </row>
    <row r="97" spans="1:25" ht="24" customHeight="1">
      <c r="A97" s="25"/>
      <c r="B97" s="57" t="s">
        <v>251</v>
      </c>
      <c r="C97" s="45"/>
      <c r="D97" s="45"/>
      <c r="E97" s="45"/>
      <c r="F97" s="45"/>
      <c r="G97" s="45"/>
      <c r="H97" s="45"/>
      <c r="I97" s="45"/>
      <c r="J97" s="45"/>
      <c r="K97" s="43"/>
      <c r="L97" s="69"/>
      <c r="M97" s="69"/>
      <c r="N97" s="69"/>
      <c r="O97" s="69"/>
      <c r="P97" s="69"/>
      <c r="Q97" s="69"/>
      <c r="R97" s="69"/>
      <c r="S97" s="69"/>
      <c r="T97" s="69"/>
      <c r="U97" s="69"/>
      <c r="V97" s="69"/>
      <c r="W97" s="69"/>
      <c r="X97" s="69"/>
      <c r="Y97" s="69"/>
    </row>
    <row r="98" spans="1:25" ht="15">
      <c r="A98" s="25"/>
      <c r="B98" s="16" t="s">
        <v>22</v>
      </c>
      <c r="C98" s="58" t="s">
        <v>320</v>
      </c>
      <c r="D98" s="45"/>
      <c r="E98" s="45"/>
      <c r="F98" s="43"/>
      <c r="G98" s="17" t="s">
        <v>22</v>
      </c>
      <c r="H98" s="48" t="s">
        <v>438</v>
      </c>
      <c r="I98" s="45"/>
      <c r="J98" s="45"/>
      <c r="K98" s="43"/>
      <c r="L98" s="69"/>
      <c r="M98" s="69"/>
      <c r="N98" s="69"/>
      <c r="O98" s="69"/>
      <c r="P98" s="69"/>
      <c r="Q98" s="69"/>
      <c r="R98" s="69"/>
      <c r="S98" s="69"/>
      <c r="T98" s="69"/>
      <c r="U98" s="69"/>
      <c r="V98" s="69"/>
      <c r="W98" s="69"/>
      <c r="X98" s="69"/>
      <c r="Y98" s="69"/>
    </row>
    <row r="99" spans="1:25" ht="15">
      <c r="A99" s="15"/>
      <c r="B99" s="41" t="s">
        <v>23</v>
      </c>
      <c r="C99" s="59" t="s">
        <v>24</v>
      </c>
      <c r="D99" s="50"/>
      <c r="E99" s="41" t="s">
        <v>25</v>
      </c>
      <c r="F99" s="41" t="s">
        <v>26</v>
      </c>
      <c r="G99" s="40" t="s">
        <v>23</v>
      </c>
      <c r="H99" s="49" t="s">
        <v>24</v>
      </c>
      <c r="I99" s="50"/>
      <c r="J99" s="40" t="s">
        <v>25</v>
      </c>
      <c r="K99" s="40" t="s">
        <v>26</v>
      </c>
      <c r="L99" s="69"/>
      <c r="M99" s="69"/>
      <c r="N99" s="69"/>
      <c r="O99" s="69"/>
      <c r="P99" s="69"/>
      <c r="Q99" s="69"/>
      <c r="R99" s="69"/>
      <c r="S99" s="69"/>
      <c r="T99" s="69"/>
      <c r="U99" s="69"/>
      <c r="V99" s="69"/>
      <c r="W99" s="69"/>
      <c r="X99" s="69"/>
      <c r="Y99" s="69"/>
    </row>
    <row r="100" spans="1:25" ht="15">
      <c r="A100" s="15"/>
      <c r="B100" s="47"/>
      <c r="C100" s="51"/>
      <c r="D100" s="52"/>
      <c r="E100" s="47"/>
      <c r="F100" s="47"/>
      <c r="G100" s="47"/>
      <c r="H100" s="51"/>
      <c r="I100" s="52"/>
      <c r="J100" s="47"/>
      <c r="K100" s="47"/>
      <c r="L100" s="69"/>
      <c r="M100" s="69"/>
      <c r="N100" s="69"/>
      <c r="O100" s="69"/>
      <c r="P100" s="69"/>
      <c r="Q100" s="69"/>
      <c r="R100" s="69"/>
      <c r="S100" s="69"/>
      <c r="T100" s="69"/>
      <c r="U100" s="69"/>
      <c r="V100" s="69"/>
      <c r="W100" s="69"/>
      <c r="X100" s="69"/>
      <c r="Y100" s="69"/>
    </row>
    <row r="101" spans="1:25" ht="15">
      <c r="A101" s="15"/>
      <c r="B101" s="39"/>
      <c r="C101" s="53"/>
      <c r="D101" s="54"/>
      <c r="E101" s="39"/>
      <c r="F101" s="39"/>
      <c r="G101" s="39"/>
      <c r="H101" s="53"/>
      <c r="I101" s="54"/>
      <c r="J101" s="39"/>
      <c r="K101" s="39"/>
      <c r="L101" s="69"/>
      <c r="M101" s="69"/>
      <c r="N101" s="69"/>
      <c r="O101" s="69"/>
      <c r="P101" s="69"/>
      <c r="Q101" s="69"/>
      <c r="R101" s="69"/>
      <c r="S101" s="69"/>
      <c r="T101" s="69"/>
      <c r="U101" s="69"/>
      <c r="V101" s="69"/>
      <c r="W101" s="69"/>
      <c r="X101" s="69"/>
      <c r="Y101" s="69"/>
    </row>
    <row r="102" spans="1:25" ht="15">
      <c r="A102" s="15"/>
      <c r="B102" s="41">
        <v>1</v>
      </c>
      <c r="C102" s="42" t="s">
        <v>410</v>
      </c>
      <c r="D102" s="43"/>
      <c r="E102" s="19"/>
      <c r="F102" s="38" t="s">
        <v>28</v>
      </c>
      <c r="G102" s="40">
        <v>1</v>
      </c>
      <c r="H102" s="42" t="s">
        <v>442</v>
      </c>
      <c r="I102" s="43"/>
      <c r="J102" s="19">
        <v>12</v>
      </c>
      <c r="K102" s="38"/>
      <c r="L102" s="71"/>
      <c r="M102" s="71"/>
      <c r="N102" s="71"/>
      <c r="O102" s="71"/>
      <c r="P102" s="71"/>
      <c r="Q102" s="71"/>
      <c r="R102" s="71"/>
      <c r="S102" s="71"/>
      <c r="T102" s="71"/>
      <c r="U102" s="71"/>
      <c r="V102" s="71"/>
      <c r="W102" s="71"/>
      <c r="X102" s="71"/>
      <c r="Y102" s="71"/>
    </row>
    <row r="103" spans="1:25" ht="15">
      <c r="A103" s="15"/>
      <c r="B103" s="39"/>
      <c r="C103" s="42" t="s">
        <v>481</v>
      </c>
      <c r="D103" s="43"/>
      <c r="E103" s="19"/>
      <c r="F103" s="39"/>
      <c r="G103" s="39"/>
      <c r="H103" s="42" t="s">
        <v>430</v>
      </c>
      <c r="I103" s="43"/>
      <c r="J103" s="19">
        <v>14</v>
      </c>
      <c r="K103" s="39"/>
      <c r="L103" s="71"/>
      <c r="M103" s="71"/>
      <c r="N103" s="71"/>
      <c r="O103" s="71"/>
      <c r="P103" s="71"/>
      <c r="Q103" s="71"/>
      <c r="R103" s="71"/>
      <c r="S103" s="71"/>
      <c r="T103" s="71"/>
      <c r="U103" s="71"/>
      <c r="V103" s="71"/>
      <c r="W103" s="71"/>
      <c r="X103" s="71"/>
      <c r="Y103" s="71"/>
    </row>
    <row r="104" spans="1:25" ht="15">
      <c r="A104" s="15"/>
      <c r="B104" s="41">
        <v>2</v>
      </c>
      <c r="C104" s="42" t="s">
        <v>412</v>
      </c>
      <c r="D104" s="43"/>
      <c r="E104" s="19"/>
      <c r="F104" s="38"/>
      <c r="G104" s="40">
        <v>2</v>
      </c>
      <c r="H104" s="42" t="s">
        <v>426</v>
      </c>
      <c r="I104" s="43"/>
      <c r="J104" s="19">
        <v>15</v>
      </c>
      <c r="K104" s="38" t="s">
        <v>43</v>
      </c>
      <c r="L104" s="71"/>
      <c r="M104" s="71"/>
      <c r="N104" s="71"/>
      <c r="O104" s="71"/>
      <c r="P104" s="71"/>
      <c r="Q104" s="71"/>
      <c r="R104" s="71"/>
      <c r="S104" s="71"/>
      <c r="T104" s="71"/>
      <c r="U104" s="71"/>
      <c r="V104" s="71"/>
      <c r="W104" s="71"/>
      <c r="X104" s="71"/>
      <c r="Y104" s="71"/>
    </row>
    <row r="105" spans="1:25" ht="15">
      <c r="A105" s="15"/>
      <c r="B105" s="39"/>
      <c r="C105" s="42" t="s">
        <v>398</v>
      </c>
      <c r="D105" s="43"/>
      <c r="E105" s="19"/>
      <c r="F105" s="39"/>
      <c r="G105" s="39"/>
      <c r="H105" s="42" t="s">
        <v>428</v>
      </c>
      <c r="I105" s="43"/>
      <c r="J105" s="19">
        <v>13</v>
      </c>
      <c r="K105" s="39"/>
      <c r="L105" s="71"/>
      <c r="M105" s="71"/>
      <c r="N105" s="71"/>
      <c r="O105" s="71"/>
      <c r="P105" s="71"/>
      <c r="Q105" s="71"/>
      <c r="R105" s="71"/>
      <c r="S105" s="71"/>
      <c r="T105" s="71"/>
      <c r="U105" s="71"/>
      <c r="V105" s="71"/>
      <c r="W105" s="71"/>
      <c r="X105" s="71"/>
      <c r="Y105" s="71"/>
    </row>
    <row r="106" spans="1:25" ht="15">
      <c r="A106" s="15"/>
      <c r="B106" s="41">
        <v>3</v>
      </c>
      <c r="C106" s="42" t="s">
        <v>454</v>
      </c>
      <c r="D106" s="43"/>
      <c r="E106" s="19"/>
      <c r="F106" s="38"/>
      <c r="G106" s="40">
        <v>3</v>
      </c>
      <c r="H106" s="42" t="s">
        <v>434</v>
      </c>
      <c r="I106" s="43"/>
      <c r="J106" s="19">
        <v>23</v>
      </c>
      <c r="K106" s="38" t="s">
        <v>38</v>
      </c>
      <c r="L106" s="71"/>
      <c r="M106" s="71"/>
      <c r="N106" s="71"/>
      <c r="O106" s="71"/>
      <c r="P106" s="71"/>
      <c r="Q106" s="71"/>
      <c r="R106" s="71"/>
      <c r="S106" s="71"/>
      <c r="T106" s="71"/>
      <c r="U106" s="71"/>
      <c r="V106" s="71"/>
      <c r="W106" s="71"/>
      <c r="X106" s="71"/>
      <c r="Y106" s="71"/>
    </row>
    <row r="107" spans="1:25" ht="15">
      <c r="A107" s="15"/>
      <c r="B107" s="39"/>
      <c r="C107" s="42" t="s">
        <v>480</v>
      </c>
      <c r="D107" s="43"/>
      <c r="E107" s="19"/>
      <c r="F107" s="39"/>
      <c r="G107" s="39"/>
      <c r="H107" s="42" t="s">
        <v>479</v>
      </c>
      <c r="I107" s="43"/>
      <c r="J107" s="19">
        <v>10</v>
      </c>
      <c r="K107" s="39"/>
      <c r="L107" s="71"/>
      <c r="M107" s="71"/>
      <c r="N107" s="71"/>
      <c r="O107" s="71"/>
      <c r="P107" s="71"/>
      <c r="Q107" s="71"/>
      <c r="R107" s="71"/>
      <c r="S107" s="71"/>
      <c r="T107" s="71"/>
      <c r="U107" s="71"/>
      <c r="V107" s="71"/>
      <c r="W107" s="71"/>
      <c r="X107" s="71"/>
      <c r="Y107" s="71"/>
    </row>
    <row r="108" spans="1:25" ht="15">
      <c r="A108" s="15"/>
      <c r="B108" s="41">
        <v>4</v>
      </c>
      <c r="C108" s="42" t="s">
        <v>462</v>
      </c>
      <c r="D108" s="43"/>
      <c r="E108" s="19"/>
      <c r="F108" s="38" t="s">
        <v>119</v>
      </c>
      <c r="G108" s="40">
        <v>4</v>
      </c>
      <c r="H108" s="42" t="s">
        <v>422</v>
      </c>
      <c r="I108" s="43"/>
      <c r="J108" s="19">
        <v>22</v>
      </c>
      <c r="K108" s="38" t="s">
        <v>119</v>
      </c>
      <c r="L108" s="71"/>
      <c r="M108" s="71"/>
      <c r="N108" s="71"/>
      <c r="O108" s="71"/>
      <c r="P108" s="71"/>
      <c r="Q108" s="71"/>
      <c r="R108" s="71"/>
      <c r="S108" s="71"/>
      <c r="T108" s="71"/>
      <c r="U108" s="71"/>
      <c r="V108" s="71"/>
      <c r="W108" s="71"/>
      <c r="X108" s="71"/>
      <c r="Y108" s="71"/>
    </row>
    <row r="109" spans="1:25" ht="15">
      <c r="A109" s="15"/>
      <c r="B109" s="39"/>
      <c r="C109" s="42" t="s">
        <v>404</v>
      </c>
      <c r="D109" s="43"/>
      <c r="E109" s="19"/>
      <c r="F109" s="39"/>
      <c r="G109" s="39"/>
      <c r="H109" s="42" t="s">
        <v>478</v>
      </c>
      <c r="I109" s="43"/>
      <c r="J109" s="19">
        <v>21</v>
      </c>
      <c r="K109" s="39"/>
      <c r="L109" s="71"/>
      <c r="M109" s="71"/>
      <c r="N109" s="71"/>
      <c r="O109" s="71"/>
      <c r="P109" s="71"/>
      <c r="Q109" s="71"/>
      <c r="R109" s="71"/>
      <c r="S109" s="71"/>
      <c r="T109" s="71"/>
      <c r="U109" s="71"/>
      <c r="V109" s="71"/>
      <c r="W109" s="71"/>
      <c r="X109" s="71"/>
      <c r="Y109" s="71"/>
    </row>
    <row r="110" spans="1:25" ht="15">
      <c r="A110" s="15"/>
      <c r="B110" s="41">
        <v>5</v>
      </c>
      <c r="C110" s="42" t="s">
        <v>477</v>
      </c>
      <c r="D110" s="43"/>
      <c r="E110" s="19"/>
      <c r="F110" s="38"/>
      <c r="G110" s="40">
        <v>5</v>
      </c>
      <c r="H110" s="42" t="s">
        <v>420</v>
      </c>
      <c r="I110" s="43"/>
      <c r="J110" s="19">
        <v>26</v>
      </c>
      <c r="K110" s="38" t="s">
        <v>87</v>
      </c>
      <c r="L110" s="71"/>
      <c r="M110" s="71"/>
      <c r="N110" s="71"/>
      <c r="O110" s="71"/>
      <c r="P110" s="71"/>
      <c r="Q110" s="71"/>
      <c r="R110" s="71"/>
      <c r="S110" s="71"/>
      <c r="T110" s="71"/>
      <c r="U110" s="71"/>
      <c r="V110" s="71"/>
      <c r="W110" s="71"/>
      <c r="X110" s="71"/>
      <c r="Y110" s="71"/>
    </row>
    <row r="111" spans="1:25" ht="15">
      <c r="A111" s="15"/>
      <c r="B111" s="39"/>
      <c r="C111" s="42" t="s">
        <v>476</v>
      </c>
      <c r="D111" s="43"/>
      <c r="E111" s="19"/>
      <c r="F111" s="39"/>
      <c r="G111" s="39"/>
      <c r="H111" s="42" t="s">
        <v>418</v>
      </c>
      <c r="I111" s="43"/>
      <c r="J111" s="19">
        <v>12</v>
      </c>
      <c r="K111" s="39"/>
      <c r="L111" s="71"/>
      <c r="M111" s="71"/>
      <c r="N111" s="71"/>
      <c r="O111" s="71"/>
      <c r="P111" s="71"/>
      <c r="Q111" s="71"/>
      <c r="R111" s="71"/>
      <c r="S111" s="71"/>
      <c r="T111" s="71"/>
      <c r="U111" s="71"/>
      <c r="V111" s="71"/>
      <c r="W111" s="71"/>
      <c r="X111" s="71"/>
      <c r="Y111" s="71"/>
    </row>
    <row r="112" spans="1:25" ht="15">
      <c r="A112" s="15"/>
      <c r="B112" s="44"/>
      <c r="C112" s="45"/>
      <c r="D112" s="45"/>
      <c r="E112" s="43"/>
      <c r="F112" s="19">
        <f>COUNTA(F102:F111)-0.5*COUNTIF(F102:F111,"Sq*")-COUNTIF(F102:F111,"TBA")</f>
        <v>1.5</v>
      </c>
      <c r="G112" s="55" t="str">
        <f>"TOTAL MATCHES WON BY : "&amp;H98</f>
        <v>TOTAL MATCHES WON BY : WANNEROO</v>
      </c>
      <c r="H112" s="45"/>
      <c r="I112" s="45"/>
      <c r="J112" s="43"/>
      <c r="K112" s="19">
        <f>COUNTA(K102:K111)-0.5*COUNTIF(K102:K111,"Sq*")-COUNTIF(K102:K111,"TBA")</f>
        <v>3.5</v>
      </c>
      <c r="L112" s="70"/>
      <c r="M112" s="70"/>
      <c r="N112" s="70" t="str">
        <f>IF(F112+K112=0,"",C98)</f>
        <v>MOUNT LAWLEY</v>
      </c>
      <c r="O112" s="24">
        <f>F112</f>
        <v>1.5</v>
      </c>
      <c r="P112" s="70" t="str">
        <f>IF(F112+K112=0,"",H98)</f>
        <v>WANNEROO</v>
      </c>
      <c r="Q112" s="24">
        <f>K112</f>
        <v>3.5</v>
      </c>
      <c r="R112" s="70" t="str">
        <f>G113</f>
        <v>WANNEROO</v>
      </c>
      <c r="S112" s="70" t="str">
        <f>IF(R112="HALVED",C98,"")</f>
        <v/>
      </c>
      <c r="T112" s="70" t="str">
        <f>IF(R112="HALVED",H98,"")</f>
        <v/>
      </c>
      <c r="U112" s="70"/>
      <c r="V112" s="70"/>
      <c r="W112" s="70"/>
      <c r="X112" s="70"/>
      <c r="Y112" s="70"/>
    </row>
    <row r="113" spans="1:25" ht="15">
      <c r="A113" s="22"/>
      <c r="B113" s="46" t="s">
        <v>52</v>
      </c>
      <c r="C113" s="45"/>
      <c r="D113" s="45"/>
      <c r="E113" s="45"/>
      <c r="F113" s="43"/>
      <c r="G113" s="56" t="str">
        <f>IF(F112+K112&lt;4,"",IF(F112=K112,"HALVED",IF(F112&gt;K112,C98,H98)))</f>
        <v>WANNEROO</v>
      </c>
      <c r="H113" s="45"/>
      <c r="I113" s="45"/>
      <c r="J113" s="45"/>
      <c r="K113" s="43"/>
      <c r="L113" s="69"/>
      <c r="M113" s="69"/>
      <c r="N113" s="69"/>
      <c r="O113" s="69"/>
      <c r="P113" s="69"/>
      <c r="Q113" s="69"/>
      <c r="R113" s="69"/>
      <c r="S113" s="69"/>
      <c r="T113" s="69"/>
      <c r="U113" s="69"/>
      <c r="V113" s="69"/>
      <c r="W113" s="69"/>
      <c r="X113" s="69"/>
      <c r="Y113" s="69"/>
    </row>
    <row r="114" spans="1:25" ht="15">
      <c r="A114" s="22"/>
      <c r="B114" s="69"/>
      <c r="C114" s="69"/>
      <c r="D114" s="69"/>
      <c r="E114" s="69"/>
      <c r="F114" s="70"/>
      <c r="G114" s="69"/>
      <c r="H114" s="69"/>
      <c r="I114" s="69"/>
      <c r="J114" s="69"/>
      <c r="K114" s="70"/>
      <c r="L114" s="70"/>
      <c r="M114" s="70"/>
      <c r="N114" s="70"/>
      <c r="O114" s="70"/>
      <c r="P114" s="70"/>
      <c r="Q114" s="70"/>
      <c r="R114" s="70"/>
      <c r="S114" s="70"/>
      <c r="T114" s="70"/>
      <c r="U114" s="70"/>
      <c r="V114" s="70"/>
      <c r="W114" s="70"/>
      <c r="X114" s="70"/>
      <c r="Y114" s="70"/>
    </row>
    <row r="115" spans="1:25" ht="21" customHeight="1">
      <c r="A115" s="25"/>
      <c r="B115" s="57" t="s">
        <v>128</v>
      </c>
      <c r="C115" s="45"/>
      <c r="D115" s="45"/>
      <c r="E115" s="45"/>
      <c r="F115" s="45"/>
      <c r="G115" s="45"/>
      <c r="H115" s="45"/>
      <c r="I115" s="45"/>
      <c r="J115" s="45"/>
      <c r="K115" s="43"/>
      <c r="L115" s="69"/>
      <c r="M115" s="69"/>
      <c r="N115" s="69"/>
      <c r="O115" s="69"/>
      <c r="P115" s="69"/>
      <c r="Q115" s="69"/>
      <c r="R115" s="69"/>
      <c r="S115" s="69"/>
      <c r="T115" s="69"/>
      <c r="U115" s="69"/>
      <c r="V115" s="69"/>
      <c r="W115" s="69"/>
      <c r="X115" s="69"/>
      <c r="Y115" s="69"/>
    </row>
    <row r="116" spans="1:25" ht="15">
      <c r="A116" s="15"/>
      <c r="B116" s="16" t="s">
        <v>22</v>
      </c>
      <c r="C116" s="58" t="s">
        <v>417</v>
      </c>
      <c r="D116" s="45"/>
      <c r="E116" s="45"/>
      <c r="F116" s="43"/>
      <c r="G116" s="17" t="s">
        <v>22</v>
      </c>
      <c r="H116" s="48" t="s">
        <v>438</v>
      </c>
      <c r="I116" s="45"/>
      <c r="J116" s="45"/>
      <c r="K116" s="43"/>
      <c r="L116" s="69"/>
      <c r="M116" s="69"/>
      <c r="N116" s="69"/>
      <c r="O116" s="69"/>
      <c r="P116" s="69"/>
      <c r="Q116" s="69"/>
      <c r="R116" s="69"/>
      <c r="S116" s="69"/>
      <c r="T116" s="69"/>
      <c r="U116" s="69"/>
      <c r="V116" s="69"/>
      <c r="W116" s="69"/>
      <c r="X116" s="69"/>
      <c r="Y116" s="69"/>
    </row>
    <row r="117" spans="1:25" ht="15">
      <c r="A117" s="15"/>
      <c r="B117" s="41" t="s">
        <v>23</v>
      </c>
      <c r="C117" s="59" t="s">
        <v>24</v>
      </c>
      <c r="D117" s="50"/>
      <c r="E117" s="41" t="s">
        <v>25</v>
      </c>
      <c r="F117" s="41" t="s">
        <v>26</v>
      </c>
      <c r="G117" s="40" t="s">
        <v>23</v>
      </c>
      <c r="H117" s="49" t="s">
        <v>24</v>
      </c>
      <c r="I117" s="50"/>
      <c r="J117" s="40" t="s">
        <v>25</v>
      </c>
      <c r="K117" s="40" t="s">
        <v>26</v>
      </c>
      <c r="L117" s="69"/>
      <c r="M117" s="69"/>
      <c r="N117" s="69"/>
      <c r="O117" s="69"/>
      <c r="P117" s="69"/>
      <c r="Q117" s="69"/>
      <c r="R117" s="69"/>
      <c r="S117" s="69"/>
      <c r="T117" s="69"/>
      <c r="U117" s="69"/>
      <c r="V117" s="69"/>
      <c r="W117" s="69"/>
      <c r="X117" s="69"/>
      <c r="Y117" s="69"/>
    </row>
    <row r="118" spans="1:25" ht="15">
      <c r="A118" s="15"/>
      <c r="B118" s="47"/>
      <c r="C118" s="51"/>
      <c r="D118" s="52"/>
      <c r="E118" s="47"/>
      <c r="F118" s="47"/>
      <c r="G118" s="47"/>
      <c r="H118" s="51"/>
      <c r="I118" s="52"/>
      <c r="J118" s="47"/>
      <c r="K118" s="47"/>
      <c r="L118" s="69"/>
      <c r="M118" s="69"/>
      <c r="N118" s="69"/>
      <c r="O118" s="69"/>
      <c r="P118" s="69"/>
      <c r="Q118" s="69"/>
      <c r="R118" s="69"/>
      <c r="S118" s="69"/>
      <c r="T118" s="69"/>
      <c r="U118" s="69"/>
      <c r="V118" s="69"/>
      <c r="W118" s="69"/>
      <c r="X118" s="69"/>
      <c r="Y118" s="69"/>
    </row>
    <row r="119" spans="1:25" ht="15">
      <c r="A119" s="15"/>
      <c r="B119" s="39"/>
      <c r="C119" s="53"/>
      <c r="D119" s="54"/>
      <c r="E119" s="39"/>
      <c r="F119" s="39"/>
      <c r="G119" s="39"/>
      <c r="H119" s="53"/>
      <c r="I119" s="54"/>
      <c r="J119" s="39"/>
      <c r="K119" s="39"/>
      <c r="L119" s="69"/>
      <c r="M119" s="69"/>
      <c r="N119" s="69"/>
      <c r="O119" s="69"/>
      <c r="P119" s="69"/>
      <c r="Q119" s="69"/>
      <c r="R119" s="69"/>
      <c r="S119" s="69"/>
      <c r="T119" s="69"/>
      <c r="U119" s="69"/>
      <c r="V119" s="69"/>
      <c r="W119" s="69"/>
      <c r="X119" s="69"/>
      <c r="Y119" s="69"/>
    </row>
    <row r="120" spans="1:25" ht="15">
      <c r="A120" s="15"/>
      <c r="B120" s="41">
        <v>1</v>
      </c>
      <c r="C120" s="42" t="s">
        <v>475</v>
      </c>
      <c r="D120" s="43"/>
      <c r="E120" s="19">
        <v>13</v>
      </c>
      <c r="F120" s="38"/>
      <c r="G120" s="40">
        <v>1</v>
      </c>
      <c r="H120" s="42" t="s">
        <v>436</v>
      </c>
      <c r="I120" s="43"/>
      <c r="J120" s="19">
        <v>10</v>
      </c>
      <c r="K120" s="38" t="s">
        <v>55</v>
      </c>
      <c r="L120" s="71"/>
      <c r="M120" s="71"/>
      <c r="N120" s="71"/>
      <c r="O120" s="71"/>
      <c r="P120" s="71"/>
      <c r="Q120" s="71"/>
      <c r="R120" s="71"/>
      <c r="S120" s="71"/>
      <c r="T120" s="71"/>
      <c r="U120" s="71"/>
      <c r="V120" s="71"/>
      <c r="W120" s="71"/>
      <c r="X120" s="71"/>
      <c r="Y120" s="71"/>
    </row>
    <row r="121" spans="1:25" ht="15">
      <c r="A121" s="15"/>
      <c r="B121" s="39"/>
      <c r="C121" s="42" t="s">
        <v>474</v>
      </c>
      <c r="D121" s="43"/>
      <c r="E121" s="19">
        <v>17</v>
      </c>
      <c r="F121" s="39"/>
      <c r="G121" s="39"/>
      <c r="H121" s="42" t="s">
        <v>473</v>
      </c>
      <c r="I121" s="43"/>
      <c r="J121" s="19">
        <v>21</v>
      </c>
      <c r="K121" s="39"/>
      <c r="L121" s="71"/>
      <c r="M121" s="71"/>
      <c r="N121" s="71"/>
      <c r="O121" s="71"/>
      <c r="P121" s="71"/>
      <c r="Q121" s="71"/>
      <c r="R121" s="71"/>
      <c r="S121" s="71"/>
      <c r="T121" s="71"/>
      <c r="U121" s="71"/>
      <c r="V121" s="71"/>
      <c r="W121" s="71"/>
      <c r="X121" s="71"/>
      <c r="Y121" s="71"/>
    </row>
    <row r="122" spans="1:25" ht="15">
      <c r="A122" s="15"/>
      <c r="B122" s="41">
        <v>2</v>
      </c>
      <c r="C122" s="42" t="s">
        <v>407</v>
      </c>
      <c r="D122" s="43"/>
      <c r="E122" s="19">
        <v>15</v>
      </c>
      <c r="F122" s="38" t="s">
        <v>119</v>
      </c>
      <c r="G122" s="40">
        <v>2</v>
      </c>
      <c r="H122" s="42" t="s">
        <v>472</v>
      </c>
      <c r="I122" s="43"/>
      <c r="J122" s="19">
        <v>12</v>
      </c>
      <c r="K122" s="38" t="s">
        <v>119</v>
      </c>
      <c r="L122" s="71"/>
      <c r="M122" s="71"/>
      <c r="N122" s="71"/>
      <c r="O122" s="71"/>
      <c r="P122" s="71"/>
      <c r="Q122" s="71"/>
      <c r="R122" s="71"/>
      <c r="S122" s="71"/>
      <c r="T122" s="71"/>
      <c r="U122" s="71"/>
      <c r="V122" s="71"/>
      <c r="W122" s="71"/>
      <c r="X122" s="71"/>
      <c r="Y122" s="71"/>
    </row>
    <row r="123" spans="1:25" ht="15">
      <c r="A123" s="15"/>
      <c r="B123" s="39"/>
      <c r="C123" s="42" t="s">
        <v>397</v>
      </c>
      <c r="D123" s="43"/>
      <c r="E123" s="19">
        <v>14</v>
      </c>
      <c r="F123" s="39"/>
      <c r="G123" s="39"/>
      <c r="H123" s="42" t="s">
        <v>471</v>
      </c>
      <c r="I123" s="43"/>
      <c r="J123" s="19">
        <v>13</v>
      </c>
      <c r="K123" s="39"/>
      <c r="L123" s="71"/>
      <c r="M123" s="71"/>
      <c r="N123" s="71"/>
      <c r="O123" s="71"/>
      <c r="P123" s="71"/>
      <c r="Q123" s="71"/>
      <c r="R123" s="71"/>
      <c r="S123" s="71"/>
      <c r="T123" s="71"/>
      <c r="U123" s="71"/>
      <c r="V123" s="71"/>
      <c r="W123" s="71"/>
      <c r="X123" s="71"/>
      <c r="Y123" s="71"/>
    </row>
    <row r="124" spans="1:25" ht="15">
      <c r="A124" s="15"/>
      <c r="B124" s="41">
        <v>3</v>
      </c>
      <c r="C124" s="42" t="s">
        <v>470</v>
      </c>
      <c r="D124" s="43"/>
      <c r="E124" s="19">
        <v>21</v>
      </c>
      <c r="F124" s="38" t="s">
        <v>68</v>
      </c>
      <c r="G124" s="40">
        <v>3</v>
      </c>
      <c r="H124" s="42" t="s">
        <v>469</v>
      </c>
      <c r="I124" s="43"/>
      <c r="J124" s="19">
        <v>23</v>
      </c>
      <c r="K124" s="38"/>
      <c r="L124" s="71"/>
      <c r="M124" s="71"/>
      <c r="N124" s="71"/>
      <c r="O124" s="71"/>
      <c r="P124" s="71"/>
      <c r="Q124" s="71"/>
      <c r="R124" s="71"/>
      <c r="S124" s="71"/>
      <c r="T124" s="71"/>
      <c r="U124" s="71"/>
      <c r="V124" s="71"/>
      <c r="W124" s="71"/>
      <c r="X124" s="71"/>
      <c r="Y124" s="71"/>
    </row>
    <row r="125" spans="1:25" ht="15">
      <c r="A125" s="15"/>
      <c r="B125" s="39"/>
      <c r="C125" s="42" t="s">
        <v>468</v>
      </c>
      <c r="D125" s="43"/>
      <c r="E125" s="19">
        <v>25</v>
      </c>
      <c r="F125" s="39"/>
      <c r="G125" s="39"/>
      <c r="H125" s="42" t="s">
        <v>467</v>
      </c>
      <c r="I125" s="43"/>
      <c r="J125" s="19">
        <v>20</v>
      </c>
      <c r="K125" s="39"/>
      <c r="L125" s="71"/>
      <c r="M125" s="71"/>
      <c r="N125" s="71"/>
      <c r="O125" s="71"/>
      <c r="P125" s="71"/>
      <c r="Q125" s="71"/>
      <c r="R125" s="71"/>
      <c r="S125" s="71"/>
      <c r="T125" s="71"/>
      <c r="U125" s="71"/>
      <c r="V125" s="71"/>
      <c r="W125" s="71"/>
      <c r="X125" s="71"/>
      <c r="Y125" s="71"/>
    </row>
    <row r="126" spans="1:25" ht="15">
      <c r="A126" s="15"/>
      <c r="B126" s="41">
        <v>4</v>
      </c>
      <c r="C126" s="42" t="s">
        <v>415</v>
      </c>
      <c r="D126" s="43"/>
      <c r="E126" s="19">
        <v>12</v>
      </c>
      <c r="F126" s="38" t="s">
        <v>84</v>
      </c>
      <c r="G126" s="40">
        <v>4</v>
      </c>
      <c r="H126" s="42" t="s">
        <v>466</v>
      </c>
      <c r="I126" s="43"/>
      <c r="J126" s="19">
        <v>13</v>
      </c>
      <c r="K126" s="38"/>
      <c r="L126" s="71"/>
      <c r="M126" s="71"/>
      <c r="N126" s="71"/>
      <c r="O126" s="71"/>
      <c r="P126" s="71"/>
      <c r="Q126" s="71"/>
      <c r="R126" s="71"/>
      <c r="S126" s="71"/>
      <c r="T126" s="71"/>
      <c r="U126" s="71"/>
      <c r="V126" s="71"/>
      <c r="W126" s="71"/>
      <c r="X126" s="71"/>
      <c r="Y126" s="71"/>
    </row>
    <row r="127" spans="1:25" ht="15">
      <c r="A127" s="15"/>
      <c r="B127" s="39"/>
      <c r="C127" s="42" t="s">
        <v>446</v>
      </c>
      <c r="D127" s="43"/>
      <c r="E127" s="19">
        <v>11</v>
      </c>
      <c r="F127" s="39"/>
      <c r="G127" s="39"/>
      <c r="H127" s="42" t="s">
        <v>428</v>
      </c>
      <c r="I127" s="43"/>
      <c r="J127" s="19">
        <v>11</v>
      </c>
      <c r="K127" s="39"/>
      <c r="L127" s="71"/>
      <c r="M127" s="71"/>
      <c r="N127" s="71"/>
      <c r="O127" s="71"/>
      <c r="P127" s="71"/>
      <c r="Q127" s="71"/>
      <c r="R127" s="71"/>
      <c r="S127" s="71"/>
      <c r="T127" s="71"/>
      <c r="U127" s="71"/>
      <c r="V127" s="71"/>
      <c r="W127" s="71"/>
      <c r="X127" s="71"/>
      <c r="Y127" s="71"/>
    </row>
    <row r="128" spans="1:25" ht="15">
      <c r="A128" s="15"/>
      <c r="B128" s="41">
        <v>5</v>
      </c>
      <c r="C128" s="42" t="s">
        <v>403</v>
      </c>
      <c r="D128" s="43"/>
      <c r="E128" s="19">
        <v>14</v>
      </c>
      <c r="F128" s="38" t="s">
        <v>33</v>
      </c>
      <c r="G128" s="40">
        <v>5</v>
      </c>
      <c r="H128" s="42" t="s">
        <v>441</v>
      </c>
      <c r="I128" s="43"/>
      <c r="J128" s="19">
        <v>15</v>
      </c>
      <c r="K128" s="38"/>
      <c r="L128" s="71"/>
      <c r="M128" s="71"/>
      <c r="N128" s="71"/>
      <c r="O128" s="71"/>
      <c r="P128" s="71"/>
      <c r="Q128" s="71"/>
      <c r="R128" s="71"/>
      <c r="S128" s="71"/>
      <c r="T128" s="71"/>
      <c r="U128" s="71"/>
      <c r="V128" s="71"/>
      <c r="W128" s="71"/>
      <c r="X128" s="71"/>
      <c r="Y128" s="71"/>
    </row>
    <row r="129" spans="1:25" ht="15">
      <c r="A129" s="15"/>
      <c r="B129" s="39"/>
      <c r="C129" s="42" t="s">
        <v>465</v>
      </c>
      <c r="D129" s="43"/>
      <c r="E129" s="19">
        <v>27</v>
      </c>
      <c r="F129" s="39"/>
      <c r="G129" s="39"/>
      <c r="H129" s="42" t="s">
        <v>464</v>
      </c>
      <c r="I129" s="43"/>
      <c r="J129" s="19">
        <v>19</v>
      </c>
      <c r="K129" s="39"/>
      <c r="L129" s="71"/>
      <c r="M129" s="71"/>
      <c r="N129" s="71"/>
      <c r="O129" s="71"/>
      <c r="P129" s="71"/>
      <c r="Q129" s="71"/>
      <c r="R129" s="71"/>
      <c r="S129" s="71"/>
      <c r="T129" s="71"/>
      <c r="U129" s="71"/>
      <c r="V129" s="71"/>
      <c r="W129" s="71"/>
      <c r="X129" s="71"/>
      <c r="Y129" s="71"/>
    </row>
    <row r="130" spans="1:25" ht="15">
      <c r="A130" s="22"/>
      <c r="B130" s="44" t="str">
        <f>"TOTAL MATCHES WON BY : "&amp;C116</f>
        <v>TOTAL MATCHES WON BY : LAKELANDS</v>
      </c>
      <c r="C130" s="45"/>
      <c r="D130" s="45"/>
      <c r="E130" s="43"/>
      <c r="F130" s="19">
        <f>COUNTA(F120:F129)-0.5*COUNTIF(F120:F129,"Sq*")-COUNTIF(F120:F129,"TBA")</f>
        <v>3.5</v>
      </c>
      <c r="G130" s="55" t="str">
        <f>"TOTAL MATCHES WON BY : "&amp;H116</f>
        <v>TOTAL MATCHES WON BY : WANNEROO</v>
      </c>
      <c r="H130" s="45"/>
      <c r="I130" s="45"/>
      <c r="J130" s="43"/>
      <c r="K130" s="19">
        <f>COUNTA(K120:K129)-0.5*COUNTIF(K120:K129,"Sq*")-COUNTIF(K120:K129,"TBA")</f>
        <v>1.5</v>
      </c>
      <c r="L130" s="70"/>
      <c r="M130" s="70"/>
      <c r="N130" s="70" t="str">
        <f>IF(F130+K130=0,"",C116)</f>
        <v>LAKELANDS</v>
      </c>
      <c r="O130" s="24">
        <f>F130</f>
        <v>3.5</v>
      </c>
      <c r="P130" s="70" t="str">
        <f>IF(F130+K130=0,"",H116)</f>
        <v>WANNEROO</v>
      </c>
      <c r="Q130" s="24">
        <f>K130</f>
        <v>1.5</v>
      </c>
      <c r="R130" s="70" t="str">
        <f>G131</f>
        <v>LAKELANDS</v>
      </c>
      <c r="S130" s="70" t="str">
        <f>IF(R130="HALVED",C116,"")</f>
        <v/>
      </c>
      <c r="T130" s="70" t="str">
        <f>IF(R130="HALVED",H116,"")</f>
        <v/>
      </c>
      <c r="U130" s="70"/>
      <c r="V130" s="70"/>
      <c r="W130" s="70"/>
      <c r="X130" s="70"/>
      <c r="Y130" s="70"/>
    </row>
    <row r="131" spans="1:25" ht="15">
      <c r="A131" s="25"/>
      <c r="B131" s="46" t="s">
        <v>52</v>
      </c>
      <c r="C131" s="45"/>
      <c r="D131" s="45"/>
      <c r="E131" s="45"/>
      <c r="F131" s="43"/>
      <c r="G131" s="56" t="str">
        <f>IF(F130+K130&lt;4,"",IF(F130=K130,"HALVED",IF(F130&gt;K130,C116,H116)))</f>
        <v>LAKELANDS</v>
      </c>
      <c r="H131" s="45"/>
      <c r="I131" s="45"/>
      <c r="J131" s="45"/>
      <c r="K131" s="43"/>
      <c r="L131" s="69"/>
      <c r="M131" s="69"/>
      <c r="N131" s="69"/>
      <c r="O131" s="69"/>
      <c r="P131" s="69"/>
      <c r="Q131" s="69"/>
      <c r="R131" s="69"/>
      <c r="S131" s="69"/>
      <c r="T131" s="69"/>
      <c r="U131" s="69"/>
      <c r="V131" s="69"/>
      <c r="W131" s="69"/>
      <c r="X131" s="69"/>
      <c r="Y131" s="69"/>
    </row>
    <row r="132" spans="1:25" ht="15">
      <c r="A132" s="25"/>
      <c r="B132" s="57" t="s">
        <v>240</v>
      </c>
      <c r="C132" s="45"/>
      <c r="D132" s="45"/>
      <c r="E132" s="45"/>
      <c r="F132" s="45"/>
      <c r="G132" s="45"/>
      <c r="H132" s="45"/>
      <c r="I132" s="45"/>
      <c r="J132" s="45"/>
      <c r="K132" s="43"/>
      <c r="L132" s="69"/>
      <c r="M132" s="69"/>
      <c r="N132" s="69"/>
      <c r="O132" s="69"/>
      <c r="P132" s="69"/>
      <c r="Q132" s="69"/>
      <c r="R132" s="69"/>
      <c r="S132" s="69"/>
      <c r="T132" s="69"/>
      <c r="U132" s="69"/>
      <c r="V132" s="69"/>
      <c r="W132" s="69"/>
      <c r="X132" s="69"/>
      <c r="Y132" s="69"/>
    </row>
    <row r="133" spans="1:25" ht="15">
      <c r="A133" s="15"/>
      <c r="B133" s="16" t="s">
        <v>22</v>
      </c>
      <c r="C133" s="58" t="s">
        <v>320</v>
      </c>
      <c r="D133" s="45"/>
      <c r="E133" s="45"/>
      <c r="F133" s="43"/>
      <c r="G133" s="17" t="s">
        <v>22</v>
      </c>
      <c r="H133" s="48" t="s">
        <v>439</v>
      </c>
      <c r="I133" s="45"/>
      <c r="J133" s="45"/>
      <c r="K133" s="43"/>
      <c r="L133" s="69"/>
      <c r="M133" s="69"/>
      <c r="N133" s="69"/>
      <c r="O133" s="69"/>
      <c r="P133" s="69"/>
      <c r="Q133" s="69"/>
      <c r="R133" s="69"/>
      <c r="S133" s="69"/>
      <c r="T133" s="69"/>
      <c r="U133" s="69"/>
      <c r="V133" s="69"/>
      <c r="W133" s="69"/>
      <c r="X133" s="69"/>
      <c r="Y133" s="69"/>
    </row>
    <row r="134" spans="1:25" ht="15">
      <c r="A134" s="15"/>
      <c r="B134" s="41" t="s">
        <v>23</v>
      </c>
      <c r="C134" s="59" t="s">
        <v>24</v>
      </c>
      <c r="D134" s="50"/>
      <c r="E134" s="41" t="s">
        <v>25</v>
      </c>
      <c r="F134" s="41" t="s">
        <v>26</v>
      </c>
      <c r="G134" s="40" t="s">
        <v>23</v>
      </c>
      <c r="H134" s="49" t="s">
        <v>24</v>
      </c>
      <c r="I134" s="50"/>
      <c r="J134" s="40" t="s">
        <v>25</v>
      </c>
      <c r="K134" s="40" t="s">
        <v>26</v>
      </c>
      <c r="L134" s="69"/>
      <c r="M134" s="69"/>
      <c r="N134" s="69"/>
      <c r="O134" s="69"/>
      <c r="P134" s="69"/>
      <c r="Q134" s="69"/>
      <c r="R134" s="69"/>
      <c r="S134" s="69"/>
      <c r="T134" s="69"/>
      <c r="U134" s="69"/>
      <c r="V134" s="69"/>
      <c r="W134" s="69"/>
      <c r="X134" s="69"/>
      <c r="Y134" s="69"/>
    </row>
    <row r="135" spans="1:25" ht="15">
      <c r="A135" s="15"/>
      <c r="B135" s="47"/>
      <c r="C135" s="51"/>
      <c r="D135" s="52"/>
      <c r="E135" s="47"/>
      <c r="F135" s="47"/>
      <c r="G135" s="47"/>
      <c r="H135" s="51"/>
      <c r="I135" s="52"/>
      <c r="J135" s="47"/>
      <c r="K135" s="47"/>
      <c r="L135" s="69"/>
      <c r="M135" s="69"/>
      <c r="N135" s="69"/>
      <c r="O135" s="69"/>
      <c r="P135" s="69"/>
      <c r="Q135" s="69"/>
      <c r="R135" s="69"/>
      <c r="S135" s="69"/>
      <c r="T135" s="69"/>
      <c r="U135" s="69"/>
      <c r="V135" s="69"/>
      <c r="W135" s="69"/>
      <c r="X135" s="69"/>
      <c r="Y135" s="69"/>
    </row>
    <row r="136" spans="1:25" ht="15">
      <c r="A136" s="15"/>
      <c r="B136" s="39"/>
      <c r="C136" s="53"/>
      <c r="D136" s="54"/>
      <c r="E136" s="39"/>
      <c r="F136" s="39"/>
      <c r="G136" s="39"/>
      <c r="H136" s="53"/>
      <c r="I136" s="54"/>
      <c r="J136" s="39"/>
      <c r="K136" s="39"/>
      <c r="L136" s="69"/>
      <c r="M136" s="69"/>
      <c r="N136" s="69"/>
      <c r="O136" s="69"/>
      <c r="P136" s="69"/>
      <c r="Q136" s="69"/>
      <c r="R136" s="69"/>
      <c r="S136" s="69"/>
      <c r="T136" s="69"/>
      <c r="U136" s="69"/>
      <c r="V136" s="69"/>
      <c r="W136" s="69"/>
      <c r="X136" s="69"/>
      <c r="Y136" s="69"/>
    </row>
    <row r="137" spans="1:25" ht="15">
      <c r="A137" s="15"/>
      <c r="B137" s="41">
        <v>1</v>
      </c>
      <c r="C137" s="42" t="s">
        <v>406</v>
      </c>
      <c r="D137" s="43"/>
      <c r="E137" s="19">
        <v>17</v>
      </c>
      <c r="F137" s="38" t="s">
        <v>68</v>
      </c>
      <c r="G137" s="40">
        <v>1</v>
      </c>
      <c r="H137" s="42" t="s">
        <v>437</v>
      </c>
      <c r="I137" s="43"/>
      <c r="J137" s="19">
        <v>7</v>
      </c>
      <c r="K137" s="38"/>
      <c r="L137" s="71"/>
      <c r="M137" s="71"/>
      <c r="N137" s="71"/>
      <c r="O137" s="71"/>
      <c r="P137" s="71"/>
      <c r="Q137" s="71"/>
      <c r="R137" s="71"/>
      <c r="S137" s="71"/>
      <c r="T137" s="71"/>
      <c r="U137" s="71"/>
      <c r="V137" s="71"/>
      <c r="W137" s="71"/>
      <c r="X137" s="71"/>
      <c r="Y137" s="71"/>
    </row>
    <row r="138" spans="1:25" ht="15">
      <c r="A138" s="15"/>
      <c r="B138" s="39"/>
      <c r="C138" s="42" t="s">
        <v>404</v>
      </c>
      <c r="D138" s="43"/>
      <c r="E138" s="19">
        <v>22</v>
      </c>
      <c r="F138" s="39"/>
      <c r="G138" s="39"/>
      <c r="H138" s="42" t="s">
        <v>463</v>
      </c>
      <c r="I138" s="43"/>
      <c r="J138" s="19">
        <v>22</v>
      </c>
      <c r="K138" s="39"/>
      <c r="L138" s="71"/>
      <c r="M138" s="71"/>
      <c r="N138" s="71"/>
      <c r="O138" s="71"/>
      <c r="P138" s="71"/>
      <c r="Q138" s="71"/>
      <c r="R138" s="71"/>
      <c r="S138" s="71"/>
      <c r="T138" s="71"/>
      <c r="U138" s="71"/>
      <c r="V138" s="71"/>
      <c r="W138" s="71"/>
      <c r="X138" s="71"/>
      <c r="Y138" s="71"/>
    </row>
    <row r="139" spans="1:25" ht="15">
      <c r="A139" s="15"/>
      <c r="B139" s="41">
        <v>2</v>
      </c>
      <c r="C139" s="42" t="s">
        <v>462</v>
      </c>
      <c r="D139" s="43"/>
      <c r="E139" s="19">
        <v>15</v>
      </c>
      <c r="F139" s="38"/>
      <c r="G139" s="40">
        <v>2</v>
      </c>
      <c r="H139" s="42" t="s">
        <v>433</v>
      </c>
      <c r="I139" s="43"/>
      <c r="J139" s="19">
        <v>10</v>
      </c>
      <c r="K139" s="38" t="s">
        <v>38</v>
      </c>
      <c r="L139" s="71"/>
      <c r="M139" s="71"/>
      <c r="N139" s="71"/>
      <c r="O139" s="71"/>
      <c r="P139" s="71"/>
      <c r="Q139" s="71"/>
      <c r="R139" s="71"/>
      <c r="S139" s="71"/>
      <c r="T139" s="71"/>
      <c r="U139" s="71"/>
      <c r="V139" s="71"/>
      <c r="W139" s="71"/>
      <c r="X139" s="71"/>
      <c r="Y139" s="71"/>
    </row>
    <row r="140" spans="1:25" ht="15">
      <c r="A140" s="15"/>
      <c r="B140" s="39"/>
      <c r="C140" s="42" t="s">
        <v>461</v>
      </c>
      <c r="D140" s="43"/>
      <c r="E140" s="19">
        <v>13</v>
      </c>
      <c r="F140" s="39"/>
      <c r="G140" s="39"/>
      <c r="H140" s="42" t="s">
        <v>431</v>
      </c>
      <c r="I140" s="43"/>
      <c r="J140" s="19">
        <v>18</v>
      </c>
      <c r="K140" s="39"/>
      <c r="L140" s="71"/>
      <c r="M140" s="71"/>
      <c r="N140" s="71"/>
      <c r="O140" s="71"/>
      <c r="P140" s="71"/>
      <c r="Q140" s="71"/>
      <c r="R140" s="71"/>
      <c r="S140" s="71"/>
      <c r="T140" s="71"/>
      <c r="U140" s="71"/>
      <c r="V140" s="71"/>
      <c r="W140" s="71"/>
      <c r="X140" s="71"/>
      <c r="Y140" s="71"/>
    </row>
    <row r="141" spans="1:25" ht="15">
      <c r="A141" s="15"/>
      <c r="B141" s="41">
        <v>3</v>
      </c>
      <c r="C141" s="42" t="s">
        <v>410</v>
      </c>
      <c r="D141" s="43"/>
      <c r="E141" s="19">
        <v>15</v>
      </c>
      <c r="F141" s="38" t="s">
        <v>38</v>
      </c>
      <c r="G141" s="40">
        <v>3</v>
      </c>
      <c r="H141" s="42" t="s">
        <v>429</v>
      </c>
      <c r="I141" s="43"/>
      <c r="J141" s="19">
        <v>10</v>
      </c>
      <c r="K141" s="38"/>
      <c r="L141" s="71"/>
      <c r="M141" s="71"/>
      <c r="N141" s="71"/>
      <c r="O141" s="71"/>
      <c r="P141" s="71"/>
      <c r="Q141" s="71"/>
      <c r="R141" s="71"/>
      <c r="S141" s="71"/>
      <c r="T141" s="71"/>
      <c r="U141" s="71"/>
      <c r="V141" s="71"/>
      <c r="W141" s="71"/>
      <c r="X141" s="71"/>
      <c r="Y141" s="71"/>
    </row>
    <row r="142" spans="1:25" ht="15">
      <c r="A142" s="15"/>
      <c r="B142" s="39"/>
      <c r="C142" s="42" t="s">
        <v>452</v>
      </c>
      <c r="D142" s="43"/>
      <c r="E142" s="19">
        <v>24</v>
      </c>
      <c r="F142" s="39"/>
      <c r="G142" s="39"/>
      <c r="H142" s="42" t="s">
        <v>460</v>
      </c>
      <c r="I142" s="43"/>
      <c r="J142" s="19">
        <v>23</v>
      </c>
      <c r="K142" s="39"/>
      <c r="L142" s="71"/>
      <c r="M142" s="71"/>
      <c r="N142" s="71"/>
      <c r="O142" s="71"/>
      <c r="P142" s="71"/>
      <c r="Q142" s="71"/>
      <c r="R142" s="71"/>
      <c r="S142" s="71"/>
      <c r="T142" s="71"/>
      <c r="U142" s="71"/>
      <c r="V142" s="71"/>
      <c r="W142" s="71"/>
      <c r="X142" s="71"/>
      <c r="Y142" s="71"/>
    </row>
    <row r="143" spans="1:25" ht="15">
      <c r="A143" s="15"/>
      <c r="B143" s="41">
        <v>4</v>
      </c>
      <c r="C143" s="42" t="s">
        <v>450</v>
      </c>
      <c r="D143" s="43"/>
      <c r="E143" s="19">
        <v>14</v>
      </c>
      <c r="F143" s="38"/>
      <c r="G143" s="40">
        <v>4</v>
      </c>
      <c r="H143" s="42" t="s">
        <v>425</v>
      </c>
      <c r="I143" s="43"/>
      <c r="J143" s="19">
        <v>11</v>
      </c>
      <c r="K143" s="38" t="s">
        <v>119</v>
      </c>
      <c r="L143" s="71"/>
      <c r="M143" s="71"/>
      <c r="N143" s="71"/>
      <c r="O143" s="71"/>
      <c r="P143" s="71"/>
      <c r="Q143" s="71"/>
      <c r="R143" s="71"/>
      <c r="S143" s="71"/>
      <c r="T143" s="71"/>
      <c r="U143" s="71"/>
      <c r="V143" s="71"/>
      <c r="W143" s="71"/>
      <c r="X143" s="71"/>
      <c r="Y143" s="71"/>
    </row>
    <row r="144" spans="1:25" ht="15">
      <c r="A144" s="15"/>
      <c r="B144" s="39"/>
      <c r="C144" s="42" t="s">
        <v>412</v>
      </c>
      <c r="D144" s="43"/>
      <c r="E144" s="19">
        <v>16</v>
      </c>
      <c r="F144" s="39"/>
      <c r="G144" s="39"/>
      <c r="H144" s="42" t="s">
        <v>423</v>
      </c>
      <c r="I144" s="43"/>
      <c r="J144" s="19">
        <v>15</v>
      </c>
      <c r="K144" s="39"/>
      <c r="L144" s="71"/>
      <c r="M144" s="71"/>
      <c r="N144" s="71"/>
      <c r="O144" s="71"/>
      <c r="P144" s="71"/>
      <c r="Q144" s="71"/>
      <c r="R144" s="71"/>
      <c r="S144" s="71"/>
      <c r="T144" s="71"/>
      <c r="U144" s="71"/>
      <c r="V144" s="71"/>
      <c r="W144" s="71"/>
      <c r="X144" s="71"/>
      <c r="Y144" s="71"/>
    </row>
    <row r="145" spans="1:25" ht="15">
      <c r="A145" s="15"/>
      <c r="B145" s="41">
        <v>5</v>
      </c>
      <c r="C145" s="42" t="s">
        <v>408</v>
      </c>
      <c r="D145" s="43"/>
      <c r="E145" s="19">
        <v>17</v>
      </c>
      <c r="F145" s="38" t="s">
        <v>162</v>
      </c>
      <c r="G145" s="40">
        <v>5</v>
      </c>
      <c r="H145" s="42" t="s">
        <v>421</v>
      </c>
      <c r="I145" s="43"/>
      <c r="J145" s="19">
        <v>13</v>
      </c>
      <c r="K145" s="38"/>
      <c r="L145" s="71"/>
      <c r="M145" s="71"/>
      <c r="N145" s="71"/>
      <c r="O145" s="71"/>
      <c r="P145" s="71"/>
      <c r="Q145" s="71"/>
      <c r="R145" s="71"/>
      <c r="S145" s="71"/>
      <c r="T145" s="71"/>
      <c r="U145" s="71"/>
      <c r="V145" s="71"/>
      <c r="W145" s="71"/>
      <c r="X145" s="71"/>
      <c r="Y145" s="71"/>
    </row>
    <row r="146" spans="1:25" ht="15">
      <c r="A146" s="15"/>
      <c r="B146" s="39"/>
      <c r="C146" s="42" t="s">
        <v>459</v>
      </c>
      <c r="D146" s="43"/>
      <c r="E146" s="19">
        <v>16</v>
      </c>
      <c r="F146" s="39"/>
      <c r="G146" s="39"/>
      <c r="H146" s="42" t="s">
        <v>458</v>
      </c>
      <c r="I146" s="43"/>
      <c r="J146" s="19">
        <v>21</v>
      </c>
      <c r="K146" s="39"/>
      <c r="L146" s="71"/>
      <c r="M146" s="71"/>
      <c r="N146" s="71"/>
      <c r="O146" s="71"/>
      <c r="P146" s="71"/>
      <c r="Q146" s="71"/>
      <c r="R146" s="71"/>
      <c r="S146" s="71"/>
      <c r="T146" s="71"/>
      <c r="U146" s="71"/>
      <c r="V146" s="71"/>
      <c r="W146" s="71"/>
      <c r="X146" s="71"/>
      <c r="Y146" s="71"/>
    </row>
    <row r="147" spans="1:25" ht="15">
      <c r="A147" s="22"/>
      <c r="B147" s="44" t="str">
        <f>"TOTAL MATCHES WON BY : "&amp;C133</f>
        <v>TOTAL MATCHES WON BY : MOUNT LAWLEY</v>
      </c>
      <c r="C147" s="45"/>
      <c r="D147" s="45"/>
      <c r="E147" s="43"/>
      <c r="F147" s="19">
        <f>COUNTA(F137:F146)-0.5*COUNTIF(F137:F146,"Sq*")-COUNTIF(F137:F146,"TBA")</f>
        <v>3</v>
      </c>
      <c r="G147" s="55" t="str">
        <f>"TOTAL MATCHES WON BY : "&amp;H133</f>
        <v>TOTAL MATCHES WON BY : SEA VIEW</v>
      </c>
      <c r="H147" s="45"/>
      <c r="I147" s="45"/>
      <c r="J147" s="43"/>
      <c r="K147" s="19">
        <f>COUNTA(K137:K146)-0.5*COUNTIF(K137:K146,"Sq*")-COUNTIF(K137:K146,"TBA")</f>
        <v>1.5</v>
      </c>
      <c r="L147" s="70"/>
      <c r="M147" s="70"/>
      <c r="N147" s="70" t="str">
        <f>IF(F147+K147=0,"",C133)</f>
        <v>MOUNT LAWLEY</v>
      </c>
      <c r="O147" s="24">
        <f>F147</f>
        <v>3</v>
      </c>
      <c r="P147" s="70" t="str">
        <f>IF(F147+K147=0,"",H133)</f>
        <v>SEA VIEW</v>
      </c>
      <c r="Q147" s="24">
        <f>K147</f>
        <v>1.5</v>
      </c>
      <c r="R147" s="70" t="str">
        <f>G148</f>
        <v>MOUNT LAWLEY</v>
      </c>
      <c r="S147" s="70" t="str">
        <f>IF(R147="HALVED",C133,"")</f>
        <v/>
      </c>
      <c r="T147" s="70" t="str">
        <f>IF(R147="HALVED",H133,"")</f>
        <v/>
      </c>
      <c r="U147" s="70"/>
      <c r="V147" s="70"/>
      <c r="W147" s="70"/>
      <c r="X147" s="70"/>
      <c r="Y147" s="70"/>
    </row>
    <row r="148" spans="1:25" ht="15">
      <c r="A148" s="25"/>
      <c r="B148" s="46" t="s">
        <v>52</v>
      </c>
      <c r="C148" s="45"/>
      <c r="D148" s="45"/>
      <c r="E148" s="45"/>
      <c r="F148" s="43"/>
      <c r="G148" s="56" t="str">
        <f>IF(F147+K147&lt;4,"",IF(F147=K147,"HALVED",IF(F147&gt;K147,C133,H133)))</f>
        <v>MOUNT LAWLEY</v>
      </c>
      <c r="H148" s="45"/>
      <c r="I148" s="45"/>
      <c r="J148" s="45"/>
      <c r="K148" s="43"/>
      <c r="L148" s="69"/>
      <c r="M148" s="69"/>
      <c r="N148" s="69"/>
      <c r="O148" s="69"/>
      <c r="P148" s="69"/>
      <c r="Q148" s="69"/>
      <c r="R148" s="69"/>
      <c r="S148" s="69"/>
      <c r="T148" s="69"/>
      <c r="U148" s="69"/>
      <c r="V148" s="69"/>
      <c r="W148" s="69"/>
      <c r="X148" s="69"/>
      <c r="Y148" s="69"/>
    </row>
    <row r="149" spans="1:25" ht="15">
      <c r="A149" s="25"/>
      <c r="B149" s="25"/>
      <c r="C149" s="25"/>
      <c r="D149" s="25"/>
      <c r="E149" s="25"/>
      <c r="F149" s="25"/>
      <c r="G149" s="33"/>
      <c r="H149" s="33"/>
      <c r="I149" s="33"/>
      <c r="J149" s="33"/>
      <c r="K149" s="33"/>
      <c r="L149" s="69"/>
      <c r="M149" s="69"/>
      <c r="N149" s="69"/>
      <c r="O149" s="69"/>
      <c r="P149" s="69"/>
      <c r="Q149" s="69"/>
      <c r="R149" s="69"/>
      <c r="S149" s="69"/>
      <c r="T149" s="69"/>
      <c r="U149" s="69"/>
      <c r="V149" s="69"/>
      <c r="W149" s="69"/>
      <c r="X149" s="69"/>
      <c r="Y149" s="69"/>
    </row>
    <row r="150" spans="1:25" ht="22.5" customHeight="1">
      <c r="A150" s="15"/>
      <c r="B150" s="57" t="s">
        <v>147</v>
      </c>
      <c r="C150" s="45"/>
      <c r="D150" s="45"/>
      <c r="E150" s="45"/>
      <c r="F150" s="45"/>
      <c r="G150" s="45"/>
      <c r="H150" s="45"/>
      <c r="I150" s="45"/>
      <c r="J150" s="45"/>
      <c r="K150" s="43"/>
      <c r="L150" s="69"/>
      <c r="M150" s="69"/>
      <c r="N150" s="69"/>
      <c r="O150" s="69"/>
      <c r="P150" s="69"/>
      <c r="Q150" s="69"/>
      <c r="R150" s="69"/>
      <c r="S150" s="69"/>
      <c r="T150" s="69"/>
      <c r="U150" s="69"/>
      <c r="V150" s="69"/>
      <c r="W150" s="69"/>
      <c r="X150" s="69"/>
      <c r="Y150" s="69"/>
    </row>
    <row r="151" spans="1:25" ht="15">
      <c r="A151" s="15"/>
      <c r="B151" s="16" t="s">
        <v>22</v>
      </c>
      <c r="C151" s="58" t="s">
        <v>417</v>
      </c>
      <c r="D151" s="45"/>
      <c r="E151" s="45"/>
      <c r="F151" s="43"/>
      <c r="G151" s="17" t="s">
        <v>22</v>
      </c>
      <c r="H151" s="48" t="s">
        <v>320</v>
      </c>
      <c r="I151" s="45"/>
      <c r="J151" s="45"/>
      <c r="K151" s="43"/>
      <c r="L151" s="69"/>
      <c r="M151" s="69"/>
      <c r="N151" s="69"/>
      <c r="O151" s="69"/>
      <c r="P151" s="69"/>
      <c r="Q151" s="69"/>
      <c r="R151" s="69"/>
      <c r="S151" s="69"/>
      <c r="T151" s="69"/>
      <c r="U151" s="69"/>
      <c r="V151" s="69"/>
      <c r="W151" s="69"/>
      <c r="X151" s="69"/>
      <c r="Y151" s="69"/>
    </row>
    <row r="152" spans="1:25" ht="15">
      <c r="A152" s="15"/>
      <c r="B152" s="41" t="s">
        <v>23</v>
      </c>
      <c r="C152" s="59" t="s">
        <v>24</v>
      </c>
      <c r="D152" s="50"/>
      <c r="E152" s="41" t="s">
        <v>25</v>
      </c>
      <c r="F152" s="41" t="s">
        <v>26</v>
      </c>
      <c r="G152" s="40" t="s">
        <v>23</v>
      </c>
      <c r="H152" s="49" t="s">
        <v>24</v>
      </c>
      <c r="I152" s="50"/>
      <c r="J152" s="40" t="s">
        <v>25</v>
      </c>
      <c r="K152" s="40" t="s">
        <v>26</v>
      </c>
      <c r="L152" s="69"/>
      <c r="M152" s="69"/>
      <c r="N152" s="69"/>
      <c r="O152" s="69"/>
      <c r="P152" s="69"/>
      <c r="Q152" s="69"/>
      <c r="R152" s="69"/>
      <c r="S152" s="69"/>
      <c r="T152" s="69"/>
      <c r="U152" s="69"/>
      <c r="V152" s="69"/>
      <c r="W152" s="69"/>
      <c r="X152" s="69"/>
      <c r="Y152" s="69"/>
    </row>
    <row r="153" spans="1:25" ht="15">
      <c r="A153" s="15"/>
      <c r="B153" s="47"/>
      <c r="C153" s="51"/>
      <c r="D153" s="52"/>
      <c r="E153" s="47"/>
      <c r="F153" s="47"/>
      <c r="G153" s="47"/>
      <c r="H153" s="51"/>
      <c r="I153" s="52"/>
      <c r="J153" s="47"/>
      <c r="K153" s="47"/>
      <c r="L153" s="69"/>
      <c r="M153" s="69"/>
      <c r="N153" s="69"/>
      <c r="O153" s="69"/>
      <c r="P153" s="69"/>
      <c r="Q153" s="69"/>
      <c r="R153" s="69"/>
      <c r="S153" s="69"/>
      <c r="T153" s="69"/>
      <c r="U153" s="69"/>
      <c r="V153" s="69"/>
      <c r="W153" s="69"/>
      <c r="X153" s="69"/>
      <c r="Y153" s="69"/>
    </row>
    <row r="154" spans="1:25" ht="15">
      <c r="A154" s="15"/>
      <c r="B154" s="39"/>
      <c r="C154" s="53"/>
      <c r="D154" s="54"/>
      <c r="E154" s="39"/>
      <c r="F154" s="39"/>
      <c r="G154" s="39"/>
      <c r="H154" s="53"/>
      <c r="I154" s="54"/>
      <c r="J154" s="39"/>
      <c r="K154" s="39"/>
      <c r="L154" s="69"/>
      <c r="M154" s="69"/>
      <c r="N154" s="69"/>
      <c r="O154" s="69"/>
      <c r="P154" s="69"/>
      <c r="Q154" s="69"/>
      <c r="R154" s="69"/>
      <c r="S154" s="69"/>
      <c r="T154" s="69"/>
      <c r="U154" s="69"/>
      <c r="V154" s="69"/>
      <c r="W154" s="69"/>
      <c r="X154" s="69"/>
      <c r="Y154" s="69"/>
    </row>
    <row r="155" spans="1:25" ht="15">
      <c r="A155" s="15"/>
      <c r="B155" s="41">
        <v>1</v>
      </c>
      <c r="C155" s="42" t="s">
        <v>403</v>
      </c>
      <c r="D155" s="43"/>
      <c r="E155" s="19">
        <v>14</v>
      </c>
      <c r="F155" s="38"/>
      <c r="G155" s="40">
        <v>1</v>
      </c>
      <c r="H155" s="42" t="s">
        <v>406</v>
      </c>
      <c r="I155" s="43"/>
      <c r="J155" s="19">
        <v>15</v>
      </c>
      <c r="K155" s="38" t="s">
        <v>43</v>
      </c>
      <c r="L155" s="71"/>
      <c r="M155" s="71"/>
      <c r="N155" s="71"/>
      <c r="O155" s="71"/>
      <c r="P155" s="71"/>
      <c r="Q155" s="71"/>
      <c r="R155" s="71"/>
      <c r="S155" s="71"/>
      <c r="T155" s="71"/>
      <c r="U155" s="71"/>
      <c r="V155" s="71"/>
      <c r="W155" s="71"/>
      <c r="X155" s="71"/>
      <c r="Y155" s="71"/>
    </row>
    <row r="156" spans="1:25" ht="15">
      <c r="A156" s="15"/>
      <c r="B156" s="39"/>
      <c r="C156" s="42" t="s">
        <v>401</v>
      </c>
      <c r="D156" s="43"/>
      <c r="E156" s="19">
        <v>27</v>
      </c>
      <c r="F156" s="39"/>
      <c r="G156" s="39"/>
      <c r="H156" s="42" t="s">
        <v>400</v>
      </c>
      <c r="I156" s="43"/>
      <c r="J156" s="19">
        <v>14</v>
      </c>
      <c r="K156" s="39"/>
      <c r="L156" s="71"/>
      <c r="M156" s="71"/>
      <c r="N156" s="71"/>
      <c r="O156" s="71"/>
      <c r="P156" s="71"/>
      <c r="Q156" s="71"/>
      <c r="R156" s="71"/>
      <c r="S156" s="71"/>
      <c r="T156" s="71"/>
      <c r="U156" s="71"/>
      <c r="V156" s="71"/>
      <c r="W156" s="71"/>
      <c r="X156" s="71"/>
      <c r="Y156" s="71"/>
    </row>
    <row r="157" spans="1:25" ht="15">
      <c r="A157" s="15"/>
      <c r="B157" s="41">
        <v>2</v>
      </c>
      <c r="C157" s="42" t="s">
        <v>457</v>
      </c>
      <c r="D157" s="43"/>
      <c r="E157" s="19">
        <v>15</v>
      </c>
      <c r="F157" s="38" t="s">
        <v>84</v>
      </c>
      <c r="G157" s="40">
        <v>2</v>
      </c>
      <c r="H157" s="42" t="s">
        <v>456</v>
      </c>
      <c r="I157" s="43"/>
      <c r="J157" s="19">
        <v>14</v>
      </c>
      <c r="K157" s="38"/>
      <c r="L157" s="71"/>
      <c r="M157" s="71"/>
      <c r="N157" s="71"/>
      <c r="O157" s="71"/>
      <c r="P157" s="71"/>
      <c r="Q157" s="71"/>
      <c r="R157" s="71"/>
      <c r="S157" s="71"/>
      <c r="T157" s="71"/>
      <c r="U157" s="71"/>
      <c r="V157" s="71"/>
      <c r="W157" s="71"/>
      <c r="X157" s="71"/>
      <c r="Y157" s="71"/>
    </row>
    <row r="158" spans="1:25" ht="15">
      <c r="A158" s="15"/>
      <c r="B158" s="39"/>
      <c r="C158" s="42" t="s">
        <v>455</v>
      </c>
      <c r="D158" s="43"/>
      <c r="E158" s="19">
        <v>17</v>
      </c>
      <c r="F158" s="39"/>
      <c r="G158" s="39"/>
      <c r="H158" s="42" t="s">
        <v>454</v>
      </c>
      <c r="I158" s="43"/>
      <c r="J158" s="19">
        <v>12</v>
      </c>
      <c r="K158" s="39"/>
      <c r="L158" s="71"/>
      <c r="M158" s="71"/>
      <c r="N158" s="71"/>
      <c r="O158" s="71"/>
      <c r="P158" s="71"/>
      <c r="Q158" s="71"/>
      <c r="R158" s="71"/>
      <c r="S158" s="71"/>
      <c r="T158" s="71"/>
      <c r="U158" s="71"/>
      <c r="V158" s="71"/>
      <c r="W158" s="71"/>
      <c r="X158" s="71"/>
      <c r="Y158" s="71"/>
    </row>
    <row r="159" spans="1:25" ht="15">
      <c r="A159" s="15"/>
      <c r="B159" s="41">
        <v>3</v>
      </c>
      <c r="C159" s="42" t="s">
        <v>399</v>
      </c>
      <c r="D159" s="43"/>
      <c r="E159" s="19">
        <v>13</v>
      </c>
      <c r="F159" s="38" t="s">
        <v>43</v>
      </c>
      <c r="G159" s="40">
        <v>3</v>
      </c>
      <c r="H159" s="42" t="s">
        <v>453</v>
      </c>
      <c r="I159" s="43"/>
      <c r="J159" s="19">
        <v>15</v>
      </c>
      <c r="K159" s="38"/>
      <c r="L159" s="71"/>
      <c r="M159" s="71"/>
      <c r="N159" s="71"/>
      <c r="O159" s="71"/>
      <c r="P159" s="71"/>
      <c r="Q159" s="71"/>
      <c r="R159" s="71"/>
      <c r="S159" s="71"/>
      <c r="T159" s="71"/>
      <c r="U159" s="71"/>
      <c r="V159" s="71"/>
      <c r="W159" s="71"/>
      <c r="X159" s="71"/>
      <c r="Y159" s="71"/>
    </row>
    <row r="160" spans="1:25" ht="15">
      <c r="A160" s="15"/>
      <c r="B160" s="39"/>
      <c r="C160" s="42" t="s">
        <v>397</v>
      </c>
      <c r="D160" s="43"/>
      <c r="E160" s="19">
        <v>14</v>
      </c>
      <c r="F160" s="39"/>
      <c r="G160" s="39"/>
      <c r="H160" s="42" t="s">
        <v>452</v>
      </c>
      <c r="I160" s="43"/>
      <c r="J160" s="19">
        <v>22</v>
      </c>
      <c r="K160" s="39"/>
      <c r="L160" s="71"/>
      <c r="M160" s="71"/>
      <c r="N160" s="71"/>
      <c r="O160" s="71"/>
      <c r="P160" s="71"/>
      <c r="Q160" s="71"/>
      <c r="R160" s="71"/>
      <c r="S160" s="71"/>
      <c r="T160" s="71"/>
      <c r="U160" s="71"/>
      <c r="V160" s="71"/>
      <c r="W160" s="71"/>
      <c r="X160" s="71"/>
      <c r="Y160" s="71"/>
    </row>
    <row r="161" spans="1:25" ht="15">
      <c r="A161" s="15"/>
      <c r="B161" s="41">
        <v>4</v>
      </c>
      <c r="C161" s="42" t="s">
        <v>451</v>
      </c>
      <c r="D161" s="43"/>
      <c r="E161" s="19">
        <v>21</v>
      </c>
      <c r="F161" s="38"/>
      <c r="G161" s="40">
        <v>4</v>
      </c>
      <c r="H161" s="42" t="s">
        <v>450</v>
      </c>
      <c r="I161" s="43"/>
      <c r="J161" s="19">
        <v>12</v>
      </c>
      <c r="K161" s="38" t="s">
        <v>84</v>
      </c>
      <c r="L161" s="71"/>
      <c r="M161" s="71"/>
      <c r="N161" s="71"/>
      <c r="O161" s="71"/>
      <c r="P161" s="71"/>
      <c r="Q161" s="71"/>
      <c r="R161" s="71"/>
      <c r="S161" s="71"/>
      <c r="T161" s="71"/>
      <c r="U161" s="71"/>
      <c r="V161" s="71"/>
      <c r="W161" s="71"/>
      <c r="X161" s="71"/>
      <c r="Y161" s="71"/>
    </row>
    <row r="162" spans="1:25" ht="15">
      <c r="A162" s="15"/>
      <c r="B162" s="39"/>
      <c r="C162" s="42" t="s">
        <v>449</v>
      </c>
      <c r="D162" s="43"/>
      <c r="E162" s="19">
        <v>25</v>
      </c>
      <c r="F162" s="39"/>
      <c r="G162" s="39"/>
      <c r="H162" s="42" t="s">
        <v>448</v>
      </c>
      <c r="I162" s="43"/>
      <c r="J162" s="19">
        <v>20</v>
      </c>
      <c r="K162" s="39"/>
      <c r="L162" s="71"/>
      <c r="M162" s="71"/>
      <c r="N162" s="71"/>
      <c r="O162" s="71"/>
      <c r="P162" s="71"/>
      <c r="Q162" s="71"/>
      <c r="R162" s="71"/>
      <c r="S162" s="71"/>
      <c r="T162" s="71"/>
      <c r="U162" s="71"/>
      <c r="V162" s="71"/>
      <c r="W162" s="71"/>
      <c r="X162" s="71"/>
      <c r="Y162" s="71"/>
    </row>
    <row r="163" spans="1:25" ht="15">
      <c r="A163" s="15"/>
      <c r="B163" s="41">
        <v>5</v>
      </c>
      <c r="C163" s="42" t="s">
        <v>447</v>
      </c>
      <c r="D163" s="43"/>
      <c r="E163" s="19">
        <v>12</v>
      </c>
      <c r="F163" s="38" t="s">
        <v>119</v>
      </c>
      <c r="G163" s="40">
        <v>5</v>
      </c>
      <c r="H163" s="42" t="s">
        <v>412</v>
      </c>
      <c r="I163" s="43"/>
      <c r="J163" s="19">
        <v>13</v>
      </c>
      <c r="K163" s="38" t="s">
        <v>119</v>
      </c>
      <c r="L163" s="71"/>
      <c r="M163" s="71"/>
      <c r="N163" s="71"/>
      <c r="O163" s="71"/>
      <c r="P163" s="71"/>
      <c r="Q163" s="71"/>
      <c r="R163" s="71"/>
      <c r="S163" s="71"/>
      <c r="T163" s="71"/>
      <c r="U163" s="71"/>
      <c r="V163" s="71"/>
      <c r="W163" s="71"/>
      <c r="X163" s="71"/>
      <c r="Y163" s="71"/>
    </row>
    <row r="164" spans="1:25" ht="15">
      <c r="A164" s="22"/>
      <c r="B164" s="39"/>
      <c r="C164" s="42" t="s">
        <v>446</v>
      </c>
      <c r="D164" s="43"/>
      <c r="E164" s="19">
        <v>11</v>
      </c>
      <c r="F164" s="39"/>
      <c r="G164" s="39"/>
      <c r="H164" s="42" t="s">
        <v>445</v>
      </c>
      <c r="I164" s="43"/>
      <c r="J164" s="19">
        <v>13</v>
      </c>
      <c r="K164" s="39"/>
      <c r="L164" s="71"/>
      <c r="M164" s="71"/>
      <c r="N164" s="71"/>
      <c r="O164" s="71"/>
      <c r="P164" s="71"/>
      <c r="Q164" s="71"/>
      <c r="R164" s="71"/>
      <c r="S164" s="71"/>
      <c r="T164" s="71"/>
      <c r="U164" s="71"/>
      <c r="V164" s="71"/>
      <c r="W164" s="71"/>
      <c r="X164" s="71"/>
      <c r="Y164" s="71"/>
    </row>
    <row r="165" spans="1:25" ht="15.75">
      <c r="A165" s="25"/>
      <c r="B165" s="44" t="str">
        <f>"TOTAL MATCHES WON BY : "&amp;C151</f>
        <v>TOTAL MATCHES WON BY : LAKELANDS</v>
      </c>
      <c r="C165" s="45"/>
      <c r="D165" s="45"/>
      <c r="E165" s="43"/>
      <c r="F165" s="19">
        <f>COUNTA(F155:F164)-0.5*COUNTIF(F155:F164,"Sq*")-COUNTIF(F155:F164,"TBA")</f>
        <v>2.5</v>
      </c>
      <c r="G165" s="55" t="str">
        <f>"TOTAL MATCHES WON BY : "&amp;H151</f>
        <v>TOTAL MATCHES WON BY : MOUNT LAWLEY</v>
      </c>
      <c r="H165" s="45"/>
      <c r="I165" s="45"/>
      <c r="J165" s="43"/>
      <c r="K165" s="19">
        <f>COUNTA(K155:K164)-0.5*COUNTIF(K155:K164,"Sq*")-COUNTIF(K155:K164,"TBA")</f>
        <v>2.5</v>
      </c>
      <c r="L165" s="70"/>
      <c r="M165" s="70"/>
      <c r="N165" s="70" t="str">
        <f>IF(F165+K165=0,"",C151)</f>
        <v>LAKELANDS</v>
      </c>
      <c r="O165" s="24">
        <f>F165</f>
        <v>2.5</v>
      </c>
      <c r="P165" s="70" t="str">
        <f>IF(F165+K165=0,"",H151)</f>
        <v>MOUNT LAWLEY</v>
      </c>
      <c r="Q165" s="24">
        <f>K165</f>
        <v>2.5</v>
      </c>
      <c r="R165" s="70" t="str">
        <f>G166</f>
        <v>HALVED</v>
      </c>
      <c r="S165" s="70" t="str">
        <f>IF(R165="HALVED",C151,"")</f>
        <v>LAKELANDS</v>
      </c>
      <c r="T165" s="70" t="str">
        <f>IF(R165="HALVED",H151,"")</f>
        <v>MOUNT LAWLEY</v>
      </c>
      <c r="U165" s="70"/>
      <c r="V165" s="70"/>
      <c r="W165" s="70"/>
      <c r="X165" s="70"/>
      <c r="Y165" s="70"/>
    </row>
    <row r="166" spans="1:25" ht="15">
      <c r="A166" s="25"/>
      <c r="B166" s="46" t="s">
        <v>52</v>
      </c>
      <c r="C166" s="45"/>
      <c r="D166" s="45"/>
      <c r="E166" s="45"/>
      <c r="F166" s="43"/>
      <c r="G166" s="56" t="str">
        <f>IF(F165+K165&lt;4,"",IF(F165=K165,"HALVED",IF(F165&gt;K165,C151,H151)))</f>
        <v>HALVED</v>
      </c>
      <c r="H166" s="45"/>
      <c r="I166" s="45"/>
      <c r="J166" s="45"/>
      <c r="K166" s="43"/>
      <c r="L166" s="69"/>
      <c r="M166" s="69"/>
      <c r="N166" s="69"/>
      <c r="O166" s="69"/>
      <c r="P166" s="69"/>
      <c r="Q166" s="69"/>
      <c r="R166" s="69"/>
      <c r="S166" s="69"/>
      <c r="T166" s="69"/>
      <c r="U166" s="69"/>
      <c r="V166" s="69"/>
      <c r="W166" s="69"/>
      <c r="X166" s="69"/>
      <c r="Y166" s="69"/>
    </row>
    <row r="167" spans="1:25" ht="15">
      <c r="A167" s="25"/>
      <c r="B167" s="26"/>
      <c r="C167" s="26"/>
      <c r="D167" s="26"/>
      <c r="E167" s="26"/>
      <c r="F167" s="26"/>
      <c r="G167" s="27"/>
      <c r="H167" s="27"/>
      <c r="I167" s="27"/>
      <c r="J167" s="27"/>
      <c r="K167" s="27"/>
      <c r="L167" s="69"/>
      <c r="M167" s="69"/>
      <c r="N167" s="69"/>
      <c r="O167" s="69"/>
      <c r="P167" s="69"/>
      <c r="Q167" s="69"/>
      <c r="R167" s="69"/>
      <c r="S167" s="69"/>
      <c r="T167" s="69"/>
      <c r="U167" s="69"/>
      <c r="V167" s="69"/>
      <c r="W167" s="69"/>
      <c r="X167" s="69"/>
      <c r="Y167" s="69"/>
    </row>
    <row r="168" spans="1:25" ht="15">
      <c r="A168" s="25"/>
      <c r="B168" s="16" t="s">
        <v>22</v>
      </c>
      <c r="C168" s="58" t="s">
        <v>438</v>
      </c>
      <c r="D168" s="45"/>
      <c r="E168" s="45"/>
      <c r="F168" s="43"/>
      <c r="G168" s="17" t="s">
        <v>22</v>
      </c>
      <c r="H168" s="48" t="s">
        <v>439</v>
      </c>
      <c r="I168" s="45"/>
      <c r="J168" s="45"/>
      <c r="K168" s="43"/>
      <c r="L168" s="69"/>
      <c r="M168" s="69"/>
      <c r="N168" s="69"/>
      <c r="O168" s="69"/>
      <c r="P168" s="69"/>
      <c r="Q168" s="69"/>
      <c r="R168" s="69"/>
      <c r="S168" s="69"/>
      <c r="T168" s="69"/>
      <c r="U168" s="69"/>
      <c r="V168" s="69"/>
      <c r="W168" s="69"/>
      <c r="X168" s="69"/>
      <c r="Y168" s="69"/>
    </row>
    <row r="169" spans="1:25" ht="15">
      <c r="A169" s="25"/>
      <c r="B169" s="41" t="s">
        <v>23</v>
      </c>
      <c r="C169" s="59" t="s">
        <v>24</v>
      </c>
      <c r="D169" s="50"/>
      <c r="E169" s="41" t="s">
        <v>25</v>
      </c>
      <c r="F169" s="41" t="s">
        <v>26</v>
      </c>
      <c r="G169" s="40" t="s">
        <v>23</v>
      </c>
      <c r="H169" s="49"/>
      <c r="I169" s="50"/>
      <c r="J169" s="40"/>
      <c r="K169" s="40" t="s">
        <v>26</v>
      </c>
      <c r="L169" s="69"/>
      <c r="M169" s="69"/>
      <c r="N169" s="69"/>
      <c r="O169" s="69"/>
      <c r="P169" s="69"/>
      <c r="Q169" s="69"/>
      <c r="R169" s="69"/>
      <c r="S169" s="69"/>
      <c r="T169" s="69"/>
      <c r="U169" s="69"/>
      <c r="V169" s="69"/>
      <c r="W169" s="69"/>
      <c r="X169" s="69"/>
      <c r="Y169" s="69"/>
    </row>
    <row r="170" spans="1:25" ht="15">
      <c r="A170" s="25"/>
      <c r="B170" s="47"/>
      <c r="C170" s="51"/>
      <c r="D170" s="52"/>
      <c r="E170" s="47"/>
      <c r="F170" s="47"/>
      <c r="G170" s="47"/>
      <c r="H170" s="51"/>
      <c r="I170" s="52"/>
      <c r="J170" s="47"/>
      <c r="K170" s="47"/>
      <c r="L170" s="69"/>
      <c r="M170" s="69"/>
      <c r="N170" s="69"/>
      <c r="O170" s="69"/>
      <c r="P170" s="69"/>
      <c r="Q170" s="69"/>
      <c r="R170" s="69"/>
      <c r="S170" s="69"/>
      <c r="T170" s="69"/>
      <c r="U170" s="69"/>
      <c r="V170" s="69"/>
      <c r="W170" s="69"/>
      <c r="X170" s="69"/>
      <c r="Y170" s="69"/>
    </row>
    <row r="171" spans="1:25" ht="15">
      <c r="A171" s="25"/>
      <c r="B171" s="39"/>
      <c r="C171" s="53"/>
      <c r="D171" s="54"/>
      <c r="E171" s="39"/>
      <c r="F171" s="39"/>
      <c r="G171" s="39"/>
      <c r="H171" s="53"/>
      <c r="I171" s="54"/>
      <c r="J171" s="39"/>
      <c r="K171" s="39"/>
      <c r="L171" s="69"/>
      <c r="M171" s="69"/>
      <c r="N171" s="69"/>
      <c r="O171" s="69"/>
      <c r="P171" s="69"/>
      <c r="Q171" s="69"/>
      <c r="R171" s="69"/>
      <c r="S171" s="69"/>
      <c r="T171" s="69"/>
      <c r="U171" s="69"/>
      <c r="V171" s="69"/>
      <c r="W171" s="69"/>
      <c r="X171" s="69"/>
      <c r="Y171" s="69"/>
    </row>
    <row r="172" spans="1:25" ht="15.75">
      <c r="A172" s="25"/>
      <c r="B172" s="41">
        <v>1</v>
      </c>
      <c r="C172" s="42" t="s">
        <v>436</v>
      </c>
      <c r="D172" s="43"/>
      <c r="E172" s="19">
        <v>10</v>
      </c>
      <c r="F172" s="38" t="s">
        <v>102</v>
      </c>
      <c r="G172" s="40">
        <v>1</v>
      </c>
      <c r="H172" s="42" t="s">
        <v>437</v>
      </c>
      <c r="I172" s="43"/>
      <c r="J172" s="19">
        <v>5</v>
      </c>
      <c r="K172" s="38"/>
      <c r="L172" s="71"/>
      <c r="M172" s="71"/>
      <c r="N172" s="71"/>
      <c r="O172" s="71"/>
      <c r="P172" s="71"/>
      <c r="Q172" s="71"/>
      <c r="R172" s="71"/>
      <c r="S172" s="71"/>
      <c r="T172" s="71"/>
      <c r="U172" s="71"/>
      <c r="V172" s="71"/>
      <c r="W172" s="71"/>
      <c r="X172" s="71"/>
      <c r="Y172" s="71"/>
    </row>
    <row r="173" spans="1:25" ht="15.75">
      <c r="A173" s="25"/>
      <c r="B173" s="39"/>
      <c r="C173" s="42" t="s">
        <v>434</v>
      </c>
      <c r="D173" s="43"/>
      <c r="E173" s="19">
        <v>22</v>
      </c>
      <c r="F173" s="39"/>
      <c r="G173" s="39"/>
      <c r="H173" s="42" t="s">
        <v>435</v>
      </c>
      <c r="I173" s="43"/>
      <c r="J173" s="19">
        <v>28</v>
      </c>
      <c r="K173" s="39"/>
      <c r="L173" s="71"/>
      <c r="M173" s="71"/>
      <c r="N173" s="71"/>
      <c r="O173" s="71"/>
      <c r="P173" s="71"/>
      <c r="Q173" s="71"/>
      <c r="R173" s="71"/>
      <c r="S173" s="71"/>
      <c r="T173" s="71"/>
      <c r="U173" s="71"/>
      <c r="V173" s="71"/>
      <c r="W173" s="71"/>
      <c r="X173" s="71"/>
      <c r="Y173" s="71"/>
    </row>
    <row r="174" spans="1:25" ht="15.75">
      <c r="A174" s="25"/>
      <c r="B174" s="41">
        <v>2</v>
      </c>
      <c r="C174" s="42" t="s">
        <v>444</v>
      </c>
      <c r="D174" s="43"/>
      <c r="E174" s="19">
        <v>20</v>
      </c>
      <c r="F174" s="38"/>
      <c r="G174" s="40">
        <v>2</v>
      </c>
      <c r="H174" s="42" t="s">
        <v>433</v>
      </c>
      <c r="I174" s="43"/>
      <c r="J174" s="19">
        <v>9</v>
      </c>
      <c r="K174" s="38" t="s">
        <v>87</v>
      </c>
      <c r="L174" s="71"/>
      <c r="M174" s="71"/>
      <c r="N174" s="71"/>
      <c r="O174" s="71"/>
      <c r="P174" s="71"/>
      <c r="Q174" s="71"/>
      <c r="R174" s="71"/>
      <c r="S174" s="71"/>
      <c r="T174" s="71"/>
      <c r="U174" s="71"/>
      <c r="V174" s="71"/>
      <c r="W174" s="71"/>
      <c r="X174" s="71"/>
      <c r="Y174" s="71"/>
    </row>
    <row r="175" spans="1:25" ht="15.75">
      <c r="A175" s="25"/>
      <c r="B175" s="39"/>
      <c r="C175" s="42" t="s">
        <v>443</v>
      </c>
      <c r="D175" s="43"/>
      <c r="E175" s="19">
        <v>14</v>
      </c>
      <c r="F175" s="39"/>
      <c r="G175" s="39"/>
      <c r="H175" s="42" t="s">
        <v>431</v>
      </c>
      <c r="I175" s="43"/>
      <c r="J175" s="19">
        <v>17</v>
      </c>
      <c r="K175" s="39"/>
      <c r="L175" s="71"/>
      <c r="M175" s="71"/>
      <c r="N175" s="71"/>
      <c r="O175" s="71"/>
      <c r="P175" s="71"/>
      <c r="Q175" s="71"/>
      <c r="R175" s="71"/>
      <c r="S175" s="71"/>
      <c r="T175" s="71"/>
      <c r="U175" s="71"/>
      <c r="V175" s="71"/>
      <c r="W175" s="71"/>
      <c r="X175" s="71"/>
      <c r="Y175" s="71"/>
    </row>
    <row r="176" spans="1:25" ht="15.75">
      <c r="A176" s="25"/>
      <c r="B176" s="41">
        <v>3</v>
      </c>
      <c r="C176" s="42" t="s">
        <v>428</v>
      </c>
      <c r="D176" s="43"/>
      <c r="E176" s="19">
        <v>12</v>
      </c>
      <c r="F176" s="38" t="s">
        <v>64</v>
      </c>
      <c r="G176" s="40">
        <v>3</v>
      </c>
      <c r="H176" s="42" t="s">
        <v>429</v>
      </c>
      <c r="I176" s="43"/>
      <c r="J176" s="19">
        <v>9</v>
      </c>
      <c r="K176" s="38"/>
      <c r="L176" s="71"/>
      <c r="M176" s="71"/>
      <c r="N176" s="71"/>
      <c r="O176" s="71"/>
      <c r="P176" s="71"/>
      <c r="Q176" s="71"/>
      <c r="R176" s="71"/>
      <c r="S176" s="71"/>
      <c r="T176" s="71"/>
      <c r="U176" s="71"/>
      <c r="V176" s="71"/>
      <c r="W176" s="71"/>
      <c r="X176" s="71"/>
      <c r="Y176" s="71"/>
    </row>
    <row r="177" spans="1:25" ht="15.75">
      <c r="A177" s="25"/>
      <c r="B177" s="39"/>
      <c r="C177" s="42" t="s">
        <v>426</v>
      </c>
      <c r="D177" s="43"/>
      <c r="E177" s="19">
        <v>14</v>
      </c>
      <c r="F177" s="39"/>
      <c r="G177" s="39"/>
      <c r="H177" s="42" t="s">
        <v>427</v>
      </c>
      <c r="I177" s="43"/>
      <c r="J177" s="19">
        <v>30</v>
      </c>
      <c r="K177" s="39"/>
      <c r="L177" s="71"/>
      <c r="M177" s="71"/>
      <c r="N177" s="71"/>
      <c r="O177" s="71"/>
      <c r="P177" s="71"/>
      <c r="Q177" s="71"/>
      <c r="R177" s="71"/>
      <c r="S177" s="71"/>
      <c r="T177" s="71"/>
      <c r="U177" s="71"/>
      <c r="V177" s="71"/>
      <c r="W177" s="71"/>
      <c r="X177" s="71"/>
      <c r="Y177" s="71"/>
    </row>
    <row r="178" spans="1:25" ht="15.75">
      <c r="A178" s="25"/>
      <c r="B178" s="41">
        <v>4</v>
      </c>
      <c r="C178" s="42" t="s">
        <v>430</v>
      </c>
      <c r="D178" s="43"/>
      <c r="E178" s="19">
        <v>16</v>
      </c>
      <c r="F178" s="38" t="s">
        <v>38</v>
      </c>
      <c r="G178" s="40">
        <v>4</v>
      </c>
      <c r="H178" s="42" t="s">
        <v>425</v>
      </c>
      <c r="I178" s="43"/>
      <c r="J178" s="19">
        <v>11</v>
      </c>
      <c r="K178" s="38"/>
      <c r="L178" s="71"/>
      <c r="M178" s="71"/>
      <c r="N178" s="71"/>
      <c r="O178" s="71"/>
      <c r="P178" s="71"/>
      <c r="Q178" s="71"/>
      <c r="R178" s="71"/>
      <c r="S178" s="71"/>
      <c r="T178" s="71"/>
      <c r="U178" s="71"/>
      <c r="V178" s="71"/>
      <c r="W178" s="71"/>
      <c r="X178" s="71"/>
      <c r="Y178" s="71"/>
    </row>
    <row r="179" spans="1:25" ht="15.75">
      <c r="A179" s="25"/>
      <c r="B179" s="39"/>
      <c r="C179" s="42" t="s">
        <v>442</v>
      </c>
      <c r="D179" s="43"/>
      <c r="E179" s="19">
        <v>19</v>
      </c>
      <c r="F179" s="39"/>
      <c r="G179" s="39"/>
      <c r="H179" s="42" t="s">
        <v>423</v>
      </c>
      <c r="I179" s="43"/>
      <c r="J179" s="19">
        <v>14</v>
      </c>
      <c r="K179" s="39"/>
      <c r="L179" s="71"/>
      <c r="M179" s="71"/>
      <c r="N179" s="71"/>
      <c r="O179" s="71"/>
      <c r="P179" s="71"/>
      <c r="Q179" s="71"/>
      <c r="R179" s="71"/>
      <c r="S179" s="71"/>
      <c r="T179" s="71"/>
      <c r="U179" s="71"/>
      <c r="V179" s="71"/>
      <c r="W179" s="71"/>
      <c r="X179" s="71"/>
      <c r="Y179" s="71"/>
    </row>
    <row r="180" spans="1:25" ht="15.75">
      <c r="A180" s="25"/>
      <c r="B180" s="41">
        <v>5</v>
      </c>
      <c r="C180" s="42" t="s">
        <v>422</v>
      </c>
      <c r="D180" s="43"/>
      <c r="E180" s="19">
        <v>25</v>
      </c>
      <c r="F180" s="38" t="s">
        <v>68</v>
      </c>
      <c r="G180" s="40">
        <v>5</v>
      </c>
      <c r="H180" s="42" t="s">
        <v>421</v>
      </c>
      <c r="I180" s="43"/>
      <c r="J180" s="19">
        <v>11</v>
      </c>
      <c r="K180" s="38"/>
      <c r="L180" s="71"/>
      <c r="M180" s="71"/>
      <c r="N180" s="71"/>
      <c r="O180" s="71"/>
      <c r="P180" s="71"/>
      <c r="Q180" s="71"/>
      <c r="R180" s="71"/>
      <c r="S180" s="71"/>
      <c r="T180" s="71"/>
      <c r="U180" s="71"/>
      <c r="V180" s="71"/>
      <c r="W180" s="71"/>
      <c r="X180" s="71"/>
      <c r="Y180" s="71"/>
    </row>
    <row r="181" spans="1:25" ht="15.75">
      <c r="A181" s="25"/>
      <c r="B181" s="39"/>
      <c r="C181" s="42" t="s">
        <v>441</v>
      </c>
      <c r="D181" s="43"/>
      <c r="E181" s="19">
        <v>10</v>
      </c>
      <c r="F181" s="39"/>
      <c r="G181" s="39"/>
      <c r="H181" s="42" t="s">
        <v>419</v>
      </c>
      <c r="I181" s="43"/>
      <c r="J181" s="19">
        <v>20</v>
      </c>
      <c r="K181" s="39"/>
      <c r="L181" s="71"/>
      <c r="M181" s="71"/>
      <c r="N181" s="71"/>
      <c r="O181" s="71"/>
      <c r="P181" s="71"/>
      <c r="Q181" s="71"/>
      <c r="R181" s="71"/>
      <c r="S181" s="71"/>
      <c r="T181" s="71"/>
      <c r="U181" s="71"/>
      <c r="V181" s="71"/>
      <c r="W181" s="71"/>
      <c r="X181" s="71"/>
      <c r="Y181" s="71"/>
    </row>
    <row r="182" spans="1:25" ht="15.75">
      <c r="A182" s="25"/>
      <c r="B182" s="44" t="str">
        <f>"TOTAL MATCHES WON BY : "&amp;C168</f>
        <v>TOTAL MATCHES WON BY : WANNEROO</v>
      </c>
      <c r="C182" s="45"/>
      <c r="D182" s="45"/>
      <c r="E182" s="43"/>
      <c r="F182" s="19">
        <f>COUNTA(F172:F181)-0.5*COUNTIF(F172:F181,"Sq*")-COUNTIF(F172:F181,"TBA")</f>
        <v>4</v>
      </c>
      <c r="G182" s="55" t="str">
        <f>"TOTAL MATCHES WON BY : "&amp;H168</f>
        <v>TOTAL MATCHES WON BY : SEA VIEW</v>
      </c>
      <c r="H182" s="45"/>
      <c r="I182" s="45"/>
      <c r="J182" s="43"/>
      <c r="K182" s="19">
        <f>COUNTA(K172:K181)-0.5*COUNTIF(K172:K181,"Sq*")-COUNTIF(K172:K181,"TBA")</f>
        <v>1</v>
      </c>
      <c r="L182" s="70"/>
      <c r="M182" s="70"/>
      <c r="N182" s="70" t="str">
        <f>IF(F182+K182=0,"",C168)</f>
        <v>WANNEROO</v>
      </c>
      <c r="O182" s="24">
        <f>F182</f>
        <v>4</v>
      </c>
      <c r="P182" s="70" t="str">
        <f>IF(F182+K182=0,"",H168)</f>
        <v>SEA VIEW</v>
      </c>
      <c r="Q182" s="24">
        <f>K182</f>
        <v>1</v>
      </c>
      <c r="R182" s="70" t="str">
        <f>G183</f>
        <v>WANNEROO</v>
      </c>
      <c r="S182" s="70" t="str">
        <f>IF(R182="HALVED",C168,"")</f>
        <v/>
      </c>
      <c r="T182" s="70" t="str">
        <f>IF(R182="HALVED",H168,"")</f>
        <v/>
      </c>
      <c r="U182" s="70"/>
      <c r="V182" s="70"/>
      <c r="W182" s="70"/>
      <c r="X182" s="70"/>
      <c r="Y182" s="70"/>
    </row>
    <row r="183" spans="1:25" ht="15">
      <c r="A183" s="25"/>
      <c r="B183" s="46" t="s">
        <v>52</v>
      </c>
      <c r="C183" s="45"/>
      <c r="D183" s="45"/>
      <c r="E183" s="45"/>
      <c r="F183" s="43"/>
      <c r="G183" s="56" t="str">
        <f>IF(F182+K182&lt;4,"",IF(F182=K182,"HALVED",IF(F182&gt;K182,C168,H168)))</f>
        <v>WANNEROO</v>
      </c>
      <c r="H183" s="45"/>
      <c r="I183" s="45"/>
      <c r="J183" s="45"/>
      <c r="K183" s="43"/>
      <c r="L183" s="69"/>
      <c r="M183" s="69"/>
      <c r="N183" s="69"/>
      <c r="O183" s="69"/>
      <c r="P183" s="69"/>
      <c r="Q183" s="69"/>
      <c r="R183" s="69"/>
      <c r="S183" s="69"/>
      <c r="T183" s="69"/>
      <c r="U183" s="69"/>
      <c r="V183" s="69"/>
      <c r="W183" s="69"/>
      <c r="X183" s="69"/>
      <c r="Y183" s="69"/>
    </row>
    <row r="184" spans="1:25" ht="15">
      <c r="A184" s="25"/>
      <c r="B184" s="25"/>
      <c r="C184" s="25"/>
      <c r="D184" s="25"/>
      <c r="E184" s="25"/>
      <c r="F184" s="25"/>
      <c r="G184" s="33"/>
      <c r="H184" s="33"/>
      <c r="I184" s="33"/>
      <c r="J184" s="33"/>
      <c r="K184" s="33"/>
      <c r="L184" s="69"/>
      <c r="M184" s="69"/>
      <c r="N184" s="69"/>
      <c r="O184" s="69"/>
      <c r="P184" s="69"/>
      <c r="Q184" s="69"/>
      <c r="R184" s="69"/>
      <c r="S184" s="69"/>
      <c r="T184" s="69"/>
      <c r="U184" s="69"/>
      <c r="V184" s="69"/>
      <c r="W184" s="69"/>
      <c r="X184" s="69"/>
      <c r="Y184" s="69"/>
    </row>
    <row r="185" spans="1:25" ht="19.5" customHeight="1">
      <c r="A185" s="25"/>
      <c r="B185" s="57" t="s">
        <v>440</v>
      </c>
      <c r="C185" s="45"/>
      <c r="D185" s="45"/>
      <c r="E185" s="45"/>
      <c r="F185" s="45"/>
      <c r="G185" s="45"/>
      <c r="H185" s="45"/>
      <c r="I185" s="45"/>
      <c r="J185" s="45"/>
      <c r="K185" s="43"/>
      <c r="L185" s="69"/>
      <c r="M185" s="69"/>
      <c r="N185" s="69"/>
      <c r="O185" s="69"/>
      <c r="P185" s="69"/>
      <c r="Q185" s="69"/>
      <c r="R185" s="69"/>
      <c r="S185" s="69"/>
      <c r="T185" s="69"/>
      <c r="U185" s="69"/>
      <c r="V185" s="69"/>
      <c r="W185" s="69"/>
      <c r="X185" s="69"/>
      <c r="Y185" s="69"/>
    </row>
    <row r="186" spans="1:25" ht="15">
      <c r="A186" s="25"/>
      <c r="B186" s="16" t="s">
        <v>22</v>
      </c>
      <c r="C186" s="58" t="s">
        <v>439</v>
      </c>
      <c r="D186" s="45"/>
      <c r="E186" s="45"/>
      <c r="F186" s="43"/>
      <c r="G186" s="17" t="s">
        <v>22</v>
      </c>
      <c r="H186" s="48" t="s">
        <v>438</v>
      </c>
      <c r="I186" s="45"/>
      <c r="J186" s="45"/>
      <c r="K186" s="43"/>
      <c r="L186" s="69"/>
      <c r="M186" s="69"/>
      <c r="N186" s="69"/>
      <c r="O186" s="69"/>
      <c r="P186" s="69"/>
      <c r="Q186" s="69"/>
      <c r="R186" s="69"/>
      <c r="S186" s="69"/>
      <c r="T186" s="69"/>
      <c r="U186" s="69"/>
      <c r="V186" s="69"/>
      <c r="W186" s="69"/>
      <c r="X186" s="69"/>
      <c r="Y186" s="69"/>
    </row>
    <row r="187" spans="1:25" ht="15">
      <c r="A187" s="25"/>
      <c r="B187" s="41" t="s">
        <v>23</v>
      </c>
      <c r="C187" s="59" t="s">
        <v>24</v>
      </c>
      <c r="D187" s="50"/>
      <c r="E187" s="41" t="s">
        <v>25</v>
      </c>
      <c r="F187" s="41" t="s">
        <v>26</v>
      </c>
      <c r="G187" s="40" t="s">
        <v>23</v>
      </c>
      <c r="H187" s="49" t="s">
        <v>24</v>
      </c>
      <c r="I187" s="50"/>
      <c r="J187" s="40" t="s">
        <v>25</v>
      </c>
      <c r="K187" s="40" t="s">
        <v>26</v>
      </c>
      <c r="L187" s="69"/>
      <c r="M187" s="69"/>
      <c r="N187" s="69"/>
      <c r="O187" s="69"/>
      <c r="P187" s="69"/>
      <c r="Q187" s="69"/>
      <c r="R187" s="69"/>
      <c r="S187" s="69"/>
      <c r="T187" s="69"/>
      <c r="U187" s="69"/>
      <c r="V187" s="69"/>
      <c r="W187" s="69"/>
      <c r="X187" s="69"/>
      <c r="Y187" s="69"/>
    </row>
    <row r="188" spans="1:25" ht="15">
      <c r="A188" s="25"/>
      <c r="B188" s="47"/>
      <c r="C188" s="51"/>
      <c r="D188" s="52"/>
      <c r="E188" s="47"/>
      <c r="F188" s="47"/>
      <c r="G188" s="47"/>
      <c r="H188" s="51"/>
      <c r="I188" s="52"/>
      <c r="J188" s="47"/>
      <c r="K188" s="47"/>
      <c r="L188" s="69"/>
      <c r="M188" s="69"/>
      <c r="N188" s="69"/>
      <c r="O188" s="69"/>
      <c r="P188" s="69"/>
      <c r="Q188" s="69"/>
      <c r="R188" s="69"/>
      <c r="S188" s="69"/>
      <c r="T188" s="69"/>
      <c r="U188" s="69"/>
      <c r="V188" s="69"/>
      <c r="W188" s="69"/>
      <c r="X188" s="69"/>
      <c r="Y188" s="69"/>
    </row>
    <row r="189" spans="1:25" ht="15">
      <c r="A189" s="25"/>
      <c r="B189" s="39"/>
      <c r="C189" s="53"/>
      <c r="D189" s="54"/>
      <c r="E189" s="39"/>
      <c r="F189" s="39"/>
      <c r="G189" s="39"/>
      <c r="H189" s="53"/>
      <c r="I189" s="54"/>
      <c r="J189" s="39"/>
      <c r="K189" s="39"/>
      <c r="L189" s="69"/>
      <c r="M189" s="69"/>
      <c r="N189" s="69"/>
      <c r="O189" s="69"/>
      <c r="P189" s="69"/>
      <c r="Q189" s="69"/>
      <c r="R189" s="69"/>
      <c r="S189" s="69"/>
      <c r="T189" s="69"/>
      <c r="U189" s="69"/>
      <c r="V189" s="69"/>
      <c r="W189" s="69"/>
      <c r="X189" s="69"/>
      <c r="Y189" s="69"/>
    </row>
    <row r="190" spans="1:25" ht="15.75">
      <c r="A190" s="25"/>
      <c r="B190" s="41">
        <v>1</v>
      </c>
      <c r="C190" s="42" t="s">
        <v>437</v>
      </c>
      <c r="D190" s="43"/>
      <c r="E190" s="19">
        <v>5</v>
      </c>
      <c r="F190" s="38" t="s">
        <v>38</v>
      </c>
      <c r="G190" s="40">
        <v>1</v>
      </c>
      <c r="H190" s="42" t="s">
        <v>436</v>
      </c>
      <c r="I190" s="43"/>
      <c r="J190" s="19">
        <v>11</v>
      </c>
      <c r="K190" s="38"/>
      <c r="L190" s="71"/>
      <c r="M190" s="71"/>
      <c r="N190" s="71"/>
      <c r="O190" s="71"/>
      <c r="P190" s="71"/>
      <c r="Q190" s="71"/>
      <c r="R190" s="71"/>
      <c r="S190" s="71"/>
      <c r="T190" s="71"/>
      <c r="U190" s="71"/>
      <c r="V190" s="71"/>
      <c r="W190" s="71"/>
      <c r="X190" s="71"/>
      <c r="Y190" s="71"/>
    </row>
    <row r="191" spans="1:25" ht="15.75">
      <c r="A191" s="25"/>
      <c r="B191" s="39"/>
      <c r="C191" s="42" t="s">
        <v>435</v>
      </c>
      <c r="D191" s="43"/>
      <c r="E191" s="19">
        <v>28</v>
      </c>
      <c r="F191" s="39"/>
      <c r="G191" s="39"/>
      <c r="H191" s="42" t="s">
        <v>434</v>
      </c>
      <c r="I191" s="43"/>
      <c r="J191" s="19">
        <v>22</v>
      </c>
      <c r="K191" s="39"/>
      <c r="L191" s="71"/>
      <c r="M191" s="71"/>
      <c r="N191" s="71"/>
      <c r="O191" s="71"/>
      <c r="P191" s="71"/>
      <c r="Q191" s="71"/>
      <c r="R191" s="71"/>
      <c r="S191" s="71"/>
      <c r="T191" s="71"/>
      <c r="U191" s="71"/>
      <c r="V191" s="71"/>
      <c r="W191" s="71"/>
      <c r="X191" s="71"/>
      <c r="Y191" s="71"/>
    </row>
    <row r="192" spans="1:25" ht="15.75">
      <c r="A192" s="25"/>
      <c r="B192" s="41">
        <v>2</v>
      </c>
      <c r="C192" s="42" t="s">
        <v>433</v>
      </c>
      <c r="D192" s="43"/>
      <c r="E192" s="19">
        <v>9</v>
      </c>
      <c r="F192" s="38" t="s">
        <v>87</v>
      </c>
      <c r="G192" s="40">
        <v>2</v>
      </c>
      <c r="H192" s="42" t="s">
        <v>432</v>
      </c>
      <c r="I192" s="43"/>
      <c r="J192" s="19">
        <v>21</v>
      </c>
      <c r="K192" s="38"/>
      <c r="L192" s="71"/>
      <c r="M192" s="71"/>
      <c r="N192" s="71"/>
      <c r="O192" s="71"/>
      <c r="P192" s="71"/>
      <c r="Q192" s="71"/>
      <c r="R192" s="71"/>
      <c r="S192" s="71"/>
      <c r="T192" s="71"/>
      <c r="U192" s="71"/>
      <c r="V192" s="71"/>
      <c r="W192" s="71"/>
      <c r="X192" s="71"/>
      <c r="Y192" s="71"/>
    </row>
    <row r="193" spans="1:25" ht="15.75">
      <c r="A193" s="25"/>
      <c r="B193" s="39"/>
      <c r="C193" s="42" t="s">
        <v>431</v>
      </c>
      <c r="D193" s="43"/>
      <c r="E193" s="19">
        <v>17</v>
      </c>
      <c r="F193" s="39"/>
      <c r="G193" s="39"/>
      <c r="H193" s="42" t="s">
        <v>430</v>
      </c>
      <c r="I193" s="43"/>
      <c r="J193" s="19">
        <v>14</v>
      </c>
      <c r="K193" s="39"/>
      <c r="L193" s="71"/>
      <c r="M193" s="71"/>
      <c r="N193" s="71"/>
      <c r="O193" s="71"/>
      <c r="P193" s="71"/>
      <c r="Q193" s="71"/>
      <c r="R193" s="71"/>
      <c r="S193" s="71"/>
      <c r="T193" s="71"/>
      <c r="U193" s="71"/>
      <c r="V193" s="71"/>
      <c r="W193" s="71"/>
      <c r="X193" s="71"/>
      <c r="Y193" s="71"/>
    </row>
    <row r="194" spans="1:25" ht="15.75">
      <c r="A194" s="25"/>
      <c r="B194" s="41">
        <v>3</v>
      </c>
      <c r="C194" s="42" t="s">
        <v>429</v>
      </c>
      <c r="D194" s="43"/>
      <c r="E194" s="19">
        <v>9</v>
      </c>
      <c r="F194" s="38" t="s">
        <v>38</v>
      </c>
      <c r="G194" s="40">
        <v>3</v>
      </c>
      <c r="H194" s="42" t="s">
        <v>428</v>
      </c>
      <c r="I194" s="43"/>
      <c r="J194" s="19">
        <v>12</v>
      </c>
      <c r="K194" s="38"/>
      <c r="L194" s="71"/>
      <c r="M194" s="71"/>
      <c r="N194" s="71"/>
      <c r="O194" s="71"/>
      <c r="P194" s="71"/>
      <c r="Q194" s="71"/>
      <c r="R194" s="71"/>
      <c r="S194" s="71"/>
      <c r="T194" s="71"/>
      <c r="U194" s="71"/>
      <c r="V194" s="71"/>
      <c r="W194" s="71"/>
      <c r="X194" s="71"/>
      <c r="Y194" s="71"/>
    </row>
    <row r="195" spans="1:25" ht="15.75">
      <c r="A195" s="25"/>
      <c r="B195" s="39"/>
      <c r="C195" s="42" t="s">
        <v>427</v>
      </c>
      <c r="D195" s="43"/>
      <c r="E195" s="19">
        <v>30</v>
      </c>
      <c r="F195" s="39"/>
      <c r="G195" s="39"/>
      <c r="H195" s="42" t="s">
        <v>426</v>
      </c>
      <c r="I195" s="43"/>
      <c r="J195" s="19">
        <v>14</v>
      </c>
      <c r="K195" s="39"/>
      <c r="L195" s="71"/>
      <c r="M195" s="71"/>
      <c r="N195" s="71"/>
      <c r="O195" s="71"/>
      <c r="P195" s="71"/>
      <c r="Q195" s="71"/>
      <c r="R195" s="71"/>
      <c r="S195" s="71"/>
      <c r="T195" s="71"/>
      <c r="U195" s="71"/>
      <c r="V195" s="71"/>
      <c r="W195" s="71"/>
      <c r="X195" s="71"/>
      <c r="Y195" s="71"/>
    </row>
    <row r="196" spans="1:25" ht="15.75">
      <c r="A196" s="25"/>
      <c r="B196" s="41">
        <v>4</v>
      </c>
      <c r="C196" s="42" t="s">
        <v>425</v>
      </c>
      <c r="D196" s="43"/>
      <c r="E196" s="19">
        <v>11</v>
      </c>
      <c r="F196" s="38" t="s">
        <v>64</v>
      </c>
      <c r="G196" s="40">
        <v>4</v>
      </c>
      <c r="H196" s="42" t="s">
        <v>424</v>
      </c>
      <c r="I196" s="43"/>
      <c r="J196" s="19">
        <v>16</v>
      </c>
      <c r="K196" s="38"/>
      <c r="L196" s="71"/>
      <c r="M196" s="71"/>
      <c r="N196" s="71"/>
      <c r="O196" s="71"/>
      <c r="P196" s="71"/>
      <c r="Q196" s="71"/>
      <c r="R196" s="71"/>
      <c r="S196" s="71"/>
      <c r="T196" s="71"/>
      <c r="U196" s="71"/>
      <c r="V196" s="71"/>
      <c r="W196" s="71"/>
      <c r="X196" s="71"/>
      <c r="Y196" s="71"/>
    </row>
    <row r="197" spans="1:25" ht="15.75">
      <c r="A197" s="25"/>
      <c r="B197" s="39"/>
      <c r="C197" s="42" t="s">
        <v>423</v>
      </c>
      <c r="D197" s="43"/>
      <c r="E197" s="19">
        <v>14</v>
      </c>
      <c r="F197" s="39"/>
      <c r="G197" s="39"/>
      <c r="H197" s="42" t="s">
        <v>422</v>
      </c>
      <c r="I197" s="43"/>
      <c r="J197" s="19">
        <v>19</v>
      </c>
      <c r="K197" s="39"/>
      <c r="L197" s="71"/>
      <c r="M197" s="71"/>
      <c r="N197" s="71"/>
      <c r="O197" s="71"/>
      <c r="P197" s="71"/>
      <c r="Q197" s="71"/>
      <c r="R197" s="71"/>
      <c r="S197" s="71"/>
      <c r="T197" s="71"/>
      <c r="U197" s="71"/>
      <c r="V197" s="71"/>
      <c r="W197" s="71"/>
      <c r="X197" s="71"/>
      <c r="Y197" s="71"/>
    </row>
    <row r="198" spans="1:25" ht="15.75">
      <c r="A198" s="25"/>
      <c r="B198" s="41">
        <v>5</v>
      </c>
      <c r="C198" s="42" t="s">
        <v>421</v>
      </c>
      <c r="D198" s="43"/>
      <c r="E198" s="19">
        <v>11</v>
      </c>
      <c r="F198" s="38" t="s">
        <v>119</v>
      </c>
      <c r="G198" s="40">
        <v>5</v>
      </c>
      <c r="H198" s="42" t="s">
        <v>420</v>
      </c>
      <c r="I198" s="43"/>
      <c r="J198" s="19">
        <v>25</v>
      </c>
      <c r="K198" s="38" t="s">
        <v>119</v>
      </c>
      <c r="L198" s="71"/>
      <c r="M198" s="71"/>
      <c r="N198" s="71"/>
      <c r="O198" s="71"/>
      <c r="P198" s="71"/>
      <c r="Q198" s="71"/>
      <c r="R198" s="71"/>
      <c r="S198" s="71"/>
      <c r="T198" s="71"/>
      <c r="U198" s="71"/>
      <c r="V198" s="71"/>
      <c r="W198" s="71"/>
      <c r="X198" s="71"/>
      <c r="Y198" s="71"/>
    </row>
    <row r="199" spans="1:25" ht="15.75">
      <c r="A199" s="25"/>
      <c r="B199" s="39"/>
      <c r="C199" s="42" t="s">
        <v>419</v>
      </c>
      <c r="D199" s="43"/>
      <c r="E199" s="19">
        <v>20</v>
      </c>
      <c r="F199" s="39"/>
      <c r="G199" s="39"/>
      <c r="H199" s="42" t="s">
        <v>418</v>
      </c>
      <c r="I199" s="43"/>
      <c r="J199" s="19">
        <v>10</v>
      </c>
      <c r="K199" s="39"/>
      <c r="L199" s="71"/>
      <c r="M199" s="71"/>
      <c r="N199" s="71"/>
      <c r="O199" s="71"/>
      <c r="P199" s="71"/>
      <c r="Q199" s="71"/>
      <c r="R199" s="71"/>
      <c r="S199" s="71"/>
      <c r="T199" s="71"/>
      <c r="U199" s="71"/>
      <c r="V199" s="71"/>
      <c r="W199" s="71"/>
      <c r="X199" s="71"/>
      <c r="Y199" s="71"/>
    </row>
    <row r="200" spans="1:25" ht="15.75">
      <c r="A200" s="25"/>
      <c r="B200" s="44" t="str">
        <f>"TOTAL MATCHES WON BY : "&amp;C186</f>
        <v>TOTAL MATCHES WON BY : SEA VIEW</v>
      </c>
      <c r="C200" s="45"/>
      <c r="D200" s="45"/>
      <c r="E200" s="43"/>
      <c r="F200" s="19">
        <f>COUNTA(F190:F199)-0.5*COUNTIF(F190:F199,"Sq*")-COUNTIF(F190:F199,"TBA")</f>
        <v>4.5</v>
      </c>
      <c r="G200" s="55" t="str">
        <f>"TOTAL MATCHES WON BY : "&amp;H186</f>
        <v>TOTAL MATCHES WON BY : WANNEROO</v>
      </c>
      <c r="H200" s="45"/>
      <c r="I200" s="45"/>
      <c r="J200" s="43"/>
      <c r="K200" s="19">
        <f>COUNTA(K190:K199)-0.5*COUNTIF(K190:K199,"Sq*")-COUNTIF(K190:K199,"TBA")</f>
        <v>0.5</v>
      </c>
      <c r="L200" s="70"/>
      <c r="M200" s="70"/>
      <c r="N200" s="70" t="str">
        <f>IF(F200+K200=0,"",C186)</f>
        <v>SEA VIEW</v>
      </c>
      <c r="O200" s="24">
        <f>F200</f>
        <v>4.5</v>
      </c>
      <c r="P200" s="70" t="str">
        <f>IF(F200+K200=0,"",H186)</f>
        <v>WANNEROO</v>
      </c>
      <c r="Q200" s="24">
        <f>K200</f>
        <v>0.5</v>
      </c>
      <c r="R200" s="70" t="str">
        <f>G201</f>
        <v>SEA VIEW</v>
      </c>
      <c r="S200" s="70" t="str">
        <f>IF(R200="HALVED",C186,"")</f>
        <v/>
      </c>
      <c r="T200" s="70" t="str">
        <f>IF(R200="HALVED",H186,"")</f>
        <v/>
      </c>
      <c r="U200" s="70"/>
      <c r="V200" s="70"/>
      <c r="W200" s="70"/>
      <c r="X200" s="70"/>
      <c r="Y200" s="70"/>
    </row>
    <row r="201" spans="1:25" ht="15">
      <c r="A201" s="25"/>
      <c r="B201" s="46" t="s">
        <v>52</v>
      </c>
      <c r="C201" s="45"/>
      <c r="D201" s="45"/>
      <c r="E201" s="45"/>
      <c r="F201" s="43"/>
      <c r="G201" s="56" t="str">
        <f>IF(F200+K200&lt;4,"",IF(F200=K200,"HALVED",IF(F200&gt;K200,C186,H186)))</f>
        <v>SEA VIEW</v>
      </c>
      <c r="H201" s="45"/>
      <c r="I201" s="45"/>
      <c r="J201" s="45"/>
      <c r="K201" s="43"/>
      <c r="L201" s="69"/>
      <c r="M201" s="69"/>
      <c r="N201" s="69"/>
      <c r="O201" s="69"/>
      <c r="P201" s="69"/>
      <c r="Q201" s="69"/>
      <c r="R201" s="69"/>
      <c r="S201" s="69"/>
      <c r="T201" s="69"/>
      <c r="U201" s="69"/>
      <c r="V201" s="69"/>
      <c r="W201" s="69"/>
      <c r="X201" s="69"/>
      <c r="Y201" s="69"/>
    </row>
    <row r="202" spans="1:25" ht="16.5" customHeight="1">
      <c r="A202" s="25"/>
      <c r="B202" s="57" t="s">
        <v>157</v>
      </c>
      <c r="C202" s="45"/>
      <c r="D202" s="45"/>
      <c r="E202" s="45"/>
      <c r="F202" s="45"/>
      <c r="G202" s="45"/>
      <c r="H202" s="45"/>
      <c r="I202" s="45"/>
      <c r="J202" s="45"/>
      <c r="K202" s="43"/>
      <c r="L202" s="69"/>
      <c r="M202" s="69"/>
      <c r="N202" s="69"/>
      <c r="O202" s="69"/>
      <c r="P202" s="69"/>
      <c r="Q202" s="69"/>
      <c r="R202" s="69"/>
      <c r="S202" s="69"/>
      <c r="T202" s="69"/>
      <c r="U202" s="69"/>
      <c r="V202" s="69"/>
      <c r="W202" s="69"/>
      <c r="X202" s="69"/>
      <c r="Y202" s="69"/>
    </row>
    <row r="203" spans="1:25" ht="15">
      <c r="A203" s="25"/>
      <c r="B203" s="16" t="s">
        <v>22</v>
      </c>
      <c r="C203" s="58" t="s">
        <v>320</v>
      </c>
      <c r="D203" s="45"/>
      <c r="E203" s="45"/>
      <c r="F203" s="43"/>
      <c r="G203" s="17" t="s">
        <v>22</v>
      </c>
      <c r="H203" s="48" t="s">
        <v>417</v>
      </c>
      <c r="I203" s="45"/>
      <c r="J203" s="45"/>
      <c r="K203" s="43"/>
      <c r="L203" s="69"/>
      <c r="M203" s="69"/>
      <c r="N203" s="69"/>
      <c r="O203" s="69"/>
      <c r="P203" s="69"/>
      <c r="Q203" s="69"/>
      <c r="R203" s="69"/>
      <c r="S203" s="69"/>
      <c r="T203" s="69"/>
      <c r="U203" s="69"/>
      <c r="V203" s="69"/>
      <c r="W203" s="69"/>
      <c r="X203" s="69"/>
      <c r="Y203" s="69"/>
    </row>
    <row r="204" spans="1:25" ht="15">
      <c r="A204" s="25"/>
      <c r="B204" s="41" t="s">
        <v>23</v>
      </c>
      <c r="C204" s="59" t="s">
        <v>24</v>
      </c>
      <c r="D204" s="50"/>
      <c r="E204" s="41" t="s">
        <v>25</v>
      </c>
      <c r="F204" s="41" t="s">
        <v>26</v>
      </c>
      <c r="G204" s="40" t="s">
        <v>23</v>
      </c>
      <c r="H204" s="49" t="s">
        <v>24</v>
      </c>
      <c r="I204" s="50"/>
      <c r="J204" s="40" t="s">
        <v>25</v>
      </c>
      <c r="K204" s="40" t="s">
        <v>26</v>
      </c>
      <c r="L204" s="69"/>
      <c r="M204" s="69"/>
      <c r="N204" s="69"/>
      <c r="O204" s="69"/>
      <c r="P204" s="69"/>
      <c r="Q204" s="69"/>
      <c r="R204" s="69"/>
      <c r="S204" s="69"/>
      <c r="T204" s="69"/>
      <c r="U204" s="69"/>
      <c r="V204" s="69"/>
      <c r="W204" s="69"/>
      <c r="X204" s="69"/>
      <c r="Y204" s="69"/>
    </row>
    <row r="205" spans="1:25" ht="15">
      <c r="A205" s="25"/>
      <c r="B205" s="47"/>
      <c r="C205" s="51"/>
      <c r="D205" s="52"/>
      <c r="E205" s="47"/>
      <c r="F205" s="47"/>
      <c r="G205" s="47"/>
      <c r="H205" s="51"/>
      <c r="I205" s="52"/>
      <c r="J205" s="47"/>
      <c r="K205" s="47"/>
      <c r="L205" s="69"/>
      <c r="M205" s="69"/>
      <c r="N205" s="69"/>
      <c r="O205" s="69"/>
      <c r="P205" s="69"/>
      <c r="Q205" s="69"/>
      <c r="R205" s="69"/>
      <c r="S205" s="69"/>
      <c r="T205" s="69"/>
      <c r="U205" s="69"/>
      <c r="V205" s="69"/>
      <c r="W205" s="69"/>
      <c r="X205" s="69"/>
      <c r="Y205" s="69"/>
    </row>
    <row r="206" spans="1:25" ht="15">
      <c r="A206" s="25"/>
      <c r="B206" s="39"/>
      <c r="C206" s="53"/>
      <c r="D206" s="54"/>
      <c r="E206" s="39"/>
      <c r="F206" s="39"/>
      <c r="G206" s="39"/>
      <c r="H206" s="53"/>
      <c r="I206" s="54"/>
      <c r="J206" s="39"/>
      <c r="K206" s="39"/>
      <c r="L206" s="69"/>
      <c r="M206" s="69"/>
      <c r="N206" s="69"/>
      <c r="O206" s="69"/>
      <c r="P206" s="69"/>
      <c r="Q206" s="69"/>
      <c r="R206" s="69"/>
      <c r="S206" s="69"/>
      <c r="T206" s="69"/>
      <c r="U206" s="69"/>
      <c r="V206" s="69"/>
      <c r="W206" s="69"/>
      <c r="X206" s="69"/>
      <c r="Y206" s="69"/>
    </row>
    <row r="207" spans="1:25" ht="15.75">
      <c r="A207" s="25"/>
      <c r="B207" s="41">
        <v>1</v>
      </c>
      <c r="C207" s="42" t="s">
        <v>416</v>
      </c>
      <c r="D207" s="43"/>
      <c r="E207" s="19">
        <v>20</v>
      </c>
      <c r="F207" s="38" t="s">
        <v>43</v>
      </c>
      <c r="G207" s="40">
        <v>1</v>
      </c>
      <c r="H207" s="42" t="s">
        <v>415</v>
      </c>
      <c r="I207" s="43"/>
      <c r="J207" s="19">
        <v>13</v>
      </c>
      <c r="K207" s="38"/>
      <c r="L207" s="71"/>
      <c r="M207" s="71"/>
      <c r="N207" s="71"/>
      <c r="O207" s="71"/>
      <c r="P207" s="71"/>
      <c r="Q207" s="71"/>
      <c r="R207" s="71"/>
      <c r="S207" s="71"/>
      <c r="T207" s="71"/>
      <c r="U207" s="71"/>
      <c r="V207" s="71"/>
      <c r="W207" s="71"/>
      <c r="X207" s="71"/>
      <c r="Y207" s="71"/>
    </row>
    <row r="208" spans="1:25" ht="15.75">
      <c r="A208" s="25"/>
      <c r="B208" s="39"/>
      <c r="C208" s="42" t="s">
        <v>414</v>
      </c>
      <c r="D208" s="43"/>
      <c r="E208" s="19">
        <v>13</v>
      </c>
      <c r="F208" s="39"/>
      <c r="G208" s="39"/>
      <c r="H208" s="42" t="s">
        <v>413</v>
      </c>
      <c r="I208" s="43"/>
      <c r="J208" s="19">
        <v>12</v>
      </c>
      <c r="K208" s="39"/>
      <c r="L208" s="71"/>
      <c r="M208" s="71"/>
      <c r="N208" s="71"/>
      <c r="O208" s="71"/>
      <c r="P208" s="71"/>
      <c r="Q208" s="71"/>
      <c r="R208" s="71"/>
      <c r="S208" s="71"/>
      <c r="T208" s="71"/>
      <c r="U208" s="71"/>
      <c r="V208" s="71"/>
      <c r="W208" s="71"/>
      <c r="X208" s="71"/>
      <c r="Y208" s="71"/>
    </row>
    <row r="209" spans="1:25" ht="15.75">
      <c r="A209" s="25"/>
      <c r="B209" s="41">
        <v>2</v>
      </c>
      <c r="C209" s="42" t="s">
        <v>412</v>
      </c>
      <c r="D209" s="43"/>
      <c r="E209" s="19">
        <v>14</v>
      </c>
      <c r="F209" s="38" t="s">
        <v>68</v>
      </c>
      <c r="G209" s="40">
        <v>2</v>
      </c>
      <c r="H209" s="42" t="s">
        <v>411</v>
      </c>
      <c r="I209" s="43"/>
      <c r="J209" s="19">
        <v>19</v>
      </c>
      <c r="K209" s="38"/>
      <c r="L209" s="71"/>
      <c r="M209" s="71"/>
      <c r="N209" s="71"/>
      <c r="O209" s="71"/>
      <c r="P209" s="71"/>
      <c r="Q209" s="71"/>
      <c r="R209" s="71"/>
      <c r="S209" s="71"/>
      <c r="T209" s="71"/>
      <c r="U209" s="71"/>
      <c r="V209" s="71"/>
      <c r="W209" s="71"/>
      <c r="X209" s="71"/>
      <c r="Y209" s="71"/>
    </row>
    <row r="210" spans="1:25" ht="15.75">
      <c r="A210" s="25"/>
      <c r="B210" s="39"/>
      <c r="C210" s="42" t="s">
        <v>410</v>
      </c>
      <c r="D210" s="43"/>
      <c r="E210" s="19">
        <v>15</v>
      </c>
      <c r="F210" s="39"/>
      <c r="G210" s="39"/>
      <c r="H210" s="42" t="s">
        <v>409</v>
      </c>
      <c r="I210" s="43"/>
      <c r="J210" s="19">
        <v>19</v>
      </c>
      <c r="K210" s="39"/>
      <c r="L210" s="71"/>
      <c r="M210" s="71"/>
      <c r="N210" s="71"/>
      <c r="O210" s="71"/>
      <c r="P210" s="71"/>
      <c r="Q210" s="71"/>
      <c r="R210" s="71"/>
      <c r="S210" s="71"/>
      <c r="T210" s="71"/>
      <c r="U210" s="71"/>
      <c r="V210" s="71"/>
      <c r="W210" s="71"/>
      <c r="X210" s="71"/>
      <c r="Y210" s="71"/>
    </row>
    <row r="211" spans="1:25" ht="15.75">
      <c r="A211" s="25"/>
      <c r="B211" s="41">
        <v>3</v>
      </c>
      <c r="C211" s="42" t="s">
        <v>408</v>
      </c>
      <c r="D211" s="43"/>
      <c r="E211" s="19">
        <v>16</v>
      </c>
      <c r="F211" s="38" t="s">
        <v>33</v>
      </c>
      <c r="G211" s="40">
        <v>3</v>
      </c>
      <c r="H211" s="42" t="s">
        <v>407</v>
      </c>
      <c r="I211" s="43"/>
      <c r="J211" s="19">
        <v>17</v>
      </c>
      <c r="K211" s="38"/>
      <c r="L211" s="71"/>
      <c r="M211" s="71"/>
      <c r="N211" s="71"/>
      <c r="O211" s="71"/>
      <c r="P211" s="71"/>
      <c r="Q211" s="71"/>
      <c r="R211" s="71"/>
      <c r="S211" s="71"/>
      <c r="T211" s="71"/>
      <c r="U211" s="71"/>
      <c r="V211" s="71"/>
      <c r="W211" s="71"/>
      <c r="X211" s="71"/>
      <c r="Y211" s="71"/>
    </row>
    <row r="212" spans="1:25" ht="15.75">
      <c r="A212" s="25"/>
      <c r="B212" s="39"/>
      <c r="C212" s="42" t="s">
        <v>406</v>
      </c>
      <c r="D212" s="43"/>
      <c r="E212" s="19">
        <v>16</v>
      </c>
      <c r="F212" s="39"/>
      <c r="G212" s="39"/>
      <c r="H212" s="42" t="s">
        <v>405</v>
      </c>
      <c r="I212" s="43"/>
      <c r="J212" s="19">
        <v>18</v>
      </c>
      <c r="K212" s="39"/>
      <c r="L212" s="71"/>
      <c r="M212" s="71"/>
      <c r="N212" s="71"/>
      <c r="O212" s="71"/>
      <c r="P212" s="71"/>
      <c r="Q212" s="71"/>
      <c r="R212" s="71"/>
      <c r="S212" s="71"/>
      <c r="T212" s="71"/>
      <c r="U212" s="71"/>
      <c r="V212" s="71"/>
      <c r="W212" s="71"/>
      <c r="X212" s="71"/>
      <c r="Y212" s="71"/>
    </row>
    <row r="213" spans="1:25" ht="15.75">
      <c r="A213" s="25"/>
      <c r="B213" s="41">
        <v>4</v>
      </c>
      <c r="C213" s="42" t="s">
        <v>404</v>
      </c>
      <c r="D213" s="43"/>
      <c r="E213" s="19">
        <v>22</v>
      </c>
      <c r="F213" s="38" t="s">
        <v>55</v>
      </c>
      <c r="G213" s="40">
        <v>4</v>
      </c>
      <c r="H213" s="42" t="s">
        <v>403</v>
      </c>
      <c r="I213" s="43"/>
      <c r="J213" s="19">
        <v>16</v>
      </c>
      <c r="K213" s="38"/>
      <c r="L213" s="71"/>
      <c r="M213" s="71"/>
      <c r="N213" s="71"/>
      <c r="O213" s="71"/>
      <c r="P213" s="71"/>
      <c r="Q213" s="71"/>
      <c r="R213" s="71"/>
      <c r="S213" s="71"/>
      <c r="T213" s="71"/>
      <c r="U213" s="71"/>
      <c r="V213" s="71"/>
      <c r="W213" s="71"/>
      <c r="X213" s="71"/>
      <c r="Y213" s="71"/>
    </row>
    <row r="214" spans="1:25" ht="15.75">
      <c r="A214" s="25"/>
      <c r="B214" s="39"/>
      <c r="C214" s="42" t="s">
        <v>402</v>
      </c>
      <c r="D214" s="43"/>
      <c r="E214" s="19">
        <v>13</v>
      </c>
      <c r="F214" s="39"/>
      <c r="G214" s="39"/>
      <c r="H214" s="42" t="s">
        <v>401</v>
      </c>
      <c r="I214" s="43"/>
      <c r="J214" s="19">
        <v>28</v>
      </c>
      <c r="K214" s="39"/>
      <c r="L214" s="71"/>
      <c r="M214" s="71"/>
      <c r="N214" s="71"/>
      <c r="O214" s="71"/>
      <c r="P214" s="71"/>
      <c r="Q214" s="71"/>
      <c r="R214" s="71"/>
      <c r="S214" s="71"/>
      <c r="T214" s="71"/>
      <c r="U214" s="71"/>
      <c r="V214" s="71"/>
      <c r="W214" s="71"/>
      <c r="X214" s="71"/>
      <c r="Y214" s="71"/>
    </row>
    <row r="215" spans="1:25" ht="15.75">
      <c r="A215" s="25"/>
      <c r="B215" s="41">
        <v>5</v>
      </c>
      <c r="C215" s="42" t="s">
        <v>400</v>
      </c>
      <c r="D215" s="43"/>
      <c r="E215" s="19">
        <v>16</v>
      </c>
      <c r="F215" s="38"/>
      <c r="G215" s="40">
        <v>5</v>
      </c>
      <c r="H215" s="42" t="s">
        <v>399</v>
      </c>
      <c r="I215" s="43"/>
      <c r="J215" s="19">
        <v>15</v>
      </c>
      <c r="K215" s="38" t="s">
        <v>33</v>
      </c>
      <c r="L215" s="71"/>
      <c r="M215" s="71"/>
      <c r="N215" s="71"/>
      <c r="O215" s="71"/>
      <c r="P215" s="71"/>
      <c r="Q215" s="71"/>
      <c r="R215" s="71"/>
      <c r="S215" s="71"/>
      <c r="T215" s="71"/>
      <c r="U215" s="71"/>
      <c r="V215" s="71"/>
      <c r="W215" s="71"/>
      <c r="X215" s="71"/>
      <c r="Y215" s="71"/>
    </row>
    <row r="216" spans="1:25" ht="15.75">
      <c r="A216" s="25"/>
      <c r="B216" s="39"/>
      <c r="C216" s="42" t="s">
        <v>398</v>
      </c>
      <c r="D216" s="43"/>
      <c r="E216" s="19">
        <v>17</v>
      </c>
      <c r="F216" s="39"/>
      <c r="G216" s="39"/>
      <c r="H216" s="42" t="s">
        <v>397</v>
      </c>
      <c r="I216" s="43"/>
      <c r="J216" s="19">
        <v>15</v>
      </c>
      <c r="K216" s="39"/>
      <c r="L216" s="71"/>
      <c r="M216" s="71"/>
      <c r="N216" s="71"/>
      <c r="O216" s="71"/>
      <c r="P216" s="71"/>
      <c r="Q216" s="71"/>
      <c r="R216" s="71"/>
      <c r="S216" s="71"/>
      <c r="T216" s="71"/>
      <c r="U216" s="71"/>
      <c r="V216" s="71"/>
      <c r="W216" s="71"/>
      <c r="X216" s="71"/>
      <c r="Y216" s="71"/>
    </row>
    <row r="217" spans="1:25" ht="15.75">
      <c r="A217" s="25"/>
      <c r="B217" s="44" t="str">
        <f>"TOTAL MATCHES WON BY : "&amp;C203</f>
        <v>TOTAL MATCHES WON BY : MOUNT LAWLEY</v>
      </c>
      <c r="C217" s="45"/>
      <c r="D217" s="45"/>
      <c r="E217" s="43"/>
      <c r="F217" s="19">
        <f>COUNTA(F207:F216)-0.5*COUNTIF(F207:F216,"Sq*")-COUNTIF(F207:F216,"TBA")</f>
        <v>4</v>
      </c>
      <c r="G217" s="55" t="str">
        <f>"TOTAL MATCHES WON BY : "&amp;H203</f>
        <v>TOTAL MATCHES WON BY : LAKELANDS</v>
      </c>
      <c r="H217" s="45"/>
      <c r="I217" s="45"/>
      <c r="J217" s="43"/>
      <c r="K217" s="19">
        <f>COUNTA(K207:K216)-0.5*COUNTIF(K207:K216,"Sq*")-COUNTIF(K207:K216,"TBA")</f>
        <v>1</v>
      </c>
      <c r="L217" s="70"/>
      <c r="M217" s="70"/>
      <c r="N217" s="70" t="str">
        <f>IF(F217+K217=0,"",C203)</f>
        <v>MOUNT LAWLEY</v>
      </c>
      <c r="O217" s="24">
        <f>F217</f>
        <v>4</v>
      </c>
      <c r="P217" s="70" t="str">
        <f>IF(F217+K217=0,"",H203)</f>
        <v>LAKELANDS</v>
      </c>
      <c r="Q217" s="24">
        <f>K217</f>
        <v>1</v>
      </c>
      <c r="R217" s="70" t="str">
        <f>G218</f>
        <v>MOUNT LAWLEY</v>
      </c>
      <c r="S217" s="70" t="str">
        <f>IF(R217="HALVED",C203,"")</f>
        <v/>
      </c>
      <c r="T217" s="70" t="str">
        <f>IF(R217="HALVED",H203,"")</f>
        <v/>
      </c>
      <c r="U217" s="70"/>
      <c r="V217" s="70"/>
      <c r="W217" s="70"/>
      <c r="X217" s="70"/>
      <c r="Y217" s="70"/>
    </row>
    <row r="218" spans="1:25" ht="15">
      <c r="A218" s="25"/>
      <c r="B218" s="46" t="s">
        <v>52</v>
      </c>
      <c r="C218" s="45"/>
      <c r="D218" s="45"/>
      <c r="E218" s="45"/>
      <c r="F218" s="43"/>
      <c r="G218" s="56" t="str">
        <f>IF(F217+K217&lt;4,"",IF(F217=K217,"HALVED",IF(F217&gt;K217,C203,H203)))</f>
        <v>MOUNT LAWLEY</v>
      </c>
      <c r="H218" s="45"/>
      <c r="I218" s="45"/>
      <c r="J218" s="45"/>
      <c r="K218" s="43"/>
      <c r="L218" s="69"/>
      <c r="M218" s="69"/>
      <c r="N218" s="69"/>
      <c r="O218" s="69"/>
      <c r="P218" s="69"/>
      <c r="Q218" s="69"/>
      <c r="R218" s="69"/>
      <c r="S218" s="69"/>
      <c r="T218" s="69"/>
      <c r="U218" s="69"/>
      <c r="V218" s="69"/>
      <c r="W218" s="69"/>
      <c r="X218" s="69"/>
      <c r="Y218" s="69"/>
    </row>
    <row r="219" spans="1:25" ht="15">
      <c r="A219" s="25"/>
      <c r="B219" s="25"/>
      <c r="C219" s="25"/>
      <c r="D219" s="25"/>
      <c r="E219" s="25"/>
      <c r="F219" s="25"/>
      <c r="G219" s="33"/>
      <c r="H219" s="33"/>
      <c r="I219" s="33"/>
      <c r="J219" s="33"/>
      <c r="K219" s="33"/>
      <c r="L219" s="69"/>
      <c r="M219" s="69"/>
      <c r="N219" s="69"/>
      <c r="O219" s="69"/>
      <c r="P219" s="69"/>
      <c r="Q219" s="69"/>
      <c r="R219" s="69"/>
      <c r="S219" s="69"/>
      <c r="T219" s="69"/>
      <c r="U219" s="69"/>
      <c r="V219" s="69"/>
      <c r="W219" s="69"/>
      <c r="X219" s="69"/>
      <c r="Y219" s="69"/>
    </row>
    <row r="220" spans="1:25" ht="15">
      <c r="A220" s="25"/>
      <c r="B220" s="25"/>
      <c r="C220" s="25"/>
      <c r="D220" s="25"/>
      <c r="E220" s="25"/>
      <c r="F220" s="25"/>
      <c r="G220" s="33"/>
      <c r="H220" s="33"/>
      <c r="I220" s="33"/>
      <c r="J220" s="33"/>
      <c r="K220" s="33"/>
      <c r="L220" s="69"/>
      <c r="M220" s="69"/>
      <c r="N220" s="69"/>
      <c r="O220" s="69"/>
      <c r="P220" s="69"/>
      <c r="Q220" s="69"/>
      <c r="R220" s="69"/>
      <c r="S220" s="69"/>
      <c r="T220" s="69"/>
      <c r="U220" s="69"/>
      <c r="V220" s="69"/>
      <c r="W220" s="69"/>
      <c r="X220" s="69"/>
      <c r="Y220" s="69"/>
    </row>
    <row r="221" spans="1:25" ht="15">
      <c r="A221" s="25"/>
      <c r="B221" s="25"/>
      <c r="C221" s="25"/>
      <c r="D221" s="25"/>
      <c r="E221" s="25"/>
      <c r="F221" s="25"/>
      <c r="G221" s="33"/>
      <c r="H221" s="33"/>
      <c r="I221" s="33"/>
      <c r="J221" s="33"/>
      <c r="K221" s="33"/>
      <c r="L221" s="69"/>
      <c r="M221" s="69"/>
      <c r="N221" s="69"/>
      <c r="O221" s="69"/>
      <c r="P221" s="69"/>
      <c r="Q221" s="69"/>
      <c r="R221" s="69"/>
      <c r="S221" s="69"/>
      <c r="T221" s="69"/>
      <c r="U221" s="69"/>
      <c r="V221" s="69"/>
      <c r="W221" s="69"/>
      <c r="X221" s="69"/>
      <c r="Y221" s="69"/>
    </row>
    <row r="222" spans="1:25" ht="15">
      <c r="A222" s="25"/>
      <c r="B222" s="25"/>
      <c r="C222" s="25"/>
      <c r="D222" s="25"/>
      <c r="E222" s="25"/>
      <c r="F222" s="25"/>
      <c r="G222" s="33"/>
      <c r="H222" s="33"/>
      <c r="I222" s="33"/>
      <c r="J222" s="33"/>
      <c r="K222" s="33"/>
      <c r="L222" s="69"/>
      <c r="M222" s="69"/>
      <c r="N222" s="69"/>
      <c r="O222" s="69"/>
      <c r="P222" s="69"/>
      <c r="Q222" s="69"/>
      <c r="R222" s="69"/>
      <c r="S222" s="69"/>
      <c r="T222" s="69"/>
      <c r="U222" s="69"/>
      <c r="V222" s="69"/>
      <c r="W222" s="69"/>
      <c r="X222" s="69"/>
      <c r="Y222" s="69"/>
    </row>
    <row r="223" spans="1:25" ht="15">
      <c r="A223" s="25"/>
      <c r="B223" s="25"/>
      <c r="C223" s="25"/>
      <c r="D223" s="25"/>
      <c r="E223" s="25"/>
      <c r="F223" s="25"/>
      <c r="G223" s="33"/>
      <c r="H223" s="33"/>
      <c r="I223" s="33"/>
      <c r="J223" s="33"/>
      <c r="K223" s="33"/>
      <c r="L223" s="69"/>
      <c r="M223" s="69"/>
      <c r="N223" s="69"/>
      <c r="O223" s="69"/>
      <c r="P223" s="69"/>
      <c r="Q223" s="69"/>
      <c r="R223" s="69"/>
      <c r="S223" s="69"/>
      <c r="T223" s="69"/>
      <c r="U223" s="69"/>
      <c r="V223" s="69"/>
      <c r="W223" s="69"/>
      <c r="X223" s="69"/>
      <c r="Y223" s="69"/>
    </row>
    <row r="224" spans="1:25" ht="15">
      <c r="A224" s="25"/>
      <c r="B224" s="25"/>
      <c r="C224" s="25"/>
      <c r="D224" s="25"/>
      <c r="E224" s="25"/>
      <c r="F224" s="25"/>
      <c r="G224" s="33"/>
      <c r="H224" s="33"/>
      <c r="I224" s="33"/>
      <c r="J224" s="33"/>
      <c r="K224" s="33"/>
      <c r="L224" s="69"/>
      <c r="M224" s="69"/>
      <c r="N224" s="69"/>
      <c r="O224" s="69"/>
      <c r="P224" s="69"/>
      <c r="Q224" s="69"/>
      <c r="R224" s="69"/>
      <c r="S224" s="69"/>
      <c r="T224" s="69"/>
      <c r="U224" s="69"/>
      <c r="V224" s="69"/>
      <c r="W224" s="69"/>
      <c r="X224" s="69"/>
      <c r="Y224" s="69"/>
    </row>
    <row r="225" spans="1:25" ht="15">
      <c r="A225" s="25"/>
      <c r="B225" s="25"/>
      <c r="C225" s="25"/>
      <c r="D225" s="25"/>
      <c r="E225" s="25"/>
      <c r="F225" s="25"/>
      <c r="G225" s="33"/>
      <c r="H225" s="33"/>
      <c r="I225" s="33"/>
      <c r="J225" s="33"/>
      <c r="K225" s="33"/>
      <c r="L225" s="33"/>
      <c r="M225" s="33"/>
      <c r="N225" s="33"/>
      <c r="O225" s="33"/>
      <c r="P225" s="33"/>
      <c r="Q225" s="33"/>
      <c r="R225" s="33"/>
      <c r="S225" s="33"/>
      <c r="T225" s="33"/>
      <c r="U225" s="33"/>
      <c r="V225" s="33"/>
      <c r="W225" s="33"/>
      <c r="X225" s="33"/>
      <c r="Y225" s="33"/>
    </row>
    <row r="226" spans="1:25" ht="15">
      <c r="A226" s="25"/>
      <c r="B226" s="25"/>
      <c r="C226" s="25"/>
      <c r="D226" s="25"/>
      <c r="E226" s="25"/>
      <c r="F226" s="25"/>
      <c r="G226" s="33"/>
      <c r="H226" s="33"/>
      <c r="I226" s="33"/>
      <c r="J226" s="33"/>
      <c r="K226" s="33"/>
      <c r="L226" s="33"/>
      <c r="M226" s="33"/>
      <c r="N226" s="33"/>
      <c r="O226" s="33"/>
      <c r="P226" s="33"/>
      <c r="Q226" s="33"/>
      <c r="R226" s="33"/>
      <c r="S226" s="33"/>
      <c r="T226" s="33"/>
      <c r="U226" s="33"/>
      <c r="V226" s="33"/>
      <c r="W226" s="33"/>
      <c r="X226" s="33"/>
      <c r="Y226" s="33"/>
    </row>
    <row r="227" spans="1:25" ht="15">
      <c r="A227" s="25"/>
      <c r="B227" s="25"/>
      <c r="C227" s="25"/>
      <c r="D227" s="25"/>
      <c r="E227" s="25"/>
      <c r="F227" s="25"/>
      <c r="G227" s="33"/>
      <c r="H227" s="33"/>
      <c r="I227" s="33"/>
      <c r="J227" s="33"/>
      <c r="K227" s="33"/>
      <c r="L227" s="33"/>
      <c r="M227" s="33"/>
      <c r="N227" s="33"/>
      <c r="O227" s="33"/>
      <c r="P227" s="33"/>
      <c r="Q227" s="33"/>
      <c r="R227" s="33"/>
      <c r="S227" s="33"/>
      <c r="T227" s="33"/>
      <c r="U227" s="33"/>
      <c r="V227" s="33"/>
      <c r="W227" s="33"/>
      <c r="X227" s="33"/>
      <c r="Y227" s="33"/>
    </row>
    <row r="228" spans="1:25" ht="15">
      <c r="A228" s="25"/>
      <c r="B228" s="25"/>
      <c r="C228" s="25"/>
      <c r="D228" s="25"/>
      <c r="E228" s="25"/>
      <c r="F228" s="25"/>
      <c r="G228" s="33"/>
      <c r="H228" s="33"/>
      <c r="I228" s="33"/>
      <c r="J228" s="33"/>
      <c r="K228" s="33"/>
      <c r="L228" s="33"/>
      <c r="M228" s="33"/>
      <c r="N228" s="33"/>
      <c r="O228" s="33"/>
      <c r="P228" s="33"/>
      <c r="Q228" s="33"/>
      <c r="R228" s="33"/>
      <c r="S228" s="33"/>
      <c r="T228" s="33"/>
      <c r="U228" s="33"/>
      <c r="V228" s="33"/>
      <c r="W228" s="33"/>
      <c r="X228" s="33"/>
      <c r="Y228" s="33"/>
    </row>
    <row r="229" spans="1:25" ht="15">
      <c r="A229" s="25"/>
      <c r="B229" s="25"/>
      <c r="C229" s="25"/>
      <c r="D229" s="25"/>
      <c r="E229" s="25"/>
      <c r="F229" s="25"/>
      <c r="G229" s="33"/>
      <c r="H229" s="33"/>
      <c r="I229" s="33"/>
      <c r="J229" s="33"/>
      <c r="K229" s="33"/>
      <c r="L229" s="33"/>
      <c r="M229" s="33"/>
      <c r="N229" s="33"/>
      <c r="O229" s="33"/>
      <c r="P229" s="33"/>
      <c r="Q229" s="33"/>
      <c r="R229" s="33"/>
      <c r="S229" s="33"/>
      <c r="T229" s="33"/>
      <c r="U229" s="33"/>
      <c r="V229" s="33"/>
      <c r="W229" s="33"/>
      <c r="X229" s="33"/>
      <c r="Y229" s="33"/>
    </row>
    <row r="230" spans="1:25" ht="15">
      <c r="A230" s="25"/>
      <c r="B230" s="25"/>
      <c r="C230" s="25"/>
      <c r="D230" s="25"/>
      <c r="E230" s="25"/>
      <c r="F230" s="25"/>
      <c r="G230" s="33"/>
      <c r="H230" s="33"/>
      <c r="I230" s="33"/>
      <c r="J230" s="33"/>
      <c r="K230" s="33"/>
      <c r="L230" s="33"/>
      <c r="M230" s="33"/>
      <c r="N230" s="33"/>
      <c r="O230" s="33"/>
      <c r="P230" s="33"/>
      <c r="Q230" s="33"/>
      <c r="R230" s="33"/>
      <c r="S230" s="33"/>
      <c r="T230" s="33"/>
      <c r="U230" s="33"/>
      <c r="V230" s="33"/>
      <c r="W230" s="33"/>
      <c r="X230" s="33"/>
      <c r="Y230" s="33"/>
    </row>
    <row r="231" spans="1:25" ht="15">
      <c r="A231" s="25"/>
      <c r="B231" s="25"/>
      <c r="C231" s="25"/>
      <c r="D231" s="25"/>
      <c r="E231" s="25"/>
      <c r="F231" s="25"/>
      <c r="G231" s="33"/>
      <c r="H231" s="33"/>
      <c r="I231" s="33"/>
      <c r="J231" s="33"/>
      <c r="K231" s="33"/>
      <c r="L231" s="33"/>
      <c r="M231" s="33"/>
      <c r="N231" s="33"/>
      <c r="O231" s="33"/>
      <c r="P231" s="33"/>
      <c r="Q231" s="33"/>
      <c r="R231" s="33"/>
      <c r="S231" s="33"/>
      <c r="T231" s="33"/>
      <c r="U231" s="33"/>
      <c r="V231" s="33"/>
      <c r="W231" s="33"/>
      <c r="X231" s="33"/>
      <c r="Y231" s="33"/>
    </row>
    <row r="232" spans="1:25" ht="15">
      <c r="A232" s="25"/>
      <c r="B232" s="25"/>
      <c r="C232" s="25"/>
      <c r="D232" s="25"/>
      <c r="E232" s="25"/>
      <c r="F232" s="25"/>
      <c r="G232" s="33"/>
      <c r="H232" s="33"/>
      <c r="I232" s="33"/>
      <c r="J232" s="33"/>
      <c r="K232" s="33"/>
      <c r="L232" s="33"/>
      <c r="M232" s="33"/>
      <c r="N232" s="33"/>
      <c r="O232" s="33"/>
      <c r="P232" s="33"/>
      <c r="Q232" s="33"/>
      <c r="R232" s="33"/>
      <c r="S232" s="33"/>
      <c r="T232" s="33"/>
      <c r="U232" s="33"/>
      <c r="V232" s="33"/>
      <c r="W232" s="33"/>
      <c r="X232" s="33"/>
      <c r="Y232" s="33"/>
    </row>
    <row r="233" spans="1:25" ht="15">
      <c r="A233" s="25"/>
      <c r="B233" s="25"/>
      <c r="C233" s="25"/>
      <c r="D233" s="25"/>
      <c r="E233" s="25"/>
      <c r="F233" s="25"/>
      <c r="G233" s="33"/>
      <c r="H233" s="33"/>
      <c r="I233" s="33"/>
      <c r="J233" s="33"/>
      <c r="K233" s="33"/>
      <c r="L233" s="33"/>
      <c r="M233" s="33"/>
      <c r="N233" s="33"/>
      <c r="O233" s="33"/>
      <c r="P233" s="33"/>
      <c r="Q233" s="33"/>
      <c r="R233" s="33"/>
      <c r="S233" s="33"/>
      <c r="T233" s="33"/>
      <c r="U233" s="33"/>
      <c r="V233" s="33"/>
      <c r="W233" s="33"/>
      <c r="X233" s="33"/>
      <c r="Y233" s="33"/>
    </row>
    <row r="234" spans="1:25" ht="15">
      <c r="A234" s="25"/>
      <c r="B234" s="25"/>
      <c r="C234" s="25"/>
      <c r="D234" s="25"/>
      <c r="E234" s="25"/>
      <c r="F234" s="25"/>
      <c r="G234" s="33"/>
      <c r="H234" s="33"/>
      <c r="I234" s="33"/>
      <c r="J234" s="33"/>
      <c r="K234" s="33"/>
      <c r="L234" s="33"/>
      <c r="M234" s="33"/>
      <c r="N234" s="33"/>
      <c r="O234" s="33"/>
      <c r="P234" s="33"/>
      <c r="Q234" s="33"/>
      <c r="R234" s="33"/>
      <c r="S234" s="33"/>
      <c r="T234" s="33"/>
      <c r="U234" s="33"/>
      <c r="V234" s="33"/>
      <c r="W234" s="33"/>
      <c r="X234" s="33"/>
      <c r="Y234" s="33"/>
    </row>
    <row r="235" spans="1:25" ht="15">
      <c r="A235" s="25"/>
      <c r="B235" s="25"/>
      <c r="C235" s="25"/>
      <c r="D235" s="25"/>
      <c r="E235" s="25"/>
      <c r="F235" s="25"/>
      <c r="G235" s="33"/>
      <c r="H235" s="33"/>
      <c r="I235" s="33"/>
      <c r="J235" s="33"/>
      <c r="K235" s="33"/>
      <c r="L235" s="33"/>
      <c r="M235" s="33"/>
      <c r="N235" s="33"/>
      <c r="O235" s="33"/>
      <c r="P235" s="33"/>
      <c r="Q235" s="33"/>
      <c r="R235" s="33"/>
      <c r="S235" s="33"/>
      <c r="T235" s="33"/>
      <c r="U235" s="33"/>
      <c r="V235" s="33"/>
      <c r="W235" s="33"/>
      <c r="X235" s="33"/>
      <c r="Y235" s="33"/>
    </row>
    <row r="236" spans="1:25" ht="15">
      <c r="A236" s="25"/>
      <c r="B236" s="25"/>
      <c r="C236" s="25"/>
      <c r="D236" s="25"/>
      <c r="E236" s="25"/>
      <c r="F236" s="25"/>
      <c r="G236" s="33"/>
      <c r="H236" s="33"/>
      <c r="I236" s="33"/>
      <c r="J236" s="33"/>
      <c r="K236" s="33"/>
      <c r="L236" s="33"/>
      <c r="M236" s="33"/>
      <c r="N236" s="33"/>
      <c r="O236" s="33"/>
      <c r="P236" s="33"/>
      <c r="Q236" s="33"/>
      <c r="R236" s="33"/>
      <c r="S236" s="33"/>
      <c r="T236" s="33"/>
      <c r="U236" s="33"/>
      <c r="V236" s="33"/>
      <c r="W236" s="33"/>
      <c r="X236" s="33"/>
      <c r="Y236" s="33"/>
    </row>
    <row r="237" spans="1:25" ht="15">
      <c r="A237" s="25"/>
      <c r="B237" s="25"/>
      <c r="C237" s="25"/>
      <c r="D237" s="25"/>
      <c r="E237" s="25"/>
      <c r="F237" s="25"/>
      <c r="G237" s="33"/>
      <c r="H237" s="33"/>
      <c r="I237" s="33"/>
      <c r="J237" s="33"/>
      <c r="K237" s="33"/>
      <c r="L237" s="33"/>
      <c r="M237" s="33"/>
      <c r="N237" s="33"/>
      <c r="O237" s="33"/>
      <c r="P237" s="33"/>
      <c r="Q237" s="33"/>
      <c r="R237" s="33"/>
      <c r="S237" s="33"/>
      <c r="T237" s="33"/>
      <c r="U237" s="33"/>
      <c r="V237" s="33"/>
      <c r="W237" s="33"/>
      <c r="X237" s="33"/>
      <c r="Y237" s="33"/>
    </row>
    <row r="238" spans="1:25" ht="15">
      <c r="A238" s="25"/>
      <c r="B238" s="25"/>
      <c r="C238" s="25"/>
      <c r="D238" s="25"/>
      <c r="E238" s="25"/>
      <c r="F238" s="25"/>
      <c r="G238" s="33"/>
      <c r="H238" s="33"/>
      <c r="I238" s="33"/>
      <c r="J238" s="33"/>
      <c r="K238" s="33"/>
      <c r="L238" s="33"/>
      <c r="M238" s="33"/>
      <c r="N238" s="33"/>
      <c r="O238" s="33"/>
      <c r="P238" s="33"/>
      <c r="Q238" s="33"/>
      <c r="R238" s="33"/>
      <c r="S238" s="33"/>
      <c r="T238" s="33"/>
      <c r="U238" s="33"/>
      <c r="V238" s="33"/>
      <c r="W238" s="33"/>
      <c r="X238" s="33"/>
      <c r="Y238" s="33"/>
    </row>
    <row r="239" spans="1:25" ht="15" hidden="1">
      <c r="A239" s="25"/>
      <c r="B239" s="25"/>
      <c r="C239" s="25"/>
      <c r="D239" s="25"/>
      <c r="E239" s="25"/>
      <c r="F239" s="25"/>
      <c r="G239" s="33"/>
      <c r="H239" s="33"/>
      <c r="I239" s="35"/>
      <c r="J239" s="35"/>
      <c r="K239" s="35"/>
      <c r="L239" s="33"/>
      <c r="M239" s="33"/>
      <c r="N239" s="33"/>
      <c r="O239" s="33"/>
      <c r="P239" s="33"/>
      <c r="Q239" s="33"/>
      <c r="R239" s="33"/>
      <c r="S239" s="33"/>
      <c r="T239" s="33"/>
      <c r="U239" s="33"/>
      <c r="V239" s="33"/>
      <c r="W239" s="33"/>
      <c r="X239" s="33"/>
      <c r="Y239" s="33"/>
    </row>
    <row r="240" spans="1:25" ht="13.5" hidden="1" customHeight="1">
      <c r="A240" s="25"/>
      <c r="B240" s="25"/>
      <c r="C240" s="25" t="s">
        <v>119</v>
      </c>
      <c r="D240" s="25"/>
      <c r="E240" s="25"/>
      <c r="F240" s="25"/>
      <c r="G240" s="33"/>
      <c r="H240" s="33"/>
      <c r="I240" s="35"/>
      <c r="J240" s="35"/>
      <c r="K240" s="35"/>
      <c r="L240" s="33"/>
      <c r="M240" s="33"/>
      <c r="N240" s="33"/>
      <c r="O240" s="33"/>
      <c r="P240" s="33"/>
      <c r="Q240" s="33"/>
      <c r="R240" s="33"/>
      <c r="S240" s="33"/>
      <c r="T240" s="33"/>
      <c r="U240" s="33"/>
      <c r="V240" s="33"/>
      <c r="W240" s="33"/>
      <c r="X240" s="33"/>
      <c r="Y240" s="33"/>
    </row>
    <row r="241" spans="1:25" ht="15" hidden="1">
      <c r="A241" s="25"/>
      <c r="B241" s="25"/>
      <c r="C241" s="25" t="s">
        <v>68</v>
      </c>
      <c r="D241" s="25"/>
      <c r="E241" s="25"/>
      <c r="F241" s="25"/>
      <c r="G241" s="33"/>
      <c r="H241" s="33"/>
      <c r="I241" s="35"/>
      <c r="J241" s="35"/>
      <c r="K241" s="35"/>
      <c r="L241" s="33"/>
      <c r="M241" s="33"/>
      <c r="N241" s="33"/>
      <c r="O241" s="33"/>
      <c r="P241" s="33"/>
      <c r="Q241" s="33"/>
      <c r="R241" s="33"/>
      <c r="S241" s="33"/>
      <c r="T241" s="33"/>
      <c r="U241" s="33"/>
      <c r="V241" s="33"/>
      <c r="W241" s="33"/>
      <c r="X241" s="33"/>
      <c r="Y241" s="33"/>
    </row>
    <row r="242" spans="1:25" ht="15" hidden="1">
      <c r="A242" s="25"/>
      <c r="B242" s="25"/>
      <c r="C242" s="25" t="s">
        <v>55</v>
      </c>
      <c r="D242" s="25"/>
      <c r="E242" s="25"/>
      <c r="F242" s="25"/>
      <c r="G242" s="33"/>
      <c r="H242" s="33"/>
      <c r="I242" s="35"/>
      <c r="J242" s="35"/>
      <c r="K242" s="35"/>
      <c r="L242" s="33"/>
      <c r="M242" s="33"/>
      <c r="N242" s="33"/>
      <c r="O242" s="33"/>
      <c r="P242" s="33"/>
      <c r="Q242" s="33"/>
      <c r="R242" s="33"/>
      <c r="S242" s="33"/>
      <c r="T242" s="33"/>
      <c r="U242" s="33"/>
      <c r="V242" s="33"/>
      <c r="W242" s="33"/>
      <c r="X242" s="33"/>
      <c r="Y242" s="33"/>
    </row>
    <row r="243" spans="1:25" ht="15" hidden="1">
      <c r="A243" s="25"/>
      <c r="B243" s="25"/>
      <c r="C243" s="25" t="s">
        <v>33</v>
      </c>
      <c r="D243" s="25"/>
      <c r="E243" s="25"/>
      <c r="F243" s="25"/>
      <c r="G243" s="33"/>
      <c r="H243" s="33"/>
      <c r="I243" s="35"/>
      <c r="J243" s="35"/>
      <c r="K243" s="35"/>
      <c r="L243" s="33"/>
      <c r="M243" s="33"/>
      <c r="N243" s="33"/>
      <c r="O243" s="33"/>
      <c r="P243" s="33"/>
      <c r="Q243" s="33"/>
      <c r="R243" s="33"/>
      <c r="S243" s="33"/>
      <c r="T243" s="33"/>
      <c r="U243" s="33"/>
      <c r="V243" s="33"/>
      <c r="W243" s="33"/>
      <c r="X243" s="33"/>
      <c r="Y243" s="33"/>
    </row>
    <row r="244" spans="1:25" ht="15" hidden="1">
      <c r="A244" s="25"/>
      <c r="B244" s="25"/>
      <c r="C244" s="25" t="s">
        <v>38</v>
      </c>
      <c r="D244" s="25"/>
      <c r="E244" s="25"/>
      <c r="F244" s="25"/>
      <c r="G244" s="33"/>
      <c r="H244" s="33"/>
      <c r="I244" s="35"/>
      <c r="J244" s="35"/>
      <c r="K244" s="35"/>
      <c r="L244" s="33"/>
      <c r="M244" s="33"/>
      <c r="N244" s="33"/>
      <c r="O244" s="33"/>
      <c r="P244" s="33"/>
      <c r="Q244" s="33"/>
      <c r="R244" s="33"/>
      <c r="S244" s="33"/>
      <c r="T244" s="33"/>
      <c r="U244" s="33"/>
      <c r="V244" s="33"/>
      <c r="W244" s="33"/>
      <c r="X244" s="33"/>
      <c r="Y244" s="33"/>
    </row>
    <row r="245" spans="1:25" ht="15" hidden="1">
      <c r="A245" s="25"/>
      <c r="B245" s="25"/>
      <c r="C245" s="68" t="s">
        <v>87</v>
      </c>
      <c r="D245" s="25"/>
      <c r="E245" s="25"/>
      <c r="F245" s="25"/>
      <c r="G245" s="33"/>
      <c r="H245" s="33"/>
      <c r="I245" s="35"/>
      <c r="J245" s="35"/>
      <c r="K245" s="35"/>
      <c r="L245" s="33"/>
      <c r="M245" s="33"/>
      <c r="N245" s="33"/>
      <c r="O245" s="33"/>
      <c r="P245" s="33"/>
      <c r="Q245" s="33"/>
      <c r="R245" s="33"/>
      <c r="S245" s="33"/>
      <c r="T245" s="33"/>
      <c r="U245" s="33"/>
      <c r="V245" s="33"/>
      <c r="W245" s="33"/>
      <c r="X245" s="33"/>
      <c r="Y245" s="33"/>
    </row>
    <row r="246" spans="1:25" ht="15" hidden="1">
      <c r="A246" s="25"/>
      <c r="B246" s="25"/>
      <c r="C246" s="25" t="s">
        <v>43</v>
      </c>
      <c r="D246" s="25"/>
      <c r="E246" s="25"/>
      <c r="F246" s="25"/>
      <c r="G246" s="33"/>
      <c r="H246" s="33"/>
      <c r="I246" s="35"/>
      <c r="J246" s="35"/>
      <c r="K246" s="35"/>
      <c r="L246" s="33"/>
      <c r="M246" s="33"/>
      <c r="N246" s="33"/>
      <c r="O246" s="33"/>
      <c r="P246" s="33"/>
      <c r="Q246" s="33"/>
      <c r="R246" s="33"/>
      <c r="S246" s="33"/>
      <c r="T246" s="33"/>
      <c r="U246" s="33"/>
      <c r="V246" s="33"/>
      <c r="W246" s="33"/>
      <c r="X246" s="33"/>
      <c r="Y246" s="33"/>
    </row>
    <row r="247" spans="1:25" ht="15" hidden="1">
      <c r="A247" s="25"/>
      <c r="B247" s="25"/>
      <c r="C247" s="25" t="s">
        <v>102</v>
      </c>
      <c r="D247" s="25"/>
      <c r="E247" s="25"/>
      <c r="F247" s="25"/>
      <c r="G247" s="33"/>
      <c r="H247" s="33"/>
      <c r="I247" s="35"/>
      <c r="J247" s="35"/>
      <c r="K247" s="35"/>
      <c r="L247" s="33"/>
      <c r="M247" s="33"/>
      <c r="N247" s="33"/>
      <c r="O247" s="33"/>
      <c r="P247" s="33"/>
      <c r="Q247" s="33"/>
      <c r="R247" s="33"/>
      <c r="S247" s="33"/>
      <c r="T247" s="33"/>
      <c r="U247" s="33"/>
      <c r="V247" s="33"/>
      <c r="W247" s="33"/>
      <c r="X247" s="33"/>
      <c r="Y247" s="33"/>
    </row>
    <row r="248" spans="1:25" ht="15" hidden="1">
      <c r="A248" s="25"/>
      <c r="B248" s="25"/>
      <c r="C248" s="25" t="s">
        <v>84</v>
      </c>
      <c r="D248" s="25"/>
      <c r="E248" s="25"/>
      <c r="F248" s="25"/>
      <c r="G248" s="33"/>
      <c r="H248" s="33"/>
      <c r="I248" s="35"/>
      <c r="J248" s="35"/>
      <c r="K248" s="35"/>
      <c r="L248" s="33"/>
      <c r="M248" s="33"/>
      <c r="N248" s="33"/>
      <c r="O248" s="33"/>
      <c r="P248" s="33"/>
      <c r="Q248" s="33"/>
      <c r="R248" s="33"/>
      <c r="S248" s="33"/>
      <c r="T248" s="33"/>
      <c r="U248" s="33"/>
      <c r="V248" s="33"/>
      <c r="W248" s="33"/>
      <c r="X248" s="33"/>
      <c r="Y248" s="33"/>
    </row>
    <row r="249" spans="1:25" ht="15" hidden="1">
      <c r="A249" s="25"/>
      <c r="B249" s="25"/>
      <c r="C249" s="25" t="s">
        <v>64</v>
      </c>
      <c r="D249" s="25"/>
      <c r="E249" s="25"/>
      <c r="F249" s="25"/>
      <c r="G249" s="33"/>
      <c r="H249" s="33"/>
      <c r="I249" s="35"/>
      <c r="J249" s="35"/>
      <c r="K249" s="35"/>
      <c r="L249" s="33"/>
      <c r="M249" s="33"/>
      <c r="N249" s="33"/>
      <c r="O249" s="33"/>
      <c r="P249" s="33"/>
      <c r="Q249" s="33"/>
      <c r="R249" s="33"/>
      <c r="S249" s="33"/>
      <c r="T249" s="33"/>
      <c r="U249" s="33"/>
      <c r="V249" s="33"/>
      <c r="W249" s="33"/>
      <c r="X249" s="33"/>
      <c r="Y249" s="33"/>
    </row>
    <row r="250" spans="1:25" ht="15" hidden="1">
      <c r="A250" s="25"/>
      <c r="B250" s="25"/>
      <c r="C250" s="25" t="s">
        <v>28</v>
      </c>
      <c r="D250" s="25"/>
      <c r="E250" s="25"/>
      <c r="F250" s="25"/>
      <c r="G250" s="33"/>
      <c r="H250" s="33"/>
      <c r="I250" s="35"/>
      <c r="J250" s="35"/>
      <c r="K250" s="35"/>
      <c r="L250" s="33"/>
      <c r="M250" s="33"/>
      <c r="N250" s="33"/>
      <c r="O250" s="33"/>
      <c r="P250" s="33"/>
      <c r="Q250" s="33"/>
      <c r="R250" s="33"/>
      <c r="S250" s="33"/>
      <c r="T250" s="33"/>
      <c r="U250" s="33"/>
      <c r="V250" s="33"/>
      <c r="W250" s="33"/>
      <c r="X250" s="33"/>
      <c r="Y250" s="33"/>
    </row>
    <row r="251" spans="1:25" ht="15" hidden="1">
      <c r="A251" s="25"/>
      <c r="B251" s="25"/>
      <c r="C251" s="25" t="s">
        <v>48</v>
      </c>
      <c r="D251" s="25"/>
      <c r="E251" s="25"/>
      <c r="F251" s="25"/>
      <c r="G251" s="33"/>
      <c r="H251" s="33"/>
      <c r="I251" s="35"/>
      <c r="J251" s="35"/>
      <c r="K251" s="35"/>
      <c r="L251" s="33"/>
      <c r="M251" s="33"/>
      <c r="N251" s="33"/>
      <c r="O251" s="33"/>
      <c r="P251" s="33"/>
      <c r="Q251" s="33"/>
      <c r="R251" s="33"/>
      <c r="S251" s="33"/>
      <c r="T251" s="33"/>
      <c r="U251" s="33"/>
      <c r="V251" s="33"/>
      <c r="W251" s="33"/>
      <c r="X251" s="33"/>
      <c r="Y251" s="33"/>
    </row>
    <row r="252" spans="1:25" ht="15" hidden="1">
      <c r="A252" s="25"/>
      <c r="B252" s="25"/>
      <c r="C252" s="25" t="s">
        <v>77</v>
      </c>
      <c r="D252" s="25"/>
      <c r="E252" s="25"/>
      <c r="F252" s="25"/>
      <c r="G252" s="33"/>
      <c r="H252" s="33"/>
      <c r="I252" s="35"/>
      <c r="J252" s="35"/>
      <c r="K252" s="35"/>
      <c r="L252" s="33"/>
      <c r="M252" s="33"/>
      <c r="N252" s="33"/>
      <c r="O252" s="33"/>
      <c r="P252" s="33"/>
      <c r="Q252" s="33"/>
      <c r="R252" s="33"/>
      <c r="S252" s="33"/>
      <c r="T252" s="33"/>
      <c r="U252" s="33"/>
      <c r="V252" s="33"/>
      <c r="W252" s="33"/>
      <c r="X252" s="33"/>
      <c r="Y252" s="33"/>
    </row>
    <row r="253" spans="1:25" ht="15" hidden="1">
      <c r="A253" s="25"/>
      <c r="B253" s="25"/>
      <c r="C253" s="25" t="s">
        <v>162</v>
      </c>
      <c r="D253" s="25"/>
      <c r="E253" s="25"/>
      <c r="F253" s="25"/>
      <c r="G253" s="33"/>
      <c r="H253" s="33"/>
      <c r="I253" s="35"/>
      <c r="J253" s="35"/>
      <c r="K253" s="35"/>
      <c r="L253" s="33"/>
      <c r="M253" s="33"/>
      <c r="N253" s="33"/>
      <c r="O253" s="33"/>
      <c r="P253" s="33"/>
      <c r="Q253" s="33"/>
      <c r="R253" s="33"/>
      <c r="S253" s="33"/>
      <c r="T253" s="33"/>
      <c r="U253" s="33"/>
      <c r="V253" s="33"/>
      <c r="W253" s="33"/>
      <c r="X253" s="33"/>
      <c r="Y253" s="33"/>
    </row>
    <row r="254" spans="1:25" ht="15" hidden="1">
      <c r="A254" s="25"/>
      <c r="B254" s="25"/>
      <c r="C254" s="25" t="s">
        <v>154</v>
      </c>
      <c r="D254" s="25"/>
      <c r="E254" s="25"/>
      <c r="F254" s="25"/>
      <c r="G254" s="33"/>
      <c r="H254" s="33"/>
      <c r="I254" s="35"/>
      <c r="J254" s="35"/>
      <c r="K254" s="35"/>
      <c r="L254" s="33"/>
      <c r="M254" s="33"/>
      <c r="N254" s="33"/>
      <c r="O254" s="33"/>
      <c r="P254" s="33"/>
      <c r="Q254" s="33"/>
      <c r="R254" s="33"/>
      <c r="S254" s="33"/>
      <c r="T254" s="33"/>
      <c r="U254" s="33"/>
      <c r="V254" s="33"/>
      <c r="W254" s="33"/>
      <c r="X254" s="33"/>
      <c r="Y254" s="33"/>
    </row>
    <row r="255" spans="1:25" ht="15" hidden="1">
      <c r="A255" s="25"/>
      <c r="B255" s="25"/>
      <c r="C255" s="25" t="s">
        <v>163</v>
      </c>
      <c r="D255" s="25"/>
      <c r="E255" s="25"/>
      <c r="F255" s="25"/>
      <c r="G255" s="33"/>
      <c r="H255" s="33"/>
      <c r="I255" s="35"/>
      <c r="J255" s="35"/>
      <c r="K255" s="35"/>
      <c r="L255" s="33"/>
      <c r="M255" s="33"/>
      <c r="N255" s="33"/>
      <c r="O255" s="33"/>
      <c r="P255" s="33"/>
      <c r="Q255" s="33"/>
      <c r="R255" s="33"/>
      <c r="S255" s="33"/>
      <c r="T255" s="33"/>
      <c r="U255" s="33"/>
      <c r="V255" s="33"/>
      <c r="W255" s="33"/>
      <c r="X255" s="33"/>
      <c r="Y255" s="33"/>
    </row>
    <row r="256" spans="1:25" ht="15" hidden="1">
      <c r="A256" s="25"/>
      <c r="B256" s="25"/>
      <c r="C256" s="25" t="s">
        <v>96</v>
      </c>
      <c r="D256" s="25"/>
      <c r="E256" s="25"/>
      <c r="F256" s="25"/>
      <c r="G256" s="33"/>
      <c r="H256" s="33"/>
      <c r="I256" s="35"/>
      <c r="J256" s="35"/>
      <c r="K256" s="35"/>
      <c r="L256" s="33"/>
      <c r="M256" s="33"/>
      <c r="N256" s="33"/>
      <c r="O256" s="33"/>
      <c r="P256" s="33"/>
      <c r="Q256" s="33"/>
      <c r="R256" s="33"/>
      <c r="S256" s="33"/>
      <c r="T256" s="33"/>
      <c r="U256" s="33"/>
      <c r="V256" s="33"/>
      <c r="W256" s="33"/>
      <c r="X256" s="33"/>
      <c r="Y256" s="33"/>
    </row>
    <row r="257" spans="1:25" ht="15" hidden="1">
      <c r="A257" s="25"/>
      <c r="B257" s="25"/>
      <c r="C257" s="25" t="s">
        <v>164</v>
      </c>
      <c r="D257" s="25"/>
      <c r="E257" s="25"/>
      <c r="F257" s="25"/>
      <c r="G257" s="33"/>
      <c r="H257" s="33"/>
      <c r="I257" s="35"/>
      <c r="J257" s="35"/>
      <c r="K257" s="35"/>
      <c r="L257" s="33"/>
      <c r="M257" s="33"/>
      <c r="N257" s="33"/>
      <c r="O257" s="33"/>
      <c r="P257" s="33"/>
      <c r="Q257" s="33"/>
      <c r="R257" s="33"/>
      <c r="S257" s="33"/>
      <c r="T257" s="33"/>
      <c r="U257" s="33"/>
      <c r="V257" s="33"/>
      <c r="W257" s="33"/>
      <c r="X257" s="33"/>
      <c r="Y257" s="33"/>
    </row>
    <row r="258" spans="1:25" ht="15" hidden="1">
      <c r="A258" s="25"/>
      <c r="B258" s="25"/>
      <c r="C258" s="25" t="s">
        <v>165</v>
      </c>
      <c r="D258" s="25"/>
      <c r="E258" s="25"/>
      <c r="F258" s="25"/>
      <c r="G258" s="33"/>
      <c r="H258" s="33"/>
      <c r="I258" s="35"/>
      <c r="J258" s="35"/>
      <c r="K258" s="35"/>
      <c r="L258" s="33"/>
      <c r="M258" s="33"/>
      <c r="N258" s="33"/>
      <c r="O258" s="33"/>
      <c r="P258" s="33"/>
      <c r="Q258" s="33"/>
      <c r="R258" s="33"/>
      <c r="S258" s="33"/>
      <c r="T258" s="33"/>
      <c r="U258" s="33"/>
      <c r="V258" s="33"/>
      <c r="W258" s="33"/>
      <c r="X258" s="33"/>
      <c r="Y258" s="33"/>
    </row>
    <row r="259" spans="1:25" ht="15" hidden="1">
      <c r="A259" s="25"/>
      <c r="B259" s="25"/>
      <c r="C259" s="25" t="s">
        <v>166</v>
      </c>
      <c r="D259" s="25"/>
      <c r="E259" s="25"/>
      <c r="F259" s="25"/>
      <c r="G259" s="33"/>
      <c r="H259" s="33"/>
      <c r="I259" s="35"/>
      <c r="J259" s="35"/>
      <c r="K259" s="35"/>
      <c r="L259" s="33"/>
      <c r="M259" s="33"/>
      <c r="N259" s="33"/>
      <c r="O259" s="33"/>
      <c r="P259" s="33"/>
      <c r="Q259" s="33"/>
      <c r="R259" s="33"/>
      <c r="S259" s="33"/>
      <c r="T259" s="33"/>
      <c r="U259" s="33"/>
      <c r="V259" s="33"/>
      <c r="W259" s="33"/>
      <c r="X259" s="33"/>
      <c r="Y259" s="33"/>
    </row>
    <row r="260" spans="1:25" ht="15" hidden="1">
      <c r="A260" s="25"/>
      <c r="B260" s="25"/>
      <c r="C260" s="25" t="s">
        <v>167</v>
      </c>
      <c r="D260" s="25"/>
      <c r="E260" s="25"/>
      <c r="F260" s="25"/>
      <c r="G260" s="33"/>
      <c r="H260" s="33"/>
      <c r="I260" s="35"/>
      <c r="J260" s="35"/>
      <c r="K260" s="35"/>
      <c r="L260" s="33"/>
      <c r="M260" s="33"/>
      <c r="N260" s="33"/>
      <c r="O260" s="33"/>
      <c r="P260" s="33"/>
      <c r="Q260" s="33"/>
      <c r="R260" s="33"/>
      <c r="S260" s="33"/>
      <c r="T260" s="33"/>
      <c r="U260" s="33"/>
      <c r="V260" s="33"/>
      <c r="W260" s="33"/>
      <c r="X260" s="33"/>
      <c r="Y260" s="33"/>
    </row>
    <row r="261" spans="1:25" ht="15" hidden="1">
      <c r="A261" s="25"/>
      <c r="B261" s="25"/>
      <c r="D261" s="25"/>
      <c r="E261" s="25"/>
      <c r="F261" s="25"/>
      <c r="G261" s="33"/>
      <c r="H261" s="33"/>
      <c r="I261" s="35"/>
      <c r="J261" s="35"/>
      <c r="K261" s="35"/>
      <c r="L261" s="33"/>
      <c r="M261" s="33"/>
      <c r="N261" s="33"/>
      <c r="O261" s="33"/>
      <c r="P261" s="33"/>
      <c r="Q261" s="33"/>
      <c r="R261" s="33"/>
      <c r="S261" s="33"/>
      <c r="T261" s="33"/>
      <c r="U261" s="33"/>
      <c r="V261" s="33"/>
      <c r="W261" s="33"/>
      <c r="X261" s="33"/>
      <c r="Y261" s="33"/>
    </row>
    <row r="262" spans="1:25" ht="15">
      <c r="A262" s="25"/>
      <c r="B262" s="25"/>
      <c r="C262" s="25"/>
      <c r="D262" s="25"/>
      <c r="E262" s="25"/>
      <c r="F262" s="25"/>
      <c r="G262" s="33"/>
      <c r="H262" s="33"/>
      <c r="I262" s="35"/>
      <c r="J262" s="35"/>
      <c r="K262" s="35"/>
      <c r="L262" s="33"/>
      <c r="M262" s="33"/>
      <c r="N262" s="33"/>
      <c r="O262" s="33"/>
      <c r="P262" s="33"/>
      <c r="Q262" s="33"/>
      <c r="R262" s="33"/>
      <c r="S262" s="33"/>
      <c r="T262" s="33"/>
      <c r="U262" s="33"/>
      <c r="V262" s="33"/>
      <c r="W262" s="33"/>
      <c r="X262" s="33"/>
      <c r="Y262" s="33"/>
    </row>
    <row r="263" spans="1:25" ht="15">
      <c r="A263" s="25"/>
      <c r="B263" s="25"/>
      <c r="C263" s="25"/>
      <c r="D263" s="25"/>
      <c r="E263" s="25"/>
      <c r="F263" s="25"/>
      <c r="G263" s="33"/>
      <c r="H263" s="33"/>
      <c r="I263" s="35"/>
      <c r="J263" s="35"/>
      <c r="K263" s="35"/>
      <c r="L263" s="33"/>
      <c r="M263" s="33"/>
      <c r="N263" s="33"/>
      <c r="O263" s="33"/>
      <c r="P263" s="33"/>
      <c r="Q263" s="33"/>
      <c r="R263" s="33"/>
      <c r="S263" s="33"/>
      <c r="T263" s="33"/>
      <c r="U263" s="33"/>
      <c r="V263" s="33"/>
      <c r="W263" s="33"/>
      <c r="X263" s="33"/>
      <c r="Y263" s="33"/>
    </row>
    <row r="264" spans="1:25" ht="15">
      <c r="A264" s="25"/>
      <c r="B264" s="25"/>
      <c r="C264" s="25"/>
      <c r="D264" s="25"/>
      <c r="E264" s="25"/>
      <c r="F264" s="25"/>
      <c r="G264" s="33"/>
      <c r="H264" s="33"/>
      <c r="I264" s="35"/>
      <c r="J264" s="35"/>
      <c r="K264" s="35"/>
      <c r="L264" s="33"/>
      <c r="M264" s="33"/>
      <c r="N264" s="33"/>
      <c r="O264" s="33"/>
      <c r="P264" s="33"/>
      <c r="Q264" s="33"/>
      <c r="R264" s="33"/>
      <c r="S264" s="33"/>
      <c r="T264" s="33"/>
      <c r="U264" s="33"/>
      <c r="V264" s="33"/>
      <c r="W264" s="33"/>
      <c r="X264" s="33"/>
      <c r="Y264" s="33"/>
    </row>
    <row r="265" spans="1:25" ht="15">
      <c r="A265" s="25"/>
      <c r="B265" s="25"/>
      <c r="C265" s="25"/>
      <c r="D265" s="25"/>
      <c r="E265" s="25"/>
      <c r="F265" s="25"/>
      <c r="G265" s="33"/>
      <c r="H265" s="33"/>
      <c r="I265" s="35"/>
      <c r="J265" s="35"/>
      <c r="K265" s="35"/>
      <c r="L265" s="33"/>
      <c r="M265" s="33"/>
      <c r="N265" s="33"/>
      <c r="O265" s="33"/>
      <c r="P265" s="33"/>
      <c r="Q265" s="33"/>
      <c r="R265" s="33"/>
      <c r="S265" s="33"/>
      <c r="T265" s="33"/>
      <c r="U265" s="33"/>
      <c r="V265" s="33"/>
      <c r="W265" s="33"/>
      <c r="X265" s="33"/>
      <c r="Y265" s="33"/>
    </row>
    <row r="266" spans="1:25" ht="15">
      <c r="A266" s="25"/>
      <c r="B266" s="25"/>
      <c r="C266" s="25"/>
      <c r="D266" s="25"/>
      <c r="E266" s="25"/>
      <c r="F266" s="25"/>
      <c r="G266" s="33"/>
      <c r="H266" s="33"/>
      <c r="I266" s="35"/>
      <c r="J266" s="35"/>
      <c r="K266" s="35"/>
      <c r="L266" s="33"/>
      <c r="M266" s="33"/>
      <c r="N266" s="33"/>
      <c r="O266" s="33"/>
      <c r="P266" s="33"/>
      <c r="Q266" s="33"/>
      <c r="R266" s="33"/>
      <c r="S266" s="33"/>
      <c r="T266" s="33"/>
      <c r="U266" s="33"/>
      <c r="V266" s="33"/>
      <c r="W266" s="33"/>
      <c r="X266" s="33"/>
      <c r="Y266" s="33"/>
    </row>
    <row r="267" spans="1:25" ht="15">
      <c r="A267" s="25"/>
      <c r="B267" s="25"/>
      <c r="C267" s="25"/>
      <c r="D267" s="25"/>
      <c r="E267" s="25"/>
      <c r="F267" s="25"/>
      <c r="G267" s="33"/>
      <c r="H267" s="33"/>
      <c r="I267" s="35"/>
      <c r="J267" s="35"/>
      <c r="K267" s="35"/>
      <c r="L267" s="33"/>
      <c r="M267" s="33"/>
      <c r="N267" s="33"/>
      <c r="O267" s="33"/>
      <c r="P267" s="33"/>
      <c r="Q267" s="33"/>
      <c r="R267" s="33"/>
      <c r="S267" s="33"/>
      <c r="T267" s="33"/>
      <c r="U267" s="33"/>
      <c r="V267" s="33"/>
      <c r="W267" s="33"/>
      <c r="X267" s="33"/>
      <c r="Y267" s="33"/>
    </row>
    <row r="268" spans="1:25" ht="15">
      <c r="A268" s="25"/>
      <c r="B268" s="25"/>
      <c r="C268" s="25"/>
      <c r="D268" s="25"/>
      <c r="E268" s="25"/>
      <c r="F268" s="25"/>
      <c r="G268" s="33"/>
      <c r="H268" s="33"/>
      <c r="I268" s="35"/>
      <c r="J268" s="35"/>
      <c r="K268" s="35"/>
      <c r="L268" s="33"/>
      <c r="M268" s="33"/>
      <c r="N268" s="33"/>
      <c r="O268" s="33"/>
      <c r="P268" s="33"/>
      <c r="Q268" s="33"/>
      <c r="R268" s="33"/>
      <c r="S268" s="33"/>
      <c r="T268" s="33"/>
      <c r="U268" s="33"/>
      <c r="V268" s="33"/>
      <c r="W268" s="33"/>
      <c r="X268" s="33"/>
      <c r="Y268" s="33"/>
    </row>
    <row r="269" spans="1:25" ht="15">
      <c r="A269" s="25"/>
      <c r="B269" s="25"/>
      <c r="C269" s="25"/>
      <c r="D269" s="25"/>
      <c r="E269" s="25"/>
      <c r="F269" s="25"/>
      <c r="G269" s="33"/>
      <c r="H269" s="33"/>
      <c r="I269" s="35"/>
      <c r="J269" s="35"/>
      <c r="K269" s="35"/>
      <c r="L269" s="33"/>
      <c r="M269" s="33"/>
      <c r="N269" s="33"/>
      <c r="O269" s="33"/>
      <c r="P269" s="33"/>
      <c r="Q269" s="33"/>
      <c r="R269" s="33"/>
      <c r="S269" s="33"/>
      <c r="T269" s="33"/>
      <c r="U269" s="33"/>
      <c r="V269" s="33"/>
      <c r="W269" s="33"/>
      <c r="X269" s="33"/>
      <c r="Y269" s="33"/>
    </row>
    <row r="270" spans="1:25" ht="15">
      <c r="A270" s="25"/>
      <c r="B270" s="25"/>
      <c r="C270" s="25"/>
      <c r="D270" s="25"/>
      <c r="E270" s="25"/>
      <c r="F270" s="25"/>
      <c r="G270" s="33"/>
      <c r="H270" s="33"/>
      <c r="I270" s="35"/>
      <c r="J270" s="35"/>
      <c r="K270" s="35"/>
      <c r="L270" s="33"/>
      <c r="M270" s="33"/>
      <c r="N270" s="33"/>
      <c r="O270" s="33"/>
      <c r="P270" s="33"/>
      <c r="Q270" s="33"/>
      <c r="R270" s="33"/>
      <c r="S270" s="33"/>
      <c r="T270" s="33"/>
      <c r="U270" s="33"/>
      <c r="V270" s="33"/>
      <c r="W270" s="33"/>
      <c r="X270" s="33"/>
      <c r="Y270" s="33"/>
    </row>
    <row r="271" spans="1:25" ht="15">
      <c r="A271" s="25"/>
      <c r="B271" s="25"/>
      <c r="C271" s="25"/>
      <c r="D271" s="25"/>
      <c r="E271" s="25"/>
      <c r="F271" s="25"/>
      <c r="G271" s="33"/>
      <c r="H271" s="33"/>
      <c r="I271" s="35"/>
      <c r="J271" s="35"/>
      <c r="K271" s="35"/>
      <c r="L271" s="33"/>
      <c r="M271" s="33"/>
      <c r="N271" s="33"/>
      <c r="O271" s="33"/>
      <c r="P271" s="33"/>
      <c r="Q271" s="33"/>
      <c r="R271" s="33"/>
      <c r="S271" s="33"/>
      <c r="T271" s="33"/>
      <c r="U271" s="33"/>
      <c r="V271" s="33"/>
      <c r="W271" s="33"/>
      <c r="X271" s="33"/>
      <c r="Y271" s="33"/>
    </row>
    <row r="272" spans="1:25" ht="15">
      <c r="A272" s="25"/>
      <c r="B272" s="25"/>
      <c r="C272" s="25"/>
      <c r="D272" s="25"/>
      <c r="E272" s="25"/>
      <c r="F272" s="25"/>
      <c r="G272" s="33"/>
      <c r="H272" s="33"/>
      <c r="I272" s="35"/>
      <c r="J272" s="35"/>
      <c r="K272" s="35"/>
      <c r="L272" s="33"/>
      <c r="M272" s="33"/>
      <c r="N272" s="33"/>
      <c r="O272" s="33"/>
      <c r="P272" s="33"/>
      <c r="Q272" s="33"/>
      <c r="R272" s="33"/>
      <c r="S272" s="33"/>
      <c r="T272" s="33"/>
      <c r="U272" s="33"/>
      <c r="V272" s="33"/>
      <c r="W272" s="33"/>
      <c r="X272" s="33"/>
      <c r="Y272" s="33"/>
    </row>
    <row r="273" spans="1:25" ht="15">
      <c r="A273" s="25"/>
      <c r="B273" s="25"/>
      <c r="C273" s="25"/>
      <c r="D273" s="25"/>
      <c r="E273" s="25"/>
      <c r="F273" s="25"/>
      <c r="G273" s="33"/>
      <c r="H273" s="33"/>
      <c r="I273" s="35"/>
      <c r="J273" s="35"/>
      <c r="K273" s="35"/>
      <c r="L273" s="33"/>
      <c r="M273" s="33"/>
      <c r="N273" s="33"/>
      <c r="O273" s="33"/>
      <c r="P273" s="33"/>
      <c r="Q273" s="33"/>
      <c r="R273" s="33"/>
      <c r="S273" s="33"/>
      <c r="T273" s="33"/>
      <c r="U273" s="33"/>
      <c r="V273" s="33"/>
      <c r="W273" s="33"/>
      <c r="X273" s="33"/>
      <c r="Y273" s="33"/>
    </row>
    <row r="274" spans="1:25" ht="15">
      <c r="A274" s="25"/>
      <c r="B274" s="25"/>
      <c r="C274" s="25"/>
      <c r="D274" s="25"/>
      <c r="E274" s="25"/>
      <c r="F274" s="25"/>
      <c r="G274" s="33"/>
      <c r="H274" s="33"/>
      <c r="I274" s="35"/>
      <c r="J274" s="35"/>
      <c r="K274" s="35"/>
      <c r="L274" s="33"/>
      <c r="M274" s="33"/>
      <c r="N274" s="33"/>
      <c r="O274" s="33"/>
      <c r="P274" s="33"/>
      <c r="Q274" s="33"/>
      <c r="R274" s="33"/>
      <c r="S274" s="33"/>
      <c r="T274" s="33"/>
      <c r="U274" s="33"/>
      <c r="V274" s="33"/>
      <c r="W274" s="33"/>
      <c r="X274" s="33"/>
      <c r="Y274" s="33"/>
    </row>
    <row r="275" spans="1:25" ht="15">
      <c r="A275" s="25"/>
      <c r="B275" s="25"/>
      <c r="C275" s="25"/>
      <c r="D275" s="25"/>
      <c r="E275" s="25"/>
      <c r="F275" s="25"/>
      <c r="G275" s="33"/>
      <c r="H275" s="33"/>
      <c r="I275" s="35"/>
      <c r="J275" s="35"/>
      <c r="K275" s="35"/>
      <c r="L275" s="33"/>
      <c r="M275" s="33"/>
      <c r="N275" s="33"/>
      <c r="O275" s="33"/>
      <c r="P275" s="33"/>
      <c r="Q275" s="33"/>
      <c r="R275" s="33"/>
      <c r="S275" s="33"/>
      <c r="T275" s="33"/>
      <c r="U275" s="33"/>
      <c r="V275" s="33"/>
      <c r="W275" s="33"/>
      <c r="X275" s="33"/>
      <c r="Y275" s="33"/>
    </row>
    <row r="276" spans="1:25" ht="15">
      <c r="A276" s="25"/>
      <c r="B276" s="25"/>
      <c r="C276" s="25"/>
      <c r="D276" s="25"/>
      <c r="E276" s="25"/>
      <c r="F276" s="25"/>
      <c r="G276" s="33"/>
      <c r="H276" s="33"/>
      <c r="I276" s="35"/>
      <c r="J276" s="35"/>
      <c r="K276" s="35"/>
      <c r="L276" s="33"/>
      <c r="M276" s="33"/>
      <c r="N276" s="33"/>
      <c r="O276" s="33"/>
      <c r="P276" s="33"/>
      <c r="Q276" s="33"/>
      <c r="R276" s="33"/>
      <c r="S276" s="33"/>
      <c r="T276" s="33"/>
      <c r="U276" s="33"/>
      <c r="V276" s="33"/>
      <c r="W276" s="33"/>
      <c r="X276" s="33"/>
      <c r="Y276" s="33"/>
    </row>
    <row r="277" spans="1:25" ht="15">
      <c r="A277" s="25"/>
      <c r="B277" s="25"/>
      <c r="C277" s="25"/>
      <c r="D277" s="25"/>
      <c r="E277" s="25"/>
      <c r="F277" s="25"/>
      <c r="G277" s="33"/>
      <c r="H277" s="33"/>
      <c r="I277" s="35"/>
      <c r="J277" s="35"/>
      <c r="K277" s="35"/>
      <c r="L277" s="33"/>
      <c r="M277" s="33"/>
      <c r="N277" s="33"/>
      <c r="O277" s="33"/>
      <c r="P277" s="33"/>
      <c r="Q277" s="33"/>
      <c r="R277" s="33"/>
      <c r="S277" s="33"/>
      <c r="T277" s="33"/>
      <c r="U277" s="33"/>
      <c r="V277" s="33"/>
      <c r="W277" s="33"/>
      <c r="X277" s="33"/>
      <c r="Y277" s="33"/>
    </row>
    <row r="278" spans="1:25" ht="15">
      <c r="A278" s="25"/>
      <c r="B278" s="25"/>
      <c r="C278" s="25"/>
      <c r="D278" s="25"/>
      <c r="E278" s="25"/>
      <c r="F278" s="25"/>
      <c r="G278" s="33"/>
      <c r="H278" s="33"/>
      <c r="I278" s="35"/>
      <c r="J278" s="35"/>
      <c r="K278" s="35"/>
      <c r="L278" s="33"/>
      <c r="M278" s="33"/>
      <c r="N278" s="33"/>
      <c r="O278" s="33"/>
      <c r="P278" s="33"/>
      <c r="Q278" s="33"/>
      <c r="R278" s="33"/>
      <c r="S278" s="33"/>
      <c r="T278" s="33"/>
      <c r="U278" s="33"/>
      <c r="V278" s="33"/>
      <c r="W278" s="33"/>
      <c r="X278" s="33"/>
      <c r="Y278" s="33"/>
    </row>
    <row r="279" spans="1:25" ht="15">
      <c r="A279" s="25"/>
      <c r="B279" s="25"/>
      <c r="C279" s="25"/>
      <c r="D279" s="25"/>
      <c r="E279" s="25"/>
      <c r="F279" s="25"/>
      <c r="G279" s="33"/>
      <c r="H279" s="33"/>
      <c r="I279" s="35"/>
      <c r="J279" s="35"/>
      <c r="K279" s="35"/>
      <c r="L279" s="33"/>
      <c r="M279" s="33"/>
      <c r="N279" s="33"/>
      <c r="O279" s="33"/>
      <c r="P279" s="33"/>
      <c r="Q279" s="33"/>
      <c r="R279" s="33"/>
      <c r="S279" s="33"/>
      <c r="T279" s="33"/>
      <c r="U279" s="33"/>
      <c r="V279" s="33"/>
      <c r="W279" s="33"/>
      <c r="X279" s="33"/>
      <c r="Y279" s="33"/>
    </row>
    <row r="280" spans="1:25" ht="15">
      <c r="A280" s="25"/>
      <c r="B280" s="25"/>
      <c r="C280" s="25"/>
      <c r="D280" s="25"/>
      <c r="E280" s="25"/>
      <c r="F280" s="25"/>
      <c r="G280" s="33"/>
      <c r="H280" s="33"/>
      <c r="I280" s="35"/>
      <c r="J280" s="35"/>
      <c r="K280" s="35"/>
      <c r="L280" s="33"/>
      <c r="M280" s="33"/>
      <c r="N280" s="33"/>
      <c r="O280" s="33"/>
      <c r="P280" s="33"/>
      <c r="Q280" s="33"/>
      <c r="R280" s="33"/>
      <c r="S280" s="33"/>
      <c r="T280" s="33"/>
      <c r="U280" s="33"/>
      <c r="V280" s="33"/>
      <c r="W280" s="33"/>
      <c r="X280" s="33"/>
      <c r="Y280" s="33"/>
    </row>
    <row r="281" spans="1:25" ht="15">
      <c r="A281" s="25"/>
      <c r="B281" s="25"/>
      <c r="C281" s="25"/>
      <c r="D281" s="25"/>
      <c r="E281" s="25"/>
      <c r="F281" s="25"/>
      <c r="G281" s="33"/>
      <c r="H281" s="33"/>
      <c r="I281" s="35"/>
      <c r="J281" s="35"/>
      <c r="K281" s="35"/>
      <c r="L281" s="33"/>
      <c r="M281" s="33"/>
      <c r="N281" s="33"/>
      <c r="O281" s="33"/>
      <c r="P281" s="33"/>
      <c r="Q281" s="33"/>
      <c r="R281" s="33"/>
      <c r="S281" s="33"/>
      <c r="T281" s="33"/>
      <c r="U281" s="33"/>
      <c r="V281" s="33"/>
      <c r="W281" s="33"/>
      <c r="X281" s="33"/>
      <c r="Y281" s="33"/>
    </row>
    <row r="282" spans="1:25" ht="15">
      <c r="A282" s="25"/>
      <c r="B282" s="25"/>
      <c r="C282" s="25"/>
      <c r="D282" s="25"/>
      <c r="E282" s="25"/>
      <c r="F282" s="25"/>
      <c r="G282" s="33"/>
      <c r="H282" s="33"/>
      <c r="I282" s="35"/>
      <c r="J282" s="35"/>
      <c r="K282" s="35"/>
      <c r="L282" s="33"/>
      <c r="M282" s="33"/>
      <c r="N282" s="33"/>
      <c r="O282" s="33"/>
      <c r="P282" s="33"/>
      <c r="Q282" s="33"/>
      <c r="R282" s="33"/>
      <c r="S282" s="33"/>
      <c r="T282" s="33"/>
      <c r="U282" s="33"/>
      <c r="V282" s="33"/>
      <c r="W282" s="33"/>
      <c r="X282" s="33"/>
      <c r="Y282" s="33"/>
    </row>
    <row r="283" spans="1:25" ht="15">
      <c r="A283" s="25"/>
      <c r="B283" s="25"/>
      <c r="C283" s="25"/>
      <c r="D283" s="25"/>
      <c r="E283" s="25"/>
      <c r="F283" s="25"/>
      <c r="G283" s="33"/>
      <c r="H283" s="33"/>
      <c r="I283" s="35"/>
      <c r="J283" s="35"/>
      <c r="K283" s="35"/>
      <c r="L283" s="33"/>
      <c r="M283" s="33"/>
      <c r="N283" s="33"/>
      <c r="O283" s="33"/>
      <c r="P283" s="33"/>
      <c r="Q283" s="33"/>
      <c r="R283" s="33"/>
      <c r="S283" s="33"/>
      <c r="T283" s="33"/>
      <c r="U283" s="33"/>
      <c r="V283" s="33"/>
      <c r="W283" s="33"/>
      <c r="X283" s="33"/>
      <c r="Y283" s="33"/>
    </row>
    <row r="284" spans="1:25" ht="15">
      <c r="A284" s="25"/>
      <c r="B284" s="25"/>
      <c r="C284" s="25"/>
      <c r="D284" s="25"/>
      <c r="E284" s="25"/>
      <c r="F284" s="25"/>
      <c r="G284" s="33"/>
      <c r="H284" s="33"/>
      <c r="I284" s="35"/>
      <c r="J284" s="35"/>
      <c r="K284" s="35"/>
      <c r="L284" s="33"/>
      <c r="M284" s="33"/>
      <c r="N284" s="33"/>
      <c r="O284" s="33"/>
      <c r="P284" s="33"/>
      <c r="Q284" s="33"/>
      <c r="R284" s="33"/>
      <c r="S284" s="33"/>
      <c r="T284" s="33"/>
      <c r="U284" s="33"/>
      <c r="V284" s="33"/>
      <c r="W284" s="33"/>
      <c r="X284" s="33"/>
      <c r="Y284" s="33"/>
    </row>
    <row r="285" spans="1:25" ht="15">
      <c r="A285" s="25"/>
      <c r="B285" s="25"/>
      <c r="C285" s="25"/>
      <c r="D285" s="25"/>
      <c r="E285" s="25"/>
      <c r="F285" s="25"/>
      <c r="G285" s="33"/>
      <c r="H285" s="33"/>
      <c r="I285" s="35"/>
      <c r="J285" s="35"/>
      <c r="K285" s="35"/>
      <c r="L285" s="33"/>
      <c r="M285" s="33"/>
      <c r="N285" s="33"/>
      <c r="O285" s="33"/>
      <c r="P285" s="33"/>
      <c r="Q285" s="33"/>
      <c r="R285" s="33"/>
      <c r="S285" s="33"/>
      <c r="T285" s="33"/>
      <c r="U285" s="33"/>
      <c r="V285" s="33"/>
      <c r="W285" s="33"/>
      <c r="X285" s="33"/>
      <c r="Y285" s="33"/>
    </row>
    <row r="286" spans="1:25" ht="15">
      <c r="A286" s="25"/>
      <c r="B286" s="25"/>
      <c r="C286" s="25"/>
      <c r="D286" s="25"/>
      <c r="E286" s="25"/>
      <c r="F286" s="25"/>
      <c r="G286" s="33"/>
      <c r="H286" s="33"/>
      <c r="I286" s="35"/>
      <c r="J286" s="35"/>
      <c r="K286" s="35"/>
      <c r="L286" s="33"/>
      <c r="M286" s="33"/>
      <c r="N286" s="33"/>
      <c r="O286" s="33"/>
      <c r="P286" s="33"/>
      <c r="Q286" s="33"/>
      <c r="R286" s="33"/>
      <c r="S286" s="33"/>
      <c r="T286" s="33"/>
      <c r="U286" s="33"/>
      <c r="V286" s="33"/>
      <c r="W286" s="33"/>
      <c r="X286" s="33"/>
      <c r="Y286" s="33"/>
    </row>
    <row r="287" spans="1:25" ht="15">
      <c r="A287" s="25"/>
      <c r="B287" s="25"/>
      <c r="C287" s="25"/>
      <c r="D287" s="25"/>
      <c r="E287" s="25"/>
      <c r="F287" s="25"/>
      <c r="G287" s="33"/>
      <c r="H287" s="33"/>
      <c r="I287" s="35"/>
      <c r="J287" s="35"/>
      <c r="K287" s="35"/>
      <c r="L287" s="33"/>
      <c r="M287" s="33"/>
      <c r="N287" s="33"/>
      <c r="O287" s="33"/>
      <c r="P287" s="33"/>
      <c r="Q287" s="33"/>
      <c r="R287" s="33"/>
      <c r="S287" s="33"/>
      <c r="T287" s="33"/>
      <c r="U287" s="33"/>
      <c r="V287" s="33"/>
      <c r="W287" s="33"/>
      <c r="X287" s="33"/>
      <c r="Y287" s="33"/>
    </row>
    <row r="288" spans="1:25" ht="15">
      <c r="A288" s="25"/>
      <c r="B288" s="25"/>
      <c r="C288" s="25"/>
      <c r="D288" s="25"/>
      <c r="E288" s="25"/>
      <c r="F288" s="25"/>
      <c r="G288" s="33"/>
      <c r="H288" s="33"/>
      <c r="I288" s="35"/>
      <c r="J288" s="35"/>
      <c r="K288" s="35"/>
      <c r="L288" s="33"/>
      <c r="M288" s="33"/>
      <c r="N288" s="33"/>
      <c r="O288" s="33"/>
      <c r="P288" s="33"/>
      <c r="Q288" s="33"/>
      <c r="R288" s="33"/>
      <c r="S288" s="33"/>
      <c r="T288" s="33"/>
      <c r="U288" s="33"/>
      <c r="V288" s="33"/>
      <c r="W288" s="33"/>
      <c r="X288" s="33"/>
      <c r="Y288" s="33"/>
    </row>
    <row r="289" spans="1:25" ht="15">
      <c r="A289" s="25"/>
      <c r="B289" s="25"/>
      <c r="C289" s="25"/>
      <c r="D289" s="25"/>
      <c r="E289" s="25"/>
      <c r="F289" s="25"/>
      <c r="G289" s="33"/>
      <c r="H289" s="33"/>
      <c r="I289" s="35"/>
      <c r="J289" s="35"/>
      <c r="K289" s="35"/>
      <c r="L289" s="33"/>
      <c r="M289" s="33"/>
      <c r="N289" s="33"/>
      <c r="O289" s="33"/>
      <c r="P289" s="33"/>
      <c r="Q289" s="33"/>
      <c r="R289" s="33"/>
      <c r="S289" s="33"/>
      <c r="T289" s="33"/>
      <c r="U289" s="33"/>
      <c r="V289" s="33"/>
      <c r="W289" s="33"/>
      <c r="X289" s="33"/>
      <c r="Y289" s="33"/>
    </row>
    <row r="290" spans="1:25" ht="15">
      <c r="A290" s="25"/>
      <c r="B290" s="25"/>
      <c r="C290" s="25"/>
      <c r="D290" s="25"/>
      <c r="E290" s="25"/>
      <c r="F290" s="25"/>
      <c r="G290" s="33"/>
      <c r="H290" s="33"/>
      <c r="I290" s="35"/>
      <c r="J290" s="35"/>
      <c r="K290" s="35"/>
      <c r="L290" s="33"/>
      <c r="M290" s="33"/>
      <c r="N290" s="33"/>
      <c r="O290" s="33"/>
      <c r="P290" s="33"/>
      <c r="Q290" s="33"/>
      <c r="R290" s="33"/>
      <c r="S290" s="33"/>
      <c r="T290" s="33"/>
      <c r="U290" s="33"/>
      <c r="V290" s="33"/>
      <c r="W290" s="33"/>
      <c r="X290" s="33"/>
      <c r="Y290" s="33"/>
    </row>
    <row r="291" spans="1:25" ht="15">
      <c r="A291" s="25"/>
      <c r="B291" s="25"/>
      <c r="C291" s="25"/>
      <c r="D291" s="25"/>
      <c r="E291" s="25"/>
      <c r="F291" s="25"/>
      <c r="G291" s="33"/>
      <c r="H291" s="33"/>
      <c r="I291" s="35"/>
      <c r="J291" s="35"/>
      <c r="K291" s="35"/>
      <c r="L291" s="33"/>
      <c r="M291" s="33"/>
      <c r="N291" s="33"/>
      <c r="O291" s="33"/>
      <c r="P291" s="33"/>
      <c r="Q291" s="33"/>
      <c r="R291" s="33"/>
      <c r="S291" s="33"/>
      <c r="T291" s="33"/>
      <c r="U291" s="33"/>
      <c r="V291" s="33"/>
      <c r="W291" s="33"/>
      <c r="X291" s="33"/>
      <c r="Y291" s="33"/>
    </row>
    <row r="292" spans="1:25" ht="15">
      <c r="A292" s="25"/>
      <c r="B292" s="25"/>
      <c r="C292" s="25"/>
      <c r="D292" s="25"/>
      <c r="E292" s="25"/>
      <c r="F292" s="25"/>
      <c r="G292" s="33"/>
      <c r="H292" s="33"/>
      <c r="I292" s="35"/>
      <c r="J292" s="35"/>
      <c r="K292" s="35"/>
      <c r="L292" s="33"/>
      <c r="M292" s="33"/>
      <c r="N292" s="33"/>
      <c r="O292" s="33"/>
      <c r="P292" s="33"/>
      <c r="Q292" s="33"/>
      <c r="R292" s="33"/>
      <c r="S292" s="33"/>
      <c r="T292" s="33"/>
      <c r="U292" s="33"/>
      <c r="V292" s="33"/>
      <c r="W292" s="33"/>
      <c r="X292" s="33"/>
      <c r="Y292" s="33"/>
    </row>
    <row r="293" spans="1:25" ht="15">
      <c r="A293" s="25"/>
      <c r="B293" s="25"/>
      <c r="C293" s="25"/>
      <c r="D293" s="25"/>
      <c r="E293" s="25"/>
      <c r="F293" s="25"/>
      <c r="G293" s="33"/>
      <c r="H293" s="33"/>
      <c r="I293" s="35"/>
      <c r="J293" s="35"/>
      <c r="K293" s="35"/>
      <c r="L293" s="33"/>
      <c r="M293" s="33"/>
      <c r="N293" s="33"/>
      <c r="O293" s="33"/>
      <c r="P293" s="33"/>
      <c r="Q293" s="33"/>
      <c r="R293" s="33"/>
      <c r="S293" s="33"/>
      <c r="T293" s="33"/>
      <c r="U293" s="33"/>
      <c r="V293" s="33"/>
      <c r="W293" s="33"/>
      <c r="X293" s="33"/>
      <c r="Y293" s="33"/>
    </row>
    <row r="294" spans="1:25" ht="15">
      <c r="A294" s="25"/>
      <c r="B294" s="25"/>
      <c r="C294" s="25"/>
      <c r="D294" s="25"/>
      <c r="E294" s="25"/>
      <c r="F294" s="25"/>
      <c r="G294" s="33"/>
      <c r="H294" s="33"/>
      <c r="I294" s="35"/>
      <c r="J294" s="35"/>
      <c r="K294" s="35"/>
      <c r="L294" s="33"/>
      <c r="M294" s="33"/>
      <c r="N294" s="33"/>
      <c r="O294" s="33"/>
      <c r="P294" s="33"/>
      <c r="Q294" s="33"/>
      <c r="R294" s="33"/>
      <c r="S294" s="33"/>
      <c r="T294" s="33"/>
      <c r="U294" s="33"/>
      <c r="V294" s="33"/>
      <c r="W294" s="33"/>
      <c r="X294" s="33"/>
      <c r="Y294" s="33"/>
    </row>
    <row r="295" spans="1:25" ht="15">
      <c r="A295" s="25"/>
      <c r="B295" s="25"/>
      <c r="C295" s="25"/>
      <c r="D295" s="25"/>
      <c r="E295" s="25"/>
      <c r="F295" s="25"/>
      <c r="G295" s="33"/>
      <c r="H295" s="33"/>
      <c r="I295" s="35"/>
      <c r="J295" s="35"/>
      <c r="K295" s="35"/>
      <c r="L295" s="33"/>
      <c r="M295" s="33"/>
      <c r="N295" s="33"/>
      <c r="O295" s="33"/>
      <c r="P295" s="33"/>
      <c r="Q295" s="33"/>
      <c r="R295" s="33"/>
      <c r="S295" s="33"/>
      <c r="T295" s="33"/>
      <c r="U295" s="33"/>
      <c r="V295" s="33"/>
      <c r="W295" s="33"/>
      <c r="X295" s="33"/>
      <c r="Y295" s="33"/>
    </row>
    <row r="296" spans="1:25" ht="15">
      <c r="A296" s="25"/>
      <c r="B296" s="25"/>
      <c r="C296" s="25"/>
      <c r="D296" s="25"/>
      <c r="E296" s="25"/>
      <c r="F296" s="25"/>
      <c r="G296" s="33"/>
      <c r="H296" s="33"/>
      <c r="I296" s="35"/>
      <c r="J296" s="35"/>
      <c r="K296" s="35"/>
      <c r="L296" s="33"/>
      <c r="M296" s="33"/>
      <c r="N296" s="33"/>
      <c r="O296" s="33"/>
      <c r="P296" s="33"/>
      <c r="Q296" s="33"/>
      <c r="R296" s="33"/>
      <c r="S296" s="33"/>
      <c r="T296" s="33"/>
      <c r="U296" s="33"/>
      <c r="V296" s="33"/>
      <c r="W296" s="33"/>
      <c r="X296" s="33"/>
      <c r="Y296" s="33"/>
    </row>
    <row r="297" spans="1:25" ht="15">
      <c r="A297" s="25"/>
      <c r="B297" s="25"/>
      <c r="C297" s="25"/>
      <c r="D297" s="25"/>
      <c r="E297" s="25"/>
      <c r="F297" s="25"/>
      <c r="G297" s="33"/>
      <c r="H297" s="33"/>
      <c r="I297" s="35"/>
      <c r="J297" s="35"/>
      <c r="K297" s="35"/>
      <c r="L297" s="33"/>
      <c r="M297" s="33"/>
      <c r="N297" s="33"/>
      <c r="O297" s="33"/>
      <c r="P297" s="33"/>
      <c r="Q297" s="33"/>
      <c r="R297" s="33"/>
      <c r="S297" s="33"/>
      <c r="T297" s="33"/>
      <c r="U297" s="33"/>
      <c r="V297" s="33"/>
      <c r="W297" s="33"/>
      <c r="X297" s="33"/>
      <c r="Y297" s="33"/>
    </row>
    <row r="298" spans="1:25" ht="15">
      <c r="A298" s="25"/>
      <c r="B298" s="25"/>
      <c r="C298" s="25"/>
      <c r="D298" s="25"/>
      <c r="E298" s="25"/>
      <c r="F298" s="25"/>
      <c r="G298" s="33"/>
      <c r="H298" s="33"/>
      <c r="I298" s="35"/>
      <c r="J298" s="35"/>
      <c r="K298" s="35"/>
      <c r="L298" s="33"/>
      <c r="M298" s="33"/>
      <c r="N298" s="33"/>
      <c r="O298" s="33"/>
      <c r="P298" s="33"/>
      <c r="Q298" s="33"/>
      <c r="R298" s="33"/>
      <c r="S298" s="33"/>
      <c r="T298" s="33"/>
      <c r="U298" s="33"/>
      <c r="V298" s="33"/>
      <c r="W298" s="33"/>
      <c r="X298" s="33"/>
      <c r="Y298" s="33"/>
    </row>
    <row r="299" spans="1:25" ht="15">
      <c r="A299" s="25"/>
      <c r="B299" s="25"/>
      <c r="C299" s="25"/>
      <c r="D299" s="25"/>
      <c r="E299" s="25"/>
      <c r="F299" s="25"/>
      <c r="G299" s="33"/>
      <c r="H299" s="33"/>
      <c r="I299" s="35"/>
      <c r="J299" s="35"/>
      <c r="K299" s="35"/>
      <c r="L299" s="33"/>
      <c r="M299" s="33"/>
      <c r="N299" s="33"/>
      <c r="O299" s="33"/>
      <c r="P299" s="33"/>
      <c r="Q299" s="33"/>
      <c r="R299" s="33"/>
      <c r="S299" s="33"/>
      <c r="T299" s="33"/>
      <c r="U299" s="33"/>
      <c r="V299" s="33"/>
      <c r="W299" s="33"/>
      <c r="X299" s="33"/>
      <c r="Y299" s="33"/>
    </row>
    <row r="300" spans="1:25" ht="15">
      <c r="A300" s="25"/>
      <c r="B300" s="25"/>
      <c r="C300" s="25"/>
      <c r="D300" s="25"/>
      <c r="E300" s="25"/>
      <c r="F300" s="25"/>
      <c r="G300" s="33"/>
      <c r="H300" s="33"/>
      <c r="I300" s="35"/>
      <c r="J300" s="35"/>
      <c r="K300" s="35"/>
      <c r="L300" s="33"/>
      <c r="M300" s="33"/>
      <c r="N300" s="33"/>
      <c r="O300" s="33"/>
      <c r="P300" s="33"/>
      <c r="Q300" s="33"/>
      <c r="R300" s="33"/>
      <c r="S300" s="33"/>
      <c r="T300" s="33"/>
      <c r="U300" s="33"/>
      <c r="V300" s="33"/>
      <c r="W300" s="33"/>
      <c r="X300" s="33"/>
      <c r="Y300" s="33"/>
    </row>
    <row r="301" spans="1:25" ht="15">
      <c r="A301" s="25"/>
      <c r="B301" s="25"/>
      <c r="C301" s="25"/>
      <c r="D301" s="25"/>
      <c r="E301" s="25"/>
      <c r="F301" s="25"/>
      <c r="G301" s="33"/>
      <c r="H301" s="33"/>
      <c r="I301" s="35"/>
      <c r="J301" s="35"/>
      <c r="K301" s="35"/>
      <c r="L301" s="33"/>
      <c r="M301" s="33"/>
      <c r="N301" s="33"/>
      <c r="O301" s="33"/>
      <c r="P301" s="33"/>
      <c r="Q301" s="33"/>
      <c r="R301" s="33"/>
      <c r="S301" s="33"/>
      <c r="T301" s="33"/>
      <c r="U301" s="33"/>
      <c r="V301" s="33"/>
      <c r="W301" s="33"/>
      <c r="X301" s="33"/>
      <c r="Y301" s="33"/>
    </row>
    <row r="302" spans="1:25" ht="15">
      <c r="A302" s="25"/>
      <c r="B302" s="25"/>
      <c r="C302" s="25"/>
      <c r="D302" s="25"/>
      <c r="E302" s="25"/>
      <c r="F302" s="25"/>
      <c r="G302" s="33"/>
      <c r="H302" s="33"/>
      <c r="I302" s="35"/>
      <c r="J302" s="35"/>
      <c r="K302" s="35"/>
      <c r="L302" s="33"/>
      <c r="M302" s="33"/>
      <c r="N302" s="33"/>
      <c r="O302" s="33"/>
      <c r="P302" s="33"/>
      <c r="Q302" s="33"/>
      <c r="R302" s="33"/>
      <c r="S302" s="33"/>
      <c r="T302" s="33"/>
      <c r="U302" s="33"/>
      <c r="V302" s="33"/>
      <c r="W302" s="33"/>
      <c r="X302" s="33"/>
      <c r="Y302" s="33"/>
    </row>
    <row r="303" spans="1:25" ht="15">
      <c r="A303" s="25"/>
      <c r="B303" s="25"/>
      <c r="C303" s="25"/>
      <c r="D303" s="25"/>
      <c r="E303" s="25"/>
      <c r="F303" s="25"/>
      <c r="G303" s="33"/>
      <c r="H303" s="33"/>
      <c r="I303" s="35"/>
      <c r="J303" s="35"/>
      <c r="K303" s="35"/>
      <c r="L303" s="33"/>
      <c r="M303" s="33"/>
      <c r="N303" s="33"/>
      <c r="O303" s="33"/>
      <c r="P303" s="33"/>
      <c r="Q303" s="33"/>
      <c r="R303" s="33"/>
      <c r="S303" s="33"/>
      <c r="T303" s="33"/>
      <c r="U303" s="33"/>
      <c r="V303" s="33"/>
      <c r="W303" s="33"/>
      <c r="X303" s="33"/>
      <c r="Y303" s="33"/>
    </row>
    <row r="304" spans="1:25" ht="15">
      <c r="A304" s="25"/>
      <c r="B304" s="25"/>
      <c r="C304" s="25"/>
      <c r="D304" s="25"/>
      <c r="E304" s="25"/>
      <c r="F304" s="25"/>
      <c r="G304" s="33"/>
      <c r="H304" s="33"/>
      <c r="I304" s="35"/>
      <c r="J304" s="35"/>
      <c r="K304" s="35"/>
      <c r="L304" s="33"/>
      <c r="M304" s="33"/>
      <c r="N304" s="33"/>
      <c r="O304" s="33"/>
      <c r="P304" s="33"/>
      <c r="Q304" s="33"/>
      <c r="R304" s="33"/>
      <c r="S304" s="33"/>
      <c r="T304" s="33"/>
      <c r="U304" s="33"/>
      <c r="V304" s="33"/>
      <c r="W304" s="33"/>
      <c r="X304" s="33"/>
      <c r="Y304" s="33"/>
    </row>
    <row r="305" spans="1:25" ht="15">
      <c r="A305" s="25"/>
      <c r="B305" s="25"/>
      <c r="C305" s="25"/>
      <c r="D305" s="25"/>
      <c r="E305" s="25"/>
      <c r="F305" s="25"/>
      <c r="G305" s="33"/>
      <c r="H305" s="33"/>
      <c r="I305" s="35"/>
      <c r="J305" s="35"/>
      <c r="K305" s="35"/>
      <c r="L305" s="33"/>
      <c r="M305" s="33"/>
      <c r="N305" s="33"/>
      <c r="O305" s="33"/>
      <c r="P305" s="33"/>
      <c r="Q305" s="33"/>
      <c r="R305" s="33"/>
      <c r="S305" s="33"/>
      <c r="T305" s="33"/>
      <c r="U305" s="33"/>
      <c r="V305" s="33"/>
      <c r="W305" s="33"/>
      <c r="X305" s="33"/>
      <c r="Y305" s="33"/>
    </row>
    <row r="306" spans="1:25" ht="15">
      <c r="A306" s="25"/>
      <c r="B306" s="25"/>
      <c r="C306" s="25"/>
      <c r="D306" s="25"/>
      <c r="E306" s="25"/>
      <c r="F306" s="25"/>
      <c r="G306" s="33"/>
      <c r="H306" s="33"/>
      <c r="I306" s="35"/>
      <c r="J306" s="35"/>
      <c r="K306" s="35"/>
      <c r="L306" s="33"/>
      <c r="M306" s="33"/>
      <c r="N306" s="33"/>
      <c r="O306" s="33"/>
      <c r="P306" s="33"/>
      <c r="Q306" s="33"/>
      <c r="R306" s="33"/>
      <c r="S306" s="33"/>
      <c r="T306" s="33"/>
      <c r="U306" s="33"/>
      <c r="V306" s="33"/>
      <c r="W306" s="33"/>
      <c r="X306" s="33"/>
      <c r="Y306" s="33"/>
    </row>
    <row r="307" spans="1:25" ht="15">
      <c r="A307" s="25"/>
      <c r="B307" s="25"/>
      <c r="C307" s="25"/>
      <c r="D307" s="25"/>
      <c r="E307" s="25"/>
      <c r="F307" s="25"/>
      <c r="G307" s="33"/>
      <c r="H307" s="33"/>
      <c r="I307" s="35"/>
      <c r="J307" s="35"/>
      <c r="K307" s="35"/>
      <c r="L307" s="33"/>
      <c r="M307" s="33"/>
      <c r="N307" s="33"/>
      <c r="O307" s="33"/>
      <c r="P307" s="33"/>
      <c r="Q307" s="33"/>
      <c r="R307" s="33"/>
      <c r="S307" s="33"/>
      <c r="T307" s="33"/>
      <c r="U307" s="33"/>
      <c r="V307" s="33"/>
      <c r="W307" s="33"/>
      <c r="X307" s="33"/>
      <c r="Y307" s="33"/>
    </row>
    <row r="308" spans="1:25" ht="15">
      <c r="A308" s="25"/>
      <c r="B308" s="25"/>
      <c r="C308" s="25"/>
      <c r="D308" s="25"/>
      <c r="E308" s="25"/>
      <c r="F308" s="25"/>
      <c r="G308" s="33"/>
      <c r="H308" s="33"/>
      <c r="I308" s="35"/>
      <c r="J308" s="35"/>
      <c r="K308" s="35"/>
      <c r="L308" s="33"/>
      <c r="M308" s="33"/>
      <c r="N308" s="33"/>
      <c r="O308" s="33"/>
      <c r="P308" s="33"/>
      <c r="Q308" s="33"/>
      <c r="R308" s="33"/>
      <c r="S308" s="33"/>
      <c r="T308" s="33"/>
      <c r="U308" s="33"/>
      <c r="V308" s="33"/>
      <c r="W308" s="33"/>
      <c r="X308" s="33"/>
      <c r="Y308" s="33"/>
    </row>
    <row r="309" spans="1:25" ht="15">
      <c r="A309" s="25"/>
      <c r="B309" s="25"/>
      <c r="C309" s="25"/>
      <c r="D309" s="25"/>
      <c r="E309" s="25"/>
      <c r="F309" s="25"/>
      <c r="G309" s="33"/>
      <c r="H309" s="33"/>
      <c r="I309" s="35"/>
      <c r="J309" s="35"/>
      <c r="K309" s="35"/>
      <c r="L309" s="33"/>
      <c r="M309" s="33"/>
      <c r="N309" s="33"/>
      <c r="O309" s="33"/>
      <c r="P309" s="33"/>
      <c r="Q309" s="33"/>
      <c r="R309" s="33"/>
      <c r="S309" s="33"/>
      <c r="T309" s="33"/>
      <c r="U309" s="33"/>
      <c r="V309" s="33"/>
      <c r="W309" s="33"/>
      <c r="X309" s="33"/>
      <c r="Y309" s="33"/>
    </row>
    <row r="310" spans="1:25" ht="15">
      <c r="A310" s="25"/>
      <c r="B310" s="25"/>
      <c r="C310" s="25"/>
      <c r="D310" s="25"/>
      <c r="E310" s="25"/>
      <c r="F310" s="25"/>
      <c r="G310" s="33"/>
      <c r="H310" s="33"/>
      <c r="I310" s="35"/>
      <c r="J310" s="35"/>
      <c r="K310" s="35"/>
      <c r="L310" s="33"/>
      <c r="M310" s="33"/>
      <c r="N310" s="33"/>
      <c r="O310" s="33"/>
      <c r="P310" s="33"/>
      <c r="Q310" s="33"/>
      <c r="R310" s="33"/>
      <c r="S310" s="33"/>
      <c r="T310" s="33"/>
      <c r="U310" s="33"/>
      <c r="V310" s="33"/>
      <c r="W310" s="33"/>
      <c r="X310" s="33"/>
      <c r="Y310" s="33"/>
    </row>
    <row r="311" spans="1:25" ht="15">
      <c r="A311" s="25"/>
      <c r="B311" s="25"/>
      <c r="C311" s="25"/>
      <c r="D311" s="25"/>
      <c r="E311" s="25"/>
      <c r="F311" s="25"/>
      <c r="G311" s="33"/>
      <c r="H311" s="33"/>
      <c r="I311" s="35"/>
      <c r="J311" s="35"/>
      <c r="K311" s="35"/>
      <c r="L311" s="33"/>
      <c r="M311" s="33"/>
      <c r="N311" s="33"/>
      <c r="O311" s="33"/>
      <c r="P311" s="33"/>
      <c r="Q311" s="33"/>
      <c r="R311" s="33"/>
      <c r="S311" s="33"/>
      <c r="T311" s="33"/>
      <c r="U311" s="33"/>
      <c r="V311" s="33"/>
      <c r="W311" s="33"/>
      <c r="X311" s="33"/>
      <c r="Y311" s="33"/>
    </row>
    <row r="312" spans="1:25" ht="15">
      <c r="A312" s="25"/>
      <c r="B312" s="25"/>
      <c r="C312" s="25"/>
      <c r="D312" s="25"/>
      <c r="E312" s="25"/>
      <c r="F312" s="25"/>
      <c r="G312" s="33"/>
      <c r="H312" s="33"/>
      <c r="I312" s="35"/>
      <c r="J312" s="35"/>
      <c r="K312" s="35"/>
      <c r="L312" s="33"/>
      <c r="M312" s="33"/>
      <c r="N312" s="33"/>
      <c r="O312" s="33"/>
      <c r="P312" s="33"/>
      <c r="Q312" s="33"/>
      <c r="R312" s="33"/>
      <c r="S312" s="33"/>
      <c r="T312" s="33"/>
      <c r="U312" s="33"/>
      <c r="V312" s="33"/>
      <c r="W312" s="33"/>
      <c r="X312" s="33"/>
      <c r="Y312" s="33"/>
    </row>
    <row r="313" spans="1:25" ht="15">
      <c r="A313" s="25"/>
      <c r="B313" s="25"/>
      <c r="C313" s="25"/>
      <c r="D313" s="25"/>
      <c r="E313" s="25"/>
      <c r="F313" s="25"/>
      <c r="G313" s="33"/>
      <c r="H313" s="33"/>
      <c r="I313" s="35"/>
      <c r="J313" s="35"/>
      <c r="K313" s="35"/>
      <c r="L313" s="33"/>
      <c r="M313" s="33"/>
      <c r="N313" s="33"/>
      <c r="O313" s="33"/>
      <c r="P313" s="33"/>
      <c r="Q313" s="33"/>
      <c r="R313" s="33"/>
      <c r="S313" s="33"/>
      <c r="T313" s="33"/>
      <c r="U313" s="33"/>
      <c r="V313" s="33"/>
      <c r="W313" s="33"/>
      <c r="X313" s="33"/>
      <c r="Y313" s="33"/>
    </row>
    <row r="314" spans="1:25" ht="15">
      <c r="A314" s="25"/>
      <c r="B314" s="25"/>
      <c r="C314" s="25"/>
      <c r="D314" s="25"/>
      <c r="E314" s="25"/>
      <c r="F314" s="25"/>
      <c r="G314" s="33"/>
      <c r="H314" s="33"/>
      <c r="I314" s="35"/>
      <c r="J314" s="35"/>
      <c r="K314" s="35"/>
      <c r="L314" s="33"/>
      <c r="M314" s="33"/>
      <c r="N314" s="33"/>
      <c r="O314" s="33"/>
      <c r="P314" s="33"/>
      <c r="Q314" s="33"/>
      <c r="R314" s="33"/>
      <c r="S314" s="33"/>
      <c r="T314" s="33"/>
      <c r="U314" s="33"/>
      <c r="V314" s="33"/>
      <c r="W314" s="33"/>
      <c r="X314" s="33"/>
      <c r="Y314" s="33"/>
    </row>
    <row r="315" spans="1:25" ht="15">
      <c r="A315" s="25"/>
      <c r="B315" s="25"/>
      <c r="C315" s="25"/>
      <c r="D315" s="25"/>
      <c r="E315" s="25"/>
      <c r="F315" s="25"/>
      <c r="G315" s="33"/>
      <c r="H315" s="33"/>
      <c r="I315" s="35"/>
      <c r="J315" s="35"/>
      <c r="K315" s="35"/>
      <c r="L315" s="33"/>
      <c r="M315" s="33"/>
      <c r="N315" s="33"/>
      <c r="O315" s="33"/>
      <c r="P315" s="33"/>
      <c r="Q315" s="33"/>
      <c r="R315" s="33"/>
      <c r="S315" s="33"/>
      <c r="T315" s="33"/>
      <c r="U315" s="33"/>
      <c r="V315" s="33"/>
      <c r="W315" s="33"/>
      <c r="X315" s="33"/>
      <c r="Y315" s="33"/>
    </row>
    <row r="316" spans="1:25" ht="15">
      <c r="A316" s="25"/>
      <c r="B316" s="25"/>
      <c r="C316" s="25"/>
      <c r="D316" s="25"/>
      <c r="E316" s="25"/>
      <c r="F316" s="25"/>
      <c r="G316" s="33"/>
      <c r="H316" s="33"/>
      <c r="I316" s="35"/>
      <c r="J316" s="35"/>
      <c r="K316" s="35"/>
      <c r="L316" s="33"/>
      <c r="M316" s="33"/>
      <c r="N316" s="33"/>
      <c r="O316" s="33"/>
      <c r="P316" s="33"/>
      <c r="Q316" s="33"/>
      <c r="R316" s="33"/>
      <c r="S316" s="33"/>
      <c r="T316" s="33"/>
      <c r="U316" s="33"/>
      <c r="V316" s="33"/>
      <c r="W316" s="33"/>
      <c r="X316" s="33"/>
      <c r="Y316" s="33"/>
    </row>
    <row r="317" spans="1:25" ht="15">
      <c r="A317" s="25"/>
      <c r="B317" s="25"/>
      <c r="C317" s="25"/>
      <c r="D317" s="25"/>
      <c r="E317" s="25"/>
      <c r="F317" s="25"/>
      <c r="G317" s="33"/>
      <c r="H317" s="33"/>
      <c r="I317" s="35"/>
      <c r="J317" s="35"/>
      <c r="K317" s="35"/>
      <c r="L317" s="33"/>
      <c r="M317" s="33"/>
      <c r="N317" s="33"/>
      <c r="O317" s="33"/>
      <c r="P317" s="33"/>
      <c r="Q317" s="33"/>
      <c r="R317" s="33"/>
      <c r="S317" s="33"/>
      <c r="T317" s="33"/>
      <c r="U317" s="33"/>
      <c r="V317" s="33"/>
      <c r="W317" s="33"/>
      <c r="X317" s="33"/>
      <c r="Y317" s="33"/>
    </row>
    <row r="318" spans="1:25" ht="15">
      <c r="A318" s="25"/>
      <c r="B318" s="25"/>
      <c r="C318" s="25"/>
      <c r="D318" s="25"/>
      <c r="E318" s="25"/>
      <c r="F318" s="25"/>
      <c r="G318" s="33"/>
      <c r="H318" s="33"/>
      <c r="I318" s="35"/>
      <c r="J318" s="35"/>
      <c r="K318" s="35"/>
      <c r="L318" s="33"/>
      <c r="M318" s="33"/>
      <c r="N318" s="33"/>
      <c r="O318" s="33"/>
      <c r="P318" s="33"/>
      <c r="Q318" s="33"/>
      <c r="R318" s="33"/>
      <c r="S318" s="33"/>
      <c r="T318" s="33"/>
      <c r="U318" s="33"/>
      <c r="V318" s="33"/>
      <c r="W318" s="33"/>
      <c r="X318" s="33"/>
      <c r="Y318" s="33"/>
    </row>
    <row r="319" spans="1:25" ht="15">
      <c r="A319" s="25"/>
      <c r="B319" s="25"/>
      <c r="C319" s="25"/>
      <c r="D319" s="25"/>
      <c r="E319" s="25"/>
      <c r="F319" s="25"/>
      <c r="G319" s="33"/>
      <c r="H319" s="33"/>
      <c r="I319" s="35"/>
      <c r="J319" s="35"/>
      <c r="K319" s="35"/>
      <c r="L319" s="33"/>
      <c r="M319" s="33"/>
      <c r="N319" s="33"/>
      <c r="O319" s="33"/>
      <c r="P319" s="33"/>
      <c r="Q319" s="33"/>
      <c r="R319" s="33"/>
      <c r="S319" s="33"/>
      <c r="T319" s="33"/>
      <c r="U319" s="33"/>
      <c r="V319" s="33"/>
      <c r="W319" s="33"/>
      <c r="X319" s="33"/>
      <c r="Y319" s="33"/>
    </row>
    <row r="320" spans="1:25" ht="15">
      <c r="A320" s="25"/>
      <c r="B320" s="25"/>
      <c r="C320" s="25"/>
      <c r="D320" s="25"/>
      <c r="E320" s="25"/>
      <c r="F320" s="25"/>
      <c r="G320" s="33"/>
      <c r="H320" s="33"/>
      <c r="I320" s="35"/>
      <c r="J320" s="35"/>
      <c r="K320" s="35"/>
      <c r="L320" s="33"/>
      <c r="M320" s="33"/>
      <c r="N320" s="33"/>
      <c r="O320" s="33"/>
      <c r="P320" s="33"/>
      <c r="Q320" s="33"/>
      <c r="R320" s="33"/>
      <c r="S320" s="33"/>
      <c r="T320" s="33"/>
      <c r="U320" s="33"/>
      <c r="V320" s="33"/>
      <c r="W320" s="33"/>
      <c r="X320" s="33"/>
      <c r="Y320" s="33"/>
    </row>
    <row r="321" spans="1:25" ht="15">
      <c r="A321" s="25"/>
      <c r="B321" s="25"/>
      <c r="C321" s="25"/>
      <c r="D321" s="25"/>
      <c r="E321" s="25"/>
      <c r="F321" s="25"/>
      <c r="G321" s="33"/>
      <c r="H321" s="33"/>
      <c r="I321" s="35"/>
      <c r="J321" s="35"/>
      <c r="K321" s="35"/>
      <c r="L321" s="33"/>
      <c r="M321" s="33"/>
      <c r="N321" s="33"/>
      <c r="O321" s="33"/>
      <c r="P321" s="33"/>
      <c r="Q321" s="33"/>
      <c r="R321" s="33"/>
      <c r="S321" s="33"/>
      <c r="T321" s="33"/>
      <c r="U321" s="33"/>
      <c r="V321" s="33"/>
      <c r="W321" s="33"/>
      <c r="X321" s="33"/>
      <c r="Y321" s="33"/>
    </row>
    <row r="322" spans="1:25" ht="15">
      <c r="A322" s="25"/>
      <c r="B322" s="25"/>
      <c r="C322" s="25"/>
      <c r="D322" s="25"/>
      <c r="E322" s="25"/>
      <c r="F322" s="25"/>
      <c r="G322" s="33"/>
      <c r="H322" s="33"/>
      <c r="I322" s="35"/>
      <c r="J322" s="35"/>
      <c r="K322" s="35"/>
      <c r="L322" s="33"/>
      <c r="M322" s="33"/>
      <c r="N322" s="33"/>
      <c r="O322" s="33"/>
      <c r="P322" s="33"/>
      <c r="Q322" s="33"/>
      <c r="R322" s="33"/>
      <c r="S322" s="33"/>
      <c r="T322" s="33"/>
      <c r="U322" s="33"/>
      <c r="V322" s="33"/>
      <c r="W322" s="33"/>
      <c r="X322" s="33"/>
      <c r="Y322" s="33"/>
    </row>
    <row r="323" spans="1:25" ht="15">
      <c r="A323" s="25"/>
      <c r="B323" s="25"/>
      <c r="C323" s="25"/>
      <c r="D323" s="25"/>
      <c r="E323" s="25"/>
      <c r="F323" s="25"/>
      <c r="G323" s="33"/>
      <c r="H323" s="33"/>
      <c r="I323" s="35"/>
      <c r="J323" s="35"/>
      <c r="K323" s="35"/>
      <c r="L323" s="33"/>
      <c r="M323" s="33"/>
      <c r="N323" s="33"/>
      <c r="O323" s="33"/>
      <c r="P323" s="33"/>
      <c r="Q323" s="33"/>
      <c r="R323" s="33"/>
      <c r="S323" s="33"/>
      <c r="T323" s="33"/>
      <c r="U323" s="33"/>
      <c r="V323" s="33"/>
      <c r="W323" s="33"/>
      <c r="X323" s="33"/>
      <c r="Y323" s="33"/>
    </row>
    <row r="324" spans="1:25" ht="15">
      <c r="A324" s="25"/>
      <c r="B324" s="25"/>
      <c r="C324" s="25"/>
      <c r="D324" s="25"/>
      <c r="E324" s="25"/>
      <c r="F324" s="25"/>
      <c r="G324" s="33"/>
      <c r="H324" s="33"/>
      <c r="I324" s="35"/>
      <c r="J324" s="35"/>
      <c r="K324" s="35"/>
      <c r="L324" s="33"/>
      <c r="M324" s="33"/>
      <c r="N324" s="33"/>
      <c r="O324" s="33"/>
      <c r="P324" s="33"/>
      <c r="Q324" s="33"/>
      <c r="R324" s="33"/>
      <c r="S324" s="33"/>
      <c r="T324" s="33"/>
      <c r="U324" s="33"/>
      <c r="V324" s="33"/>
      <c r="W324" s="33"/>
      <c r="X324" s="33"/>
      <c r="Y324" s="33"/>
    </row>
    <row r="325" spans="1:25" ht="15">
      <c r="A325" s="25"/>
      <c r="B325" s="25"/>
      <c r="C325" s="25"/>
      <c r="D325" s="25"/>
      <c r="E325" s="25"/>
      <c r="F325" s="25"/>
      <c r="G325" s="33"/>
      <c r="H325" s="33"/>
      <c r="I325" s="35"/>
      <c r="J325" s="35"/>
      <c r="K325" s="35"/>
      <c r="L325" s="33"/>
      <c r="M325" s="33"/>
      <c r="N325" s="33"/>
      <c r="O325" s="33"/>
      <c r="P325" s="33"/>
      <c r="Q325" s="33"/>
      <c r="R325" s="33"/>
      <c r="S325" s="33"/>
      <c r="T325" s="33"/>
      <c r="U325" s="33"/>
      <c r="V325" s="33"/>
      <c r="W325" s="33"/>
      <c r="X325" s="33"/>
      <c r="Y325" s="33"/>
    </row>
    <row r="326" spans="1:25" ht="15">
      <c r="A326" s="25"/>
      <c r="B326" s="25"/>
      <c r="C326" s="25"/>
      <c r="D326" s="25"/>
      <c r="E326" s="25"/>
      <c r="F326" s="25"/>
      <c r="G326" s="33"/>
      <c r="H326" s="33"/>
      <c r="I326" s="35"/>
      <c r="J326" s="35"/>
      <c r="K326" s="35"/>
      <c r="L326" s="33"/>
      <c r="M326" s="33"/>
      <c r="N326" s="33"/>
      <c r="O326" s="33"/>
      <c r="P326" s="33"/>
      <c r="Q326" s="33"/>
      <c r="R326" s="33"/>
      <c r="S326" s="33"/>
      <c r="T326" s="33"/>
      <c r="U326" s="33"/>
      <c r="V326" s="33"/>
      <c r="W326" s="33"/>
      <c r="X326" s="33"/>
      <c r="Y326" s="33"/>
    </row>
    <row r="327" spans="1:25" ht="15">
      <c r="A327" s="25"/>
      <c r="B327" s="25"/>
      <c r="C327" s="25"/>
      <c r="D327" s="25"/>
      <c r="E327" s="25"/>
      <c r="F327" s="25"/>
      <c r="G327" s="33"/>
      <c r="H327" s="33"/>
      <c r="I327" s="35"/>
      <c r="J327" s="35"/>
      <c r="K327" s="35"/>
      <c r="L327" s="33"/>
      <c r="M327" s="33"/>
      <c r="N327" s="33"/>
      <c r="O327" s="33"/>
      <c r="P327" s="33"/>
      <c r="Q327" s="33"/>
      <c r="R327" s="33"/>
      <c r="S327" s="33"/>
      <c r="T327" s="33"/>
      <c r="U327" s="33"/>
      <c r="V327" s="33"/>
      <c r="W327" s="33"/>
      <c r="X327" s="33"/>
      <c r="Y327" s="33"/>
    </row>
    <row r="328" spans="1:25" ht="15">
      <c r="A328" s="25"/>
      <c r="B328" s="25"/>
      <c r="C328" s="25"/>
      <c r="D328" s="25"/>
      <c r="E328" s="25"/>
      <c r="F328" s="25"/>
      <c r="G328" s="33"/>
      <c r="H328" s="33"/>
      <c r="I328" s="35"/>
      <c r="J328" s="35"/>
      <c r="K328" s="35"/>
      <c r="L328" s="33"/>
      <c r="M328" s="33"/>
      <c r="N328" s="33"/>
      <c r="O328" s="33"/>
      <c r="P328" s="33"/>
      <c r="Q328" s="33"/>
      <c r="R328" s="33"/>
      <c r="S328" s="33"/>
      <c r="T328" s="33"/>
      <c r="U328" s="33"/>
      <c r="V328" s="33"/>
      <c r="W328" s="33"/>
      <c r="X328" s="33"/>
      <c r="Y328" s="33"/>
    </row>
    <row r="329" spans="1:25" ht="15">
      <c r="A329" s="25"/>
      <c r="B329" s="25"/>
      <c r="C329" s="25"/>
      <c r="D329" s="25"/>
      <c r="E329" s="25"/>
      <c r="F329" s="25"/>
      <c r="G329" s="33"/>
      <c r="H329" s="33"/>
      <c r="I329" s="35"/>
      <c r="J329" s="35"/>
      <c r="K329" s="35"/>
      <c r="L329" s="33"/>
      <c r="M329" s="33"/>
      <c r="N329" s="33"/>
      <c r="O329" s="33"/>
      <c r="P329" s="33"/>
      <c r="Q329" s="33"/>
      <c r="R329" s="33"/>
      <c r="S329" s="33"/>
      <c r="T329" s="33"/>
      <c r="U329" s="33"/>
      <c r="V329" s="33"/>
      <c r="W329" s="33"/>
      <c r="X329" s="33"/>
      <c r="Y329" s="33"/>
    </row>
    <row r="330" spans="1:25" ht="15">
      <c r="A330" s="25"/>
      <c r="B330" s="25"/>
      <c r="C330" s="25"/>
      <c r="D330" s="25"/>
      <c r="E330" s="25"/>
      <c r="F330" s="25"/>
      <c r="G330" s="33"/>
      <c r="H330" s="33"/>
      <c r="I330" s="35"/>
      <c r="J330" s="35"/>
      <c r="K330" s="35"/>
      <c r="L330" s="33"/>
      <c r="M330" s="33"/>
      <c r="N330" s="33"/>
      <c r="O330" s="33"/>
      <c r="P330" s="33"/>
      <c r="Q330" s="33"/>
      <c r="R330" s="33"/>
      <c r="S330" s="33"/>
      <c r="T330" s="33"/>
      <c r="U330" s="33"/>
      <c r="V330" s="33"/>
      <c r="W330" s="33"/>
      <c r="X330" s="33"/>
      <c r="Y330" s="33"/>
    </row>
    <row r="331" spans="1:25" ht="15">
      <c r="A331" s="25"/>
      <c r="B331" s="25"/>
      <c r="C331" s="25"/>
      <c r="D331" s="25"/>
      <c r="E331" s="25"/>
      <c r="F331" s="25"/>
      <c r="G331" s="33"/>
      <c r="H331" s="33"/>
      <c r="I331" s="35"/>
      <c r="J331" s="35"/>
      <c r="K331" s="35"/>
      <c r="L331" s="33"/>
      <c r="M331" s="33"/>
      <c r="N331" s="33"/>
      <c r="O331" s="33"/>
      <c r="P331" s="33"/>
      <c r="Q331" s="33"/>
      <c r="R331" s="33"/>
      <c r="S331" s="33"/>
      <c r="T331" s="33"/>
      <c r="U331" s="33"/>
      <c r="V331" s="33"/>
      <c r="W331" s="33"/>
      <c r="X331" s="33"/>
      <c r="Y331" s="33"/>
    </row>
    <row r="332" spans="1:25" ht="15">
      <c r="A332" s="25"/>
      <c r="B332" s="25"/>
      <c r="C332" s="25"/>
      <c r="D332" s="25"/>
      <c r="E332" s="25"/>
      <c r="F332" s="25"/>
      <c r="G332" s="33"/>
      <c r="H332" s="33"/>
      <c r="I332" s="35"/>
      <c r="J332" s="35"/>
      <c r="K332" s="35"/>
      <c r="L332" s="33"/>
      <c r="M332" s="33"/>
      <c r="N332" s="33"/>
      <c r="O332" s="33"/>
      <c r="P332" s="33"/>
      <c r="Q332" s="33"/>
      <c r="R332" s="33"/>
      <c r="S332" s="33"/>
      <c r="T332" s="33"/>
      <c r="U332" s="33"/>
      <c r="V332" s="33"/>
      <c r="W332" s="33"/>
      <c r="X332" s="33"/>
      <c r="Y332" s="33"/>
    </row>
    <row r="333" spans="1:25" ht="15">
      <c r="A333" s="25"/>
      <c r="B333" s="25"/>
      <c r="C333" s="25"/>
      <c r="D333" s="25"/>
      <c r="E333" s="25"/>
      <c r="F333" s="25"/>
      <c r="G333" s="33"/>
      <c r="H333" s="33"/>
      <c r="I333" s="35"/>
      <c r="J333" s="35"/>
      <c r="K333" s="35"/>
      <c r="L333" s="33"/>
      <c r="M333" s="33"/>
      <c r="N333" s="33"/>
      <c r="O333" s="33"/>
      <c r="P333" s="33"/>
      <c r="Q333" s="33"/>
      <c r="R333" s="33"/>
      <c r="S333" s="33"/>
      <c r="T333" s="33"/>
      <c r="U333" s="33"/>
      <c r="V333" s="33"/>
      <c r="W333" s="33"/>
      <c r="X333" s="33"/>
      <c r="Y333" s="33"/>
    </row>
    <row r="334" spans="1:25" ht="15">
      <c r="A334" s="25"/>
      <c r="B334" s="25"/>
      <c r="C334" s="25"/>
      <c r="D334" s="25"/>
      <c r="E334" s="25"/>
      <c r="F334" s="25"/>
      <c r="G334" s="33"/>
      <c r="H334" s="33"/>
      <c r="I334" s="35"/>
      <c r="J334" s="35"/>
      <c r="K334" s="35"/>
      <c r="L334" s="33"/>
      <c r="M334" s="33"/>
      <c r="N334" s="33"/>
      <c r="O334" s="33"/>
      <c r="P334" s="33"/>
      <c r="Q334" s="33"/>
      <c r="R334" s="33"/>
      <c r="S334" s="33"/>
      <c r="T334" s="33"/>
      <c r="U334" s="33"/>
      <c r="V334" s="33"/>
      <c r="W334" s="33"/>
      <c r="X334" s="33"/>
      <c r="Y334" s="33"/>
    </row>
    <row r="335" spans="1:25" ht="15">
      <c r="A335" s="25"/>
      <c r="B335" s="25"/>
      <c r="C335" s="25"/>
      <c r="D335" s="25"/>
      <c r="E335" s="25"/>
      <c r="F335" s="25"/>
      <c r="G335" s="33"/>
      <c r="H335" s="33"/>
      <c r="I335" s="35"/>
      <c r="J335" s="35"/>
      <c r="K335" s="35"/>
      <c r="L335" s="33"/>
      <c r="M335" s="33"/>
      <c r="N335" s="33"/>
      <c r="O335" s="33"/>
      <c r="P335" s="33"/>
      <c r="Q335" s="33"/>
      <c r="R335" s="33"/>
      <c r="S335" s="33"/>
      <c r="T335" s="33"/>
      <c r="U335" s="33"/>
      <c r="V335" s="33"/>
      <c r="W335" s="33"/>
      <c r="X335" s="33"/>
      <c r="Y335" s="33"/>
    </row>
    <row r="336" spans="1:25" ht="15">
      <c r="A336" s="25"/>
      <c r="B336" s="25"/>
      <c r="C336" s="25"/>
      <c r="D336" s="25"/>
      <c r="E336" s="25"/>
      <c r="F336" s="25"/>
      <c r="G336" s="33"/>
      <c r="H336" s="33"/>
      <c r="I336" s="35"/>
      <c r="J336" s="35"/>
      <c r="K336" s="35"/>
      <c r="L336" s="33"/>
      <c r="M336" s="33"/>
      <c r="N336" s="33"/>
      <c r="O336" s="33"/>
      <c r="P336" s="33"/>
      <c r="Q336" s="33"/>
      <c r="R336" s="33"/>
      <c r="S336" s="33"/>
      <c r="T336" s="33"/>
      <c r="U336" s="33"/>
      <c r="V336" s="33"/>
      <c r="W336" s="33"/>
      <c r="X336" s="33"/>
      <c r="Y336" s="33"/>
    </row>
  </sheetData>
  <mergeCells count="671">
    <mergeCell ref="B47:B49"/>
    <mergeCell ref="K40:K41"/>
    <mergeCell ref="C46:F46"/>
    <mergeCell ref="H46:K46"/>
    <mergeCell ref="C47:D49"/>
    <mergeCell ref="E47:E49"/>
    <mergeCell ref="F47:F49"/>
    <mergeCell ref="G47:G49"/>
    <mergeCell ref="H47:I49"/>
    <mergeCell ref="J47:J49"/>
    <mergeCell ref="K47:K49"/>
    <mergeCell ref="B7:C7"/>
    <mergeCell ref="H41:I41"/>
    <mergeCell ref="G42:J42"/>
    <mergeCell ref="B43:F43"/>
    <mergeCell ref="G43:K43"/>
    <mergeCell ref="B45:K45"/>
    <mergeCell ref="J5:K5"/>
    <mergeCell ref="J6:K6"/>
    <mergeCell ref="J4:K4"/>
    <mergeCell ref="J7:K7"/>
    <mergeCell ref="B2:K2"/>
    <mergeCell ref="B3:C3"/>
    <mergeCell ref="J3:K3"/>
    <mergeCell ref="B4:C4"/>
    <mergeCell ref="B5:C5"/>
    <mergeCell ref="B6:C6"/>
    <mergeCell ref="B15:B16"/>
    <mergeCell ref="C15:D15"/>
    <mergeCell ref="F15:F16"/>
    <mergeCell ref="G15:G16"/>
    <mergeCell ref="J12:J14"/>
    <mergeCell ref="K12:K14"/>
    <mergeCell ref="K15:K16"/>
    <mergeCell ref="C16:D16"/>
    <mergeCell ref="C17:D17"/>
    <mergeCell ref="G12:G14"/>
    <mergeCell ref="H12:I14"/>
    <mergeCell ref="H15:I15"/>
    <mergeCell ref="H16:I16"/>
    <mergeCell ref="H17:I17"/>
    <mergeCell ref="E12:E14"/>
    <mergeCell ref="F12:F14"/>
    <mergeCell ref="B8:K8"/>
    <mergeCell ref="B9:K9"/>
    <mergeCell ref="B10:K10"/>
    <mergeCell ref="C11:F11"/>
    <mergeCell ref="H11:K11"/>
    <mergeCell ref="B12:B14"/>
    <mergeCell ref="C12:D14"/>
    <mergeCell ref="F23:F24"/>
    <mergeCell ref="G23:G24"/>
    <mergeCell ref="B25:E25"/>
    <mergeCell ref="B26:F26"/>
    <mergeCell ref="C18:D18"/>
    <mergeCell ref="G25:J25"/>
    <mergeCell ref="B17:B18"/>
    <mergeCell ref="F17:F18"/>
    <mergeCell ref="G17:G18"/>
    <mergeCell ref="F19:F20"/>
    <mergeCell ref="G19:G20"/>
    <mergeCell ref="F21:F22"/>
    <mergeCell ref="G21:G22"/>
    <mergeCell ref="C67:D67"/>
    <mergeCell ref="C69:D69"/>
    <mergeCell ref="C70:D70"/>
    <mergeCell ref="C71:D71"/>
    <mergeCell ref="H69:I69"/>
    <mergeCell ref="H70:I70"/>
    <mergeCell ref="H71:I71"/>
    <mergeCell ref="F71:F72"/>
    <mergeCell ref="G71:G72"/>
    <mergeCell ref="B67:B68"/>
    <mergeCell ref="B69:B70"/>
    <mergeCell ref="B71:B72"/>
    <mergeCell ref="H18:I18"/>
    <mergeCell ref="H19:I19"/>
    <mergeCell ref="H50:I50"/>
    <mergeCell ref="H51:I51"/>
    <mergeCell ref="C64:D66"/>
    <mergeCell ref="H59:I59"/>
    <mergeCell ref="H64:I66"/>
    <mergeCell ref="J64:J66"/>
    <mergeCell ref="H67:I67"/>
    <mergeCell ref="H68:I68"/>
    <mergeCell ref="C72:D72"/>
    <mergeCell ref="F67:F68"/>
    <mergeCell ref="G67:G68"/>
    <mergeCell ref="F69:F70"/>
    <mergeCell ref="G69:G70"/>
    <mergeCell ref="C68:D68"/>
    <mergeCell ref="F52:F53"/>
    <mergeCell ref="G52:G53"/>
    <mergeCell ref="F54:F55"/>
    <mergeCell ref="G54:G55"/>
    <mergeCell ref="F56:F57"/>
    <mergeCell ref="G56:G57"/>
    <mergeCell ref="F58:F59"/>
    <mergeCell ref="G58:G59"/>
    <mergeCell ref="B61:F61"/>
    <mergeCell ref="H58:I58"/>
    <mergeCell ref="B56:B57"/>
    <mergeCell ref="B58:B59"/>
    <mergeCell ref="B64:B66"/>
    <mergeCell ref="E64:E66"/>
    <mergeCell ref="F64:F66"/>
    <mergeCell ref="G64:G66"/>
    <mergeCell ref="G61:K61"/>
    <mergeCell ref="C63:F63"/>
    <mergeCell ref="H63:K63"/>
    <mergeCell ref="C57:D57"/>
    <mergeCell ref="H52:I52"/>
    <mergeCell ref="H53:I53"/>
    <mergeCell ref="H54:I54"/>
    <mergeCell ref="H55:I55"/>
    <mergeCell ref="H56:I56"/>
    <mergeCell ref="H57:I57"/>
    <mergeCell ref="C58:D58"/>
    <mergeCell ref="C59:D59"/>
    <mergeCell ref="B60:E60"/>
    <mergeCell ref="G60:J60"/>
    <mergeCell ref="C51:D51"/>
    <mergeCell ref="C52:D52"/>
    <mergeCell ref="B54:B55"/>
    <mergeCell ref="C54:D54"/>
    <mergeCell ref="C55:D55"/>
    <mergeCell ref="C56:D56"/>
    <mergeCell ref="B50:B51"/>
    <mergeCell ref="C50:D50"/>
    <mergeCell ref="F50:F51"/>
    <mergeCell ref="G50:G51"/>
    <mergeCell ref="B52:B53"/>
    <mergeCell ref="C53:D53"/>
    <mergeCell ref="K69:K70"/>
    <mergeCell ref="K71:K72"/>
    <mergeCell ref="K50:K51"/>
    <mergeCell ref="K52:K53"/>
    <mergeCell ref="K54:K55"/>
    <mergeCell ref="K56:K57"/>
    <mergeCell ref="K58:K59"/>
    <mergeCell ref="K64:K66"/>
    <mergeCell ref="K67:K68"/>
    <mergeCell ref="C82:D84"/>
    <mergeCell ref="E82:E84"/>
    <mergeCell ref="B85:B86"/>
    <mergeCell ref="C85:D85"/>
    <mergeCell ref="C86:D86"/>
    <mergeCell ref="C87:D87"/>
    <mergeCell ref="F82:F84"/>
    <mergeCell ref="G82:G84"/>
    <mergeCell ref="F85:F86"/>
    <mergeCell ref="G85:G86"/>
    <mergeCell ref="F87:F88"/>
    <mergeCell ref="G87:G88"/>
    <mergeCell ref="G78:K78"/>
    <mergeCell ref="H72:I72"/>
    <mergeCell ref="B73:B74"/>
    <mergeCell ref="F73:F74"/>
    <mergeCell ref="G73:G74"/>
    <mergeCell ref="H73:I73"/>
    <mergeCell ref="K73:K74"/>
    <mergeCell ref="H74:I74"/>
    <mergeCell ref="C75:D75"/>
    <mergeCell ref="C76:D76"/>
    <mergeCell ref="K89:K90"/>
    <mergeCell ref="H90:I90"/>
    <mergeCell ref="B77:E77"/>
    <mergeCell ref="B78:F78"/>
    <mergeCell ref="C73:D73"/>
    <mergeCell ref="C74:D74"/>
    <mergeCell ref="B75:B76"/>
    <mergeCell ref="F75:F76"/>
    <mergeCell ref="G75:G76"/>
    <mergeCell ref="H75:I75"/>
    <mergeCell ref="H82:I84"/>
    <mergeCell ref="J82:J84"/>
    <mergeCell ref="H85:I85"/>
    <mergeCell ref="K85:K86"/>
    <mergeCell ref="H86:I86"/>
    <mergeCell ref="H87:I87"/>
    <mergeCell ref="K87:K88"/>
    <mergeCell ref="B89:B90"/>
    <mergeCell ref="C89:D89"/>
    <mergeCell ref="F89:F90"/>
    <mergeCell ref="G89:G90"/>
    <mergeCell ref="C90:D90"/>
    <mergeCell ref="H88:I88"/>
    <mergeCell ref="H89:I89"/>
    <mergeCell ref="C88:D88"/>
    <mergeCell ref="C21:D21"/>
    <mergeCell ref="C22:D22"/>
    <mergeCell ref="C23:D23"/>
    <mergeCell ref="C24:D24"/>
    <mergeCell ref="B80:K80"/>
    <mergeCell ref="C81:F81"/>
    <mergeCell ref="H81:K81"/>
    <mergeCell ref="K75:K76"/>
    <mergeCell ref="H76:I76"/>
    <mergeCell ref="G77:J77"/>
    <mergeCell ref="H20:I20"/>
    <mergeCell ref="H21:I21"/>
    <mergeCell ref="H22:I22"/>
    <mergeCell ref="H23:I23"/>
    <mergeCell ref="H24:I24"/>
    <mergeCell ref="B19:B20"/>
    <mergeCell ref="B21:B22"/>
    <mergeCell ref="B23:B24"/>
    <mergeCell ref="C19:D19"/>
    <mergeCell ref="C20:D20"/>
    <mergeCell ref="J29:J31"/>
    <mergeCell ref="K29:K31"/>
    <mergeCell ref="K17:K18"/>
    <mergeCell ref="K19:K20"/>
    <mergeCell ref="K21:K22"/>
    <mergeCell ref="K23:K24"/>
    <mergeCell ref="G26:K26"/>
    <mergeCell ref="G29:G31"/>
    <mergeCell ref="H29:I31"/>
    <mergeCell ref="B27:K27"/>
    <mergeCell ref="C28:F28"/>
    <mergeCell ref="H28:K28"/>
    <mergeCell ref="B29:B31"/>
    <mergeCell ref="C29:D31"/>
    <mergeCell ref="E29:E31"/>
    <mergeCell ref="F29:F31"/>
    <mergeCell ref="B34:B35"/>
    <mergeCell ref="F34:F35"/>
    <mergeCell ref="G34:G35"/>
    <mergeCell ref="H34:I34"/>
    <mergeCell ref="K34:K35"/>
    <mergeCell ref="H35:I35"/>
    <mergeCell ref="C34:D34"/>
    <mergeCell ref="C35:D35"/>
    <mergeCell ref="K38:K39"/>
    <mergeCell ref="H39:I39"/>
    <mergeCell ref="B32:B33"/>
    <mergeCell ref="F32:F33"/>
    <mergeCell ref="G32:G33"/>
    <mergeCell ref="H32:I32"/>
    <mergeCell ref="K32:K33"/>
    <mergeCell ref="H33:I33"/>
    <mergeCell ref="C32:D32"/>
    <mergeCell ref="C33:D33"/>
    <mergeCell ref="B36:B37"/>
    <mergeCell ref="F36:F37"/>
    <mergeCell ref="G36:G37"/>
    <mergeCell ref="H36:I36"/>
    <mergeCell ref="K36:K37"/>
    <mergeCell ref="H37:I37"/>
    <mergeCell ref="C36:D36"/>
    <mergeCell ref="C37:D37"/>
    <mergeCell ref="C38:D38"/>
    <mergeCell ref="C39:D39"/>
    <mergeCell ref="B40:B41"/>
    <mergeCell ref="F40:F41"/>
    <mergeCell ref="G40:G41"/>
    <mergeCell ref="H40:I40"/>
    <mergeCell ref="B38:B39"/>
    <mergeCell ref="F38:F39"/>
    <mergeCell ref="G38:G39"/>
    <mergeCell ref="H38:I38"/>
    <mergeCell ref="K99:K101"/>
    <mergeCell ref="H102:I102"/>
    <mergeCell ref="K102:K103"/>
    <mergeCell ref="H103:I103"/>
    <mergeCell ref="C40:D40"/>
    <mergeCell ref="C41:D41"/>
    <mergeCell ref="B42:E42"/>
    <mergeCell ref="B82:B84"/>
    <mergeCell ref="K82:K84"/>
    <mergeCell ref="B87:B88"/>
    <mergeCell ref="B99:B101"/>
    <mergeCell ref="E99:E101"/>
    <mergeCell ref="C103:D103"/>
    <mergeCell ref="B97:K97"/>
    <mergeCell ref="C98:F98"/>
    <mergeCell ref="H98:K98"/>
    <mergeCell ref="F99:F101"/>
    <mergeCell ref="G99:G101"/>
    <mergeCell ref="H99:I101"/>
    <mergeCell ref="J99:J101"/>
    <mergeCell ref="H116:K116"/>
    <mergeCell ref="K117:K119"/>
    <mergeCell ref="C109:D109"/>
    <mergeCell ref="C110:D110"/>
    <mergeCell ref="B117:B119"/>
    <mergeCell ref="C117:D119"/>
    <mergeCell ref="E117:E119"/>
    <mergeCell ref="F117:F119"/>
    <mergeCell ref="G117:G119"/>
    <mergeCell ref="B93:B94"/>
    <mergeCell ref="F93:F94"/>
    <mergeCell ref="G93:G94"/>
    <mergeCell ref="H93:I93"/>
    <mergeCell ref="K93:K94"/>
    <mergeCell ref="H111:I111"/>
    <mergeCell ref="C99:D101"/>
    <mergeCell ref="C102:D102"/>
    <mergeCell ref="C93:D93"/>
    <mergeCell ref="C94:D94"/>
    <mergeCell ref="H92:I92"/>
    <mergeCell ref="H94:I94"/>
    <mergeCell ref="G95:J95"/>
    <mergeCell ref="G96:K96"/>
    <mergeCell ref="C91:D91"/>
    <mergeCell ref="C92:D92"/>
    <mergeCell ref="B95:E95"/>
    <mergeCell ref="B96:F96"/>
    <mergeCell ref="K106:K107"/>
    <mergeCell ref="H107:I107"/>
    <mergeCell ref="H117:I119"/>
    <mergeCell ref="J117:J119"/>
    <mergeCell ref="K128:K129"/>
    <mergeCell ref="B91:B92"/>
    <mergeCell ref="F91:F92"/>
    <mergeCell ref="G91:G92"/>
    <mergeCell ref="H91:I91"/>
    <mergeCell ref="K91:K92"/>
    <mergeCell ref="K108:K109"/>
    <mergeCell ref="H109:I109"/>
    <mergeCell ref="H110:I110"/>
    <mergeCell ref="K110:K111"/>
    <mergeCell ref="H137:I137"/>
    <mergeCell ref="H138:I138"/>
    <mergeCell ref="G112:J112"/>
    <mergeCell ref="G113:K113"/>
    <mergeCell ref="B115:K115"/>
    <mergeCell ref="C116:F116"/>
    <mergeCell ref="K161:K162"/>
    <mergeCell ref="K163:K164"/>
    <mergeCell ref="H158:I158"/>
    <mergeCell ref="H159:I159"/>
    <mergeCell ref="K159:K160"/>
    <mergeCell ref="H160:I160"/>
    <mergeCell ref="H161:I161"/>
    <mergeCell ref="H162:I162"/>
    <mergeCell ref="H163:I163"/>
    <mergeCell ref="K180:K181"/>
    <mergeCell ref="H164:I164"/>
    <mergeCell ref="G165:J165"/>
    <mergeCell ref="G166:K166"/>
    <mergeCell ref="H168:K168"/>
    <mergeCell ref="H169:I171"/>
    <mergeCell ref="J169:J171"/>
    <mergeCell ref="H172:I172"/>
    <mergeCell ref="H180:I180"/>
    <mergeCell ref="H181:I181"/>
    <mergeCell ref="H178:I178"/>
    <mergeCell ref="H179:I179"/>
    <mergeCell ref="K169:K171"/>
    <mergeCell ref="K172:K173"/>
    <mergeCell ref="K174:K175"/>
    <mergeCell ref="K176:K177"/>
    <mergeCell ref="K178:K179"/>
    <mergeCell ref="H143:I143"/>
    <mergeCell ref="H144:I144"/>
    <mergeCell ref="H145:I145"/>
    <mergeCell ref="G182:J182"/>
    <mergeCell ref="G183:K183"/>
    <mergeCell ref="H173:I173"/>
    <mergeCell ref="H174:I174"/>
    <mergeCell ref="H175:I175"/>
    <mergeCell ref="H176:I176"/>
    <mergeCell ref="H177:I177"/>
    <mergeCell ref="K137:K138"/>
    <mergeCell ref="K139:K140"/>
    <mergeCell ref="K141:K142"/>
    <mergeCell ref="K143:K144"/>
    <mergeCell ref="K145:K146"/>
    <mergeCell ref="H146:I146"/>
    <mergeCell ref="H139:I139"/>
    <mergeCell ref="H140:I140"/>
    <mergeCell ref="H141:I141"/>
    <mergeCell ref="H142:I142"/>
    <mergeCell ref="F139:F140"/>
    <mergeCell ref="G139:G140"/>
    <mergeCell ref="F141:F142"/>
    <mergeCell ref="G141:G142"/>
    <mergeCell ref="F143:F144"/>
    <mergeCell ref="G143:G144"/>
    <mergeCell ref="H151:K151"/>
    <mergeCell ref="C145:D145"/>
    <mergeCell ref="C146:D146"/>
    <mergeCell ref="B147:E147"/>
    <mergeCell ref="G147:J147"/>
    <mergeCell ref="B148:F148"/>
    <mergeCell ref="G148:K148"/>
    <mergeCell ref="F145:F146"/>
    <mergeCell ref="G145:G146"/>
    <mergeCell ref="B141:B142"/>
    <mergeCell ref="C141:D141"/>
    <mergeCell ref="C142:D142"/>
    <mergeCell ref="C143:D143"/>
    <mergeCell ref="C144:D144"/>
    <mergeCell ref="C151:F151"/>
    <mergeCell ref="K152:K154"/>
    <mergeCell ref="B134:B136"/>
    <mergeCell ref="B137:B138"/>
    <mergeCell ref="C137:D137"/>
    <mergeCell ref="F137:F138"/>
    <mergeCell ref="G137:G138"/>
    <mergeCell ref="B139:B140"/>
    <mergeCell ref="C140:D140"/>
    <mergeCell ref="C138:D138"/>
    <mergeCell ref="C139:D139"/>
    <mergeCell ref="B155:B156"/>
    <mergeCell ref="B157:B158"/>
    <mergeCell ref="F157:F158"/>
    <mergeCell ref="G157:G158"/>
    <mergeCell ref="H152:I154"/>
    <mergeCell ref="J152:J154"/>
    <mergeCell ref="B207:B208"/>
    <mergeCell ref="B209:B210"/>
    <mergeCell ref="B150:K150"/>
    <mergeCell ref="F155:F156"/>
    <mergeCell ref="G155:G156"/>
    <mergeCell ref="H155:I155"/>
    <mergeCell ref="K155:K156"/>
    <mergeCell ref="H156:I156"/>
    <mergeCell ref="H157:I157"/>
    <mergeCell ref="K157:K158"/>
    <mergeCell ref="F190:F191"/>
    <mergeCell ref="G190:G191"/>
    <mergeCell ref="F192:F193"/>
    <mergeCell ref="G192:G193"/>
    <mergeCell ref="G194:G195"/>
    <mergeCell ref="B159:B160"/>
    <mergeCell ref="B161:B162"/>
    <mergeCell ref="B163:B164"/>
    <mergeCell ref="B169:B171"/>
    <mergeCell ref="B172:B173"/>
    <mergeCell ref="B196:B197"/>
    <mergeCell ref="B185:K185"/>
    <mergeCell ref="C186:F186"/>
    <mergeCell ref="H186:K186"/>
    <mergeCell ref="E187:E189"/>
    <mergeCell ref="F194:F195"/>
    <mergeCell ref="F196:F197"/>
    <mergeCell ref="G196:G197"/>
    <mergeCell ref="F187:F189"/>
    <mergeCell ref="G187:G189"/>
    <mergeCell ref="B178:B179"/>
    <mergeCell ref="B180:B181"/>
    <mergeCell ref="B187:B189"/>
    <mergeCell ref="B190:B191"/>
    <mergeCell ref="B192:B193"/>
    <mergeCell ref="B194:B195"/>
    <mergeCell ref="C156:D156"/>
    <mergeCell ref="C152:D154"/>
    <mergeCell ref="C155:D155"/>
    <mergeCell ref="C157:D157"/>
    <mergeCell ref="C158:D158"/>
    <mergeCell ref="C159:D159"/>
    <mergeCell ref="B143:B144"/>
    <mergeCell ref="B145:B146"/>
    <mergeCell ref="B152:B154"/>
    <mergeCell ref="E152:E154"/>
    <mergeCell ref="F152:F154"/>
    <mergeCell ref="G152:G154"/>
    <mergeCell ref="C168:F168"/>
    <mergeCell ref="C169:D171"/>
    <mergeCell ref="F159:F160"/>
    <mergeCell ref="G159:G160"/>
    <mergeCell ref="F161:F162"/>
    <mergeCell ref="G161:G162"/>
    <mergeCell ref="F163:F164"/>
    <mergeCell ref="G163:G164"/>
    <mergeCell ref="C160:D160"/>
    <mergeCell ref="C161:D161"/>
    <mergeCell ref="F178:F179"/>
    <mergeCell ref="G178:G179"/>
    <mergeCell ref="E169:E171"/>
    <mergeCell ref="F169:F171"/>
    <mergeCell ref="G169:G171"/>
    <mergeCell ref="C162:D162"/>
    <mergeCell ref="C163:D163"/>
    <mergeCell ref="C164:D164"/>
    <mergeCell ref="B165:E165"/>
    <mergeCell ref="B166:F166"/>
    <mergeCell ref="F180:F181"/>
    <mergeCell ref="G180:G181"/>
    <mergeCell ref="C181:D181"/>
    <mergeCell ref="B182:E182"/>
    <mergeCell ref="B183:F183"/>
    <mergeCell ref="B174:B175"/>
    <mergeCell ref="B176:B177"/>
    <mergeCell ref="F176:F177"/>
    <mergeCell ref="G176:G177"/>
    <mergeCell ref="C177:D177"/>
    <mergeCell ref="C195:D195"/>
    <mergeCell ref="C196:D196"/>
    <mergeCell ref="C197:D197"/>
    <mergeCell ref="C178:D178"/>
    <mergeCell ref="C179:D179"/>
    <mergeCell ref="C180:D180"/>
    <mergeCell ref="C187:D189"/>
    <mergeCell ref="C190:D190"/>
    <mergeCell ref="C191:D191"/>
    <mergeCell ref="C192:D192"/>
    <mergeCell ref="C193:D193"/>
    <mergeCell ref="C194:D194"/>
    <mergeCell ref="B217:E217"/>
    <mergeCell ref="F204:F206"/>
    <mergeCell ref="G209:G210"/>
    <mergeCell ref="G211:G212"/>
    <mergeCell ref="G213:G214"/>
    <mergeCell ref="G215:G216"/>
    <mergeCell ref="B211:B212"/>
    <mergeCell ref="B213:B214"/>
    <mergeCell ref="B215:B216"/>
    <mergeCell ref="B204:B206"/>
    <mergeCell ref="C198:D198"/>
    <mergeCell ref="C204:D206"/>
    <mergeCell ref="E204:E206"/>
    <mergeCell ref="G204:G206"/>
    <mergeCell ref="G207:G208"/>
    <mergeCell ref="C214:D214"/>
    <mergeCell ref="F198:F199"/>
    <mergeCell ref="G198:G199"/>
    <mergeCell ref="C199:D199"/>
    <mergeCell ref="B200:E200"/>
    <mergeCell ref="C211:D211"/>
    <mergeCell ref="C212:D212"/>
    <mergeCell ref="C213:D213"/>
    <mergeCell ref="F213:F214"/>
    <mergeCell ref="F215:F216"/>
    <mergeCell ref="F207:F208"/>
    <mergeCell ref="F209:F210"/>
    <mergeCell ref="F211:F212"/>
    <mergeCell ref="C215:D215"/>
    <mergeCell ref="C216:D216"/>
    <mergeCell ref="K194:K195"/>
    <mergeCell ref="H195:I195"/>
    <mergeCell ref="K187:K189"/>
    <mergeCell ref="H193:I193"/>
    <mergeCell ref="H194:I194"/>
    <mergeCell ref="B218:F218"/>
    <mergeCell ref="C207:D207"/>
    <mergeCell ref="C208:D208"/>
    <mergeCell ref="C209:D209"/>
    <mergeCell ref="C210:D210"/>
    <mergeCell ref="H187:I189"/>
    <mergeCell ref="J187:J189"/>
    <mergeCell ref="H190:I190"/>
    <mergeCell ref="K190:K191"/>
    <mergeCell ref="H191:I191"/>
    <mergeCell ref="H192:I192"/>
    <mergeCell ref="K192:K193"/>
    <mergeCell ref="H199:I199"/>
    <mergeCell ref="G200:J200"/>
    <mergeCell ref="G201:K201"/>
    <mergeCell ref="B202:K202"/>
    <mergeCell ref="C203:F203"/>
    <mergeCell ref="H203:K203"/>
    <mergeCell ref="B201:F201"/>
    <mergeCell ref="B198:B199"/>
    <mergeCell ref="J204:J206"/>
    <mergeCell ref="K204:K206"/>
    <mergeCell ref="H207:I207"/>
    <mergeCell ref="K207:K208"/>
    <mergeCell ref="H208:I208"/>
    <mergeCell ref="K209:K210"/>
    <mergeCell ref="K215:K216"/>
    <mergeCell ref="H196:I196"/>
    <mergeCell ref="K196:K197"/>
    <mergeCell ref="H197:I197"/>
    <mergeCell ref="H198:I198"/>
    <mergeCell ref="K198:K199"/>
    <mergeCell ref="H209:I209"/>
    <mergeCell ref="H210:I210"/>
    <mergeCell ref="H211:I211"/>
    <mergeCell ref="H204:I206"/>
    <mergeCell ref="C176:D176"/>
    <mergeCell ref="H216:I216"/>
    <mergeCell ref="G217:J217"/>
    <mergeCell ref="G218:K218"/>
    <mergeCell ref="K211:K212"/>
    <mergeCell ref="H212:I212"/>
    <mergeCell ref="H213:I213"/>
    <mergeCell ref="K213:K214"/>
    <mergeCell ref="H214:I214"/>
    <mergeCell ref="H215:I215"/>
    <mergeCell ref="C172:D172"/>
    <mergeCell ref="F172:F173"/>
    <mergeCell ref="G172:G173"/>
    <mergeCell ref="C173:D173"/>
    <mergeCell ref="C174:D174"/>
    <mergeCell ref="F174:F175"/>
    <mergeCell ref="G174:G175"/>
    <mergeCell ref="C175:D175"/>
    <mergeCell ref="B102:B103"/>
    <mergeCell ref="B104:B105"/>
    <mergeCell ref="C104:D104"/>
    <mergeCell ref="G104:G105"/>
    <mergeCell ref="C105:D105"/>
    <mergeCell ref="B106:B107"/>
    <mergeCell ref="G106:G107"/>
    <mergeCell ref="F102:F103"/>
    <mergeCell ref="G102:G103"/>
    <mergeCell ref="B113:F113"/>
    <mergeCell ref="F104:F105"/>
    <mergeCell ref="F106:F107"/>
    <mergeCell ref="B108:B109"/>
    <mergeCell ref="C108:D108"/>
    <mergeCell ref="F108:F109"/>
    <mergeCell ref="B110:B111"/>
    <mergeCell ref="C106:D106"/>
    <mergeCell ref="C107:D107"/>
    <mergeCell ref="H104:I104"/>
    <mergeCell ref="K104:K105"/>
    <mergeCell ref="F110:F111"/>
    <mergeCell ref="G110:G111"/>
    <mergeCell ref="C111:D111"/>
    <mergeCell ref="B112:E112"/>
    <mergeCell ref="G108:G109"/>
    <mergeCell ref="H105:I105"/>
    <mergeCell ref="H106:I106"/>
    <mergeCell ref="H108:I108"/>
    <mergeCell ref="B122:B123"/>
    <mergeCell ref="F122:F123"/>
    <mergeCell ref="G122:G123"/>
    <mergeCell ref="H122:I122"/>
    <mergeCell ref="K122:K123"/>
    <mergeCell ref="H123:I123"/>
    <mergeCell ref="C122:D122"/>
    <mergeCell ref="C123:D123"/>
    <mergeCell ref="B120:B121"/>
    <mergeCell ref="F120:F121"/>
    <mergeCell ref="G120:G121"/>
    <mergeCell ref="H120:I120"/>
    <mergeCell ref="K120:K121"/>
    <mergeCell ref="H121:I121"/>
    <mergeCell ref="C120:D120"/>
    <mergeCell ref="C121:D121"/>
    <mergeCell ref="K124:K125"/>
    <mergeCell ref="H125:I125"/>
    <mergeCell ref="C124:D124"/>
    <mergeCell ref="C125:D125"/>
    <mergeCell ref="B126:B127"/>
    <mergeCell ref="F126:F127"/>
    <mergeCell ref="G126:G127"/>
    <mergeCell ref="H126:I126"/>
    <mergeCell ref="K126:K127"/>
    <mergeCell ref="H127:I127"/>
    <mergeCell ref="H128:I128"/>
    <mergeCell ref="H129:I129"/>
    <mergeCell ref="G130:J130"/>
    <mergeCell ref="B124:B125"/>
    <mergeCell ref="F124:F125"/>
    <mergeCell ref="G124:G125"/>
    <mergeCell ref="H124:I124"/>
    <mergeCell ref="J134:J136"/>
    <mergeCell ref="K134:K136"/>
    <mergeCell ref="C128:D128"/>
    <mergeCell ref="C129:D129"/>
    <mergeCell ref="B130:E130"/>
    <mergeCell ref="C126:D126"/>
    <mergeCell ref="C127:D127"/>
    <mergeCell ref="B128:B129"/>
    <mergeCell ref="F128:F129"/>
    <mergeCell ref="G128:G129"/>
    <mergeCell ref="B131:F131"/>
    <mergeCell ref="G131:K131"/>
    <mergeCell ref="B132:K132"/>
    <mergeCell ref="C133:F133"/>
    <mergeCell ref="H133:K133"/>
    <mergeCell ref="C134:D136"/>
    <mergeCell ref="E134:E136"/>
    <mergeCell ref="F134:F136"/>
    <mergeCell ref="G134:G136"/>
    <mergeCell ref="H134:I136"/>
  </mergeCells>
  <dataValidations count="2">
    <dataValidation type="list" allowBlank="1" showErrorMessage="1" sqref="C11 H11 C28 H28 C46 H46 C63 H63 C81 H81 C98 H98 C116 H116 C133 H133 C151 H151 C168 H168 C186 H186 C203 H203" xr:uid="{00000000-0002-0000-0000-000001000000}">
      <formula1>$B$4:$C$7</formula1>
    </dataValidation>
    <dataValidation type="list" allowBlank="1" showErrorMessage="1" sqref="F15 K15 F17 K17 F19 K19 F21 K21 F23 K23 F32 K32 F34 K34 F36 K36 F38 K38 F40 K40 F50 K50 F52 K52 F54 K54 F56 K56 F58 K58 F67 K67 F69 K69 F71 K71 F73 K73 F75 K75 F85 K85 F87 K87 F89 K89 F91 K91 F93 K93 F102 K102 F104 K104 F106 K106 F108 K108 F110 K110 F120 K120 F122 K122 F124 K124 F126 K126 F128 K128 F137 K137 F139 K139 F141 K141 F143 K143 F145 K145 F155 K155 F157 K157 F159 K159 F161 K161 F163 K163 F172 K172 F174 K174 F176 K176 F178 K178 F180 K180 F190 K190 F192 K192 F194 K194 F196 K196 F198 K198 F207 K207 F209 K209 F211 K211 F213 K213 F215 K215" xr:uid="{00000000-0002-0000-0000-000000000000}">
      <formula1>$C$240:$C$261</formula1>
    </dataValidation>
  </dataValidations>
  <printOptions horizontalCentered="1" gridLines="1"/>
  <pageMargins left="0.7" right="0.7" top="0.75" bottom="0.75" header="0" footer="0"/>
  <pageSetup fitToHeight="0" pageOrder="overThenDown" orientation="portrait" cellComments="atEnd"/>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54950-4748-4B1D-AD31-8C8E91E50E51}">
  <sheetPr>
    <outlinePr summaryBelow="0" summaryRight="0"/>
  </sheetPr>
  <dimension ref="A1:Y336"/>
  <sheetViews>
    <sheetView showGridLines="0" workbookViewId="0"/>
  </sheetViews>
  <sheetFormatPr defaultColWidth="12.5703125" defaultRowHeight="12.75" customHeight="1"/>
  <cols>
    <col min="1" max="1" width="2.42578125" customWidth="1"/>
    <col min="2" max="2" width="7.5703125" customWidth="1"/>
    <col min="3" max="3" width="13.85546875" customWidth="1"/>
    <col min="4" max="4" width="8.85546875" customWidth="1"/>
    <col min="5" max="5" width="5.140625" customWidth="1"/>
    <col min="6" max="6" width="8.85546875" customWidth="1"/>
    <col min="7" max="7" width="7.5703125" customWidth="1"/>
    <col min="8" max="9" width="11.42578125" customWidth="1"/>
    <col min="10" max="10" width="5.140625" customWidth="1"/>
    <col min="11" max="11" width="8.85546875" customWidth="1"/>
    <col min="12" max="12" width="8.42578125" customWidth="1"/>
    <col min="13" max="14" width="18.7109375" hidden="1" customWidth="1"/>
    <col min="15" max="15" width="13.7109375" hidden="1" customWidth="1"/>
    <col min="16" max="16" width="16.5703125" hidden="1" customWidth="1"/>
    <col min="17" max="17" width="10.7109375" hidden="1" customWidth="1"/>
    <col min="18" max="18" width="17.140625" hidden="1" customWidth="1"/>
    <col min="19" max="19" width="19.85546875" hidden="1" customWidth="1"/>
    <col min="20" max="20" width="23" hidden="1" customWidth="1"/>
    <col min="21" max="21" width="12.5703125" hidden="1" customWidth="1"/>
    <col min="22" max="25" width="8.42578125" hidden="1" customWidth="1"/>
  </cols>
  <sheetData>
    <row r="1" spans="1:25" ht="23.25">
      <c r="A1" s="1"/>
      <c r="B1" s="1"/>
      <c r="C1" s="1"/>
      <c r="D1" s="1"/>
      <c r="E1" s="1"/>
      <c r="F1" s="1"/>
      <c r="G1" s="1"/>
      <c r="H1" s="1"/>
      <c r="I1" s="1"/>
      <c r="J1" s="1"/>
      <c r="K1" s="1"/>
      <c r="L1" s="1"/>
      <c r="M1" s="1"/>
      <c r="N1" s="1"/>
      <c r="O1" s="1"/>
      <c r="P1" s="1"/>
      <c r="Q1" s="1"/>
      <c r="R1" s="1"/>
      <c r="S1" s="1"/>
      <c r="T1" s="1"/>
      <c r="U1" s="1"/>
      <c r="V1" s="1"/>
      <c r="W1" s="1"/>
      <c r="X1" s="1"/>
      <c r="Y1" s="1"/>
    </row>
    <row r="2" spans="1:25" ht="23.25">
      <c r="A2" s="1"/>
      <c r="B2" s="78" t="s">
        <v>633</v>
      </c>
      <c r="C2" s="45"/>
      <c r="D2" s="45"/>
      <c r="E2" s="45"/>
      <c r="F2" s="45"/>
      <c r="G2" s="45"/>
      <c r="H2" s="45"/>
      <c r="I2" s="45"/>
      <c r="J2" s="45"/>
      <c r="K2" s="43"/>
      <c r="L2" s="1"/>
      <c r="M2" s="1"/>
      <c r="N2" s="1"/>
      <c r="O2" s="1"/>
      <c r="P2" s="1"/>
      <c r="Q2" s="1"/>
      <c r="R2" s="1"/>
      <c r="S2" s="1"/>
      <c r="T2" s="1"/>
      <c r="U2" s="1"/>
      <c r="V2" s="1"/>
      <c r="W2" s="1"/>
      <c r="X2" s="1"/>
      <c r="Y2" s="1"/>
    </row>
    <row r="3" spans="1:25" ht="15">
      <c r="A3" s="2"/>
      <c r="B3" s="62" t="s">
        <v>1</v>
      </c>
      <c r="C3" s="43"/>
      <c r="D3" s="3" t="s">
        <v>2</v>
      </c>
      <c r="E3" s="3" t="s">
        <v>3</v>
      </c>
      <c r="F3" s="3" t="s">
        <v>4</v>
      </c>
      <c r="G3" s="3" t="s">
        <v>5</v>
      </c>
      <c r="H3" s="3" t="s">
        <v>6</v>
      </c>
      <c r="I3" s="3" t="s">
        <v>7</v>
      </c>
      <c r="J3" s="62" t="s">
        <v>8</v>
      </c>
      <c r="K3" s="43"/>
      <c r="L3" s="4"/>
      <c r="M3" s="4"/>
      <c r="N3" s="4"/>
      <c r="O3" s="5" t="s">
        <v>9</v>
      </c>
      <c r="P3" s="4" t="s">
        <v>10</v>
      </c>
      <c r="Q3" s="4" t="s">
        <v>11</v>
      </c>
      <c r="R3" s="4" t="s">
        <v>12</v>
      </c>
      <c r="S3" s="4" t="s">
        <v>13</v>
      </c>
      <c r="T3" s="4" t="s">
        <v>14</v>
      </c>
      <c r="U3" s="4" t="s">
        <v>15</v>
      </c>
      <c r="V3" s="4"/>
      <c r="W3" s="4"/>
      <c r="X3" s="4"/>
      <c r="Y3" s="4"/>
    </row>
    <row r="4" spans="1:25" ht="15">
      <c r="A4" s="6">
        <v>1</v>
      </c>
      <c r="B4" s="63" t="str">
        <f>VLOOKUP(A4,$M$4:$X$7,2,FALSE)</f>
        <v>LAKE KARRINYUP</v>
      </c>
      <c r="C4" s="43"/>
      <c r="D4" s="7">
        <f>VLOOKUP(A4,$M$4:$X$7,3,FALSE)</f>
        <v>6</v>
      </c>
      <c r="E4" s="7">
        <f>VLOOKUP(A4,$M$4:$X$7,4,FALSE)</f>
        <v>4</v>
      </c>
      <c r="F4" s="7">
        <f>VLOOKUP(A4,$M$4:$X$7,5,FALSE)</f>
        <v>0</v>
      </c>
      <c r="G4" s="7">
        <f>VLOOKUP(A4,$M$4:$X$7,6,FALSE)</f>
        <v>2</v>
      </c>
      <c r="H4" s="7">
        <f>VLOOKUP(A4,$M$4:$X$7,7,FALSE)</f>
        <v>16</v>
      </c>
      <c r="I4" s="7">
        <f>VLOOKUP(A4,$M$4:$X$7,8,FALSE)</f>
        <v>14</v>
      </c>
      <c r="J4" s="60">
        <f>VLOOKUP(A4,$M$4:$X$7,9,FALSE)</f>
        <v>8</v>
      </c>
      <c r="K4" s="43"/>
      <c r="L4" s="8"/>
      <c r="M4" s="8">
        <f>RANK(X4,$X$4:$X$7,1)</f>
        <v>2</v>
      </c>
      <c r="N4" s="9" t="s">
        <v>555</v>
      </c>
      <c r="O4" s="10">
        <f>COUNTIF($N$9:$P$326,N4)</f>
        <v>6</v>
      </c>
      <c r="P4" s="8">
        <f>COUNTIF($R$9:$R$326,N4)</f>
        <v>3</v>
      </c>
      <c r="Q4" s="8">
        <f>COUNTIF($S$9:$T$326,N4)</f>
        <v>1</v>
      </c>
      <c r="R4" s="8">
        <f>O4-P4-Q4</f>
        <v>2</v>
      </c>
      <c r="S4" s="8">
        <f>SUMIF($N$8:$N$218,N4,$O$8:$O$218)+SUMIF($P$8:$P$218,N4,$Q$8:$Q$218)</f>
        <v>18</v>
      </c>
      <c r="T4" s="8">
        <f>O4*5-S4</f>
        <v>12</v>
      </c>
      <c r="U4" s="8">
        <f>P4*2+Q4</f>
        <v>7</v>
      </c>
      <c r="V4" s="8">
        <f>U4+(S4/100)</f>
        <v>7.18</v>
      </c>
      <c r="W4" s="8">
        <f>RANK(V4,$V$4:$V$7)</f>
        <v>2</v>
      </c>
      <c r="X4" s="8">
        <f>W4+0.01</f>
        <v>2.0099999999999998</v>
      </c>
    </row>
    <row r="5" spans="1:25" ht="15">
      <c r="A5" s="6">
        <v>2</v>
      </c>
      <c r="B5" s="63" t="str">
        <f>VLOOKUP(A5,$M$4:$X$7,2,FALSE)</f>
        <v>CHEQUERS</v>
      </c>
      <c r="C5" s="43"/>
      <c r="D5" s="7">
        <f>VLOOKUP(A5,$M$4:$X$7,3,FALSE)</f>
        <v>6</v>
      </c>
      <c r="E5" s="7">
        <f>VLOOKUP(A5,$M$4:$X$7,4,FALSE)</f>
        <v>3</v>
      </c>
      <c r="F5" s="7">
        <f>VLOOKUP(A5,$M$4:$X$7,5,FALSE)</f>
        <v>1</v>
      </c>
      <c r="G5" s="7">
        <f>VLOOKUP(A5,$M$4:$X$7,6,FALSE)</f>
        <v>2</v>
      </c>
      <c r="H5" s="7">
        <f>VLOOKUP(A5,$M$4:$X$7,7,FALSE)</f>
        <v>18</v>
      </c>
      <c r="I5" s="7">
        <f>VLOOKUP(A5,$M$4:$X$7,8,FALSE)</f>
        <v>12</v>
      </c>
      <c r="J5" s="60">
        <f>VLOOKUP(A5,$M$4:$X$7,9,FALSE)</f>
        <v>7</v>
      </c>
      <c r="K5" s="43"/>
      <c r="L5" s="8"/>
      <c r="M5" s="8">
        <f>RANK(X5,$X$4:$X$7,1)</f>
        <v>3</v>
      </c>
      <c r="N5" s="9" t="s">
        <v>188</v>
      </c>
      <c r="O5" s="10">
        <f>COUNTIF($N$9:$P$326,N5)</f>
        <v>6</v>
      </c>
      <c r="P5" s="8">
        <f>COUNTIF($R$9:$R$326,N5)</f>
        <v>3</v>
      </c>
      <c r="Q5" s="8">
        <f>COUNTIF($S$9:$T$326,N5)</f>
        <v>0</v>
      </c>
      <c r="R5" s="8">
        <f>O5-P5-Q5</f>
        <v>3</v>
      </c>
      <c r="S5" s="8">
        <f>SUMIF($N$8:$N$218,N5,$O$8:$O$218)+SUMIF($P$8:$P$218,N5,$Q$8:$Q$218)</f>
        <v>14.5</v>
      </c>
      <c r="T5" s="8">
        <f>O5*5-S5</f>
        <v>15.5</v>
      </c>
      <c r="U5" s="8">
        <f>P5*2+Q5</f>
        <v>6</v>
      </c>
      <c r="V5" s="8">
        <f>U5+(S5/100)</f>
        <v>6.1449999999999996</v>
      </c>
      <c r="W5" s="8">
        <f>RANK(V5,$V$4:$V$7)</f>
        <v>3</v>
      </c>
      <c r="X5" s="8">
        <f>W5+0.02</f>
        <v>3.02</v>
      </c>
    </row>
    <row r="6" spans="1:25" ht="15">
      <c r="A6" s="6">
        <v>3</v>
      </c>
      <c r="B6" s="63" t="str">
        <f>VLOOKUP(A6,$M$4:$X$7,2,FALSE)</f>
        <v>SUN CITY</v>
      </c>
      <c r="C6" s="43"/>
      <c r="D6" s="7">
        <f>VLOOKUP(A6,$M$4:$X$7,3,FALSE)</f>
        <v>6</v>
      </c>
      <c r="E6" s="7">
        <f>VLOOKUP(A6,$M$4:$X$7,4,FALSE)</f>
        <v>3</v>
      </c>
      <c r="F6" s="7">
        <f>VLOOKUP(A6,$M$4:$X$7,5,FALSE)</f>
        <v>0</v>
      </c>
      <c r="G6" s="7">
        <f>VLOOKUP(A6,$M$4:$X$7,6,FALSE)</f>
        <v>3</v>
      </c>
      <c r="H6" s="7">
        <f>VLOOKUP(A6,$M$4:$X$7,7,FALSE)</f>
        <v>14.5</v>
      </c>
      <c r="I6" s="7">
        <f>VLOOKUP(A6,$M$4:$X$7,8,FALSE)</f>
        <v>15.5</v>
      </c>
      <c r="J6" s="60">
        <f>VLOOKUP(A6,$M$4:$X$7,9,FALSE)</f>
        <v>6</v>
      </c>
      <c r="K6" s="43"/>
      <c r="L6" s="8"/>
      <c r="M6" s="8">
        <f>RANK(X6,$X$4:$X$7,1)</f>
        <v>1</v>
      </c>
      <c r="N6" s="9" t="s">
        <v>210</v>
      </c>
      <c r="O6" s="10">
        <f>COUNTIF($N$9:$P$326,N6)</f>
        <v>6</v>
      </c>
      <c r="P6" s="8">
        <f>COUNTIF($R$9:$R$326,N6)</f>
        <v>4</v>
      </c>
      <c r="Q6" s="8">
        <f>COUNTIF($S$9:$T$326,N6)</f>
        <v>0</v>
      </c>
      <c r="R6" s="8">
        <f>O6-P6-Q6</f>
        <v>2</v>
      </c>
      <c r="S6" s="8">
        <f>SUMIF($N$8:$N$218,N6,$O$8:$O$218)+SUMIF($P$8:$P$218,N6,$Q$8:$Q$218)</f>
        <v>16</v>
      </c>
      <c r="T6" s="8">
        <f>O6*5-S6</f>
        <v>14</v>
      </c>
      <c r="U6" s="8">
        <f>P6*2+Q6</f>
        <v>8</v>
      </c>
      <c r="V6" s="8">
        <f>U6+(S6/100)</f>
        <v>8.16</v>
      </c>
      <c r="W6" s="8">
        <f>RANK(V6,$V$4:$V$7)</f>
        <v>1</v>
      </c>
      <c r="X6" s="8">
        <f>W6+0.03</f>
        <v>1.03</v>
      </c>
    </row>
    <row r="7" spans="1:25" ht="15">
      <c r="A7" s="6">
        <v>4</v>
      </c>
      <c r="B7" s="63" t="str">
        <f>VLOOKUP(A7,$M$4:$X$7,2,FALSE)</f>
        <v>WANNEROO</v>
      </c>
      <c r="C7" s="43"/>
      <c r="D7" s="7">
        <f>VLOOKUP(A7,$M$4:$X$7,3,FALSE)</f>
        <v>6</v>
      </c>
      <c r="E7" s="7">
        <f>VLOOKUP(A7,$M$4:$X$7,4,FALSE)</f>
        <v>1</v>
      </c>
      <c r="F7" s="7">
        <f>VLOOKUP(A7,$M$4:$X$7,5,FALSE)</f>
        <v>1</v>
      </c>
      <c r="G7" s="7">
        <f>VLOOKUP(A7,$M$4:$X$7,6,FALSE)</f>
        <v>4</v>
      </c>
      <c r="H7" s="7">
        <f>VLOOKUP(A7,$M$4:$X$7,7,FALSE)</f>
        <v>11.5</v>
      </c>
      <c r="I7" s="7">
        <f>VLOOKUP(A7,$M$4:$X$7,8,FALSE)</f>
        <v>18.5</v>
      </c>
      <c r="J7" s="60">
        <f>VLOOKUP(A7,$M$4:$X$7,9,FALSE)</f>
        <v>3</v>
      </c>
      <c r="K7" s="43"/>
      <c r="L7" s="8"/>
      <c r="M7" s="8">
        <f>RANK(X7,$X$4:$X$7,1)</f>
        <v>4</v>
      </c>
      <c r="N7" s="9" t="s">
        <v>438</v>
      </c>
      <c r="O7" s="10">
        <f>COUNTIF($N$9:$P$326,N7)</f>
        <v>6</v>
      </c>
      <c r="P7" s="8">
        <f>COUNTIF($R$9:$R$326,N7)</f>
        <v>1</v>
      </c>
      <c r="Q7" s="8">
        <f>COUNTIF($S$9:$T$326,N7)</f>
        <v>1</v>
      </c>
      <c r="R7" s="8">
        <f>O7-P7-Q7</f>
        <v>4</v>
      </c>
      <c r="S7" s="8">
        <f>SUMIF($N$8:$N$218,N7,$O$8:$O$218)+SUMIF($P$8:$P$218,N7,$Q$8:$Q$218)</f>
        <v>11.5</v>
      </c>
      <c r="T7" s="8">
        <f>O7*5-S7</f>
        <v>18.5</v>
      </c>
      <c r="U7" s="8">
        <f>P7*2+Q7</f>
        <v>3</v>
      </c>
      <c r="V7" s="8">
        <f>U7+(S7/100)</f>
        <v>3.1150000000000002</v>
      </c>
      <c r="W7" s="8">
        <f>RANK(V7,$V$4:$V$7)</f>
        <v>4</v>
      </c>
      <c r="X7" s="8">
        <f>W7+0.04</f>
        <v>4.04</v>
      </c>
    </row>
    <row r="8" spans="1:25" ht="15">
      <c r="A8" s="11"/>
      <c r="B8" s="64"/>
      <c r="C8" s="45"/>
      <c r="D8" s="45"/>
      <c r="E8" s="45"/>
      <c r="F8" s="45"/>
      <c r="G8" s="45"/>
      <c r="H8" s="45"/>
      <c r="I8" s="45"/>
      <c r="J8" s="45"/>
      <c r="K8" s="43"/>
      <c r="L8" s="11"/>
      <c r="M8" s="11"/>
      <c r="N8" s="11"/>
      <c r="O8" s="11"/>
      <c r="P8" s="11"/>
      <c r="Q8" s="11"/>
      <c r="R8" s="11"/>
      <c r="S8" s="11"/>
      <c r="T8" s="11"/>
      <c r="U8" s="11"/>
      <c r="V8" s="11"/>
      <c r="W8" s="11"/>
      <c r="X8" s="11"/>
      <c r="Y8" s="11"/>
    </row>
    <row r="9" spans="1:25" ht="23.25">
      <c r="A9" s="12"/>
      <c r="B9" s="65" t="s">
        <v>20</v>
      </c>
      <c r="C9" s="45"/>
      <c r="D9" s="45"/>
      <c r="E9" s="45"/>
      <c r="F9" s="45"/>
      <c r="G9" s="45"/>
      <c r="H9" s="45"/>
      <c r="I9" s="45"/>
      <c r="J9" s="45"/>
      <c r="K9" s="43"/>
      <c r="L9" s="12"/>
      <c r="M9" s="12"/>
      <c r="N9" s="12"/>
      <c r="O9" s="12"/>
      <c r="P9" s="12"/>
      <c r="Q9" s="12"/>
      <c r="R9" s="12"/>
      <c r="S9" s="12"/>
      <c r="T9" s="12"/>
      <c r="U9" s="12"/>
      <c r="V9" s="12"/>
      <c r="W9" s="12"/>
      <c r="X9" s="12"/>
      <c r="Y9" s="12"/>
    </row>
    <row r="10" spans="1:25" ht="20.25" customHeight="1">
      <c r="A10" s="13"/>
      <c r="B10" s="57" t="s">
        <v>21</v>
      </c>
      <c r="C10" s="45"/>
      <c r="D10" s="45"/>
      <c r="E10" s="45"/>
      <c r="F10" s="45"/>
      <c r="G10" s="45"/>
      <c r="H10" s="45"/>
      <c r="I10" s="45"/>
      <c r="J10" s="45"/>
      <c r="K10" s="43"/>
      <c r="L10" s="69"/>
      <c r="M10" s="69"/>
      <c r="N10" s="69"/>
      <c r="O10" s="69"/>
      <c r="P10" s="69"/>
      <c r="Q10" s="69"/>
      <c r="R10" s="69"/>
      <c r="S10" s="69"/>
      <c r="T10" s="69"/>
      <c r="U10" s="69"/>
      <c r="V10" s="69"/>
      <c r="W10" s="69"/>
      <c r="X10" s="69"/>
      <c r="Y10" s="69"/>
    </row>
    <row r="11" spans="1:25" ht="15">
      <c r="A11" s="15"/>
      <c r="B11" s="16" t="s">
        <v>22</v>
      </c>
      <c r="C11" s="58" t="s">
        <v>438</v>
      </c>
      <c r="D11" s="45"/>
      <c r="E11" s="45"/>
      <c r="F11" s="43"/>
      <c r="G11" s="17" t="s">
        <v>22</v>
      </c>
      <c r="H11" s="48" t="s">
        <v>188</v>
      </c>
      <c r="I11" s="45"/>
      <c r="J11" s="45"/>
      <c r="K11" s="43"/>
      <c r="L11" s="69"/>
      <c r="M11" s="69"/>
      <c r="N11" s="69"/>
      <c r="O11" s="69"/>
      <c r="P11" s="69"/>
      <c r="Q11" s="69"/>
      <c r="R11" s="69"/>
      <c r="S11" s="69"/>
      <c r="T11" s="69"/>
      <c r="U11" s="69"/>
      <c r="V11" s="69"/>
      <c r="W11" s="69"/>
      <c r="X11" s="69"/>
      <c r="Y11" s="69"/>
    </row>
    <row r="12" spans="1:25" ht="15">
      <c r="A12" s="15"/>
      <c r="B12" s="41" t="s">
        <v>23</v>
      </c>
      <c r="C12" s="59" t="s">
        <v>24</v>
      </c>
      <c r="D12" s="50"/>
      <c r="E12" s="41" t="s">
        <v>25</v>
      </c>
      <c r="F12" s="41" t="s">
        <v>26</v>
      </c>
      <c r="G12" s="40" t="s">
        <v>23</v>
      </c>
      <c r="H12" s="49" t="s">
        <v>24</v>
      </c>
      <c r="I12" s="50"/>
      <c r="J12" s="40" t="s">
        <v>25</v>
      </c>
      <c r="K12" s="40" t="s">
        <v>26</v>
      </c>
      <c r="L12" s="69"/>
      <c r="M12" s="69"/>
      <c r="N12" s="69"/>
      <c r="O12" s="69"/>
      <c r="P12" s="69"/>
      <c r="Q12" s="69"/>
      <c r="R12" s="69"/>
      <c r="S12" s="69"/>
      <c r="T12" s="69"/>
      <c r="U12" s="69"/>
      <c r="V12" s="69"/>
      <c r="W12" s="69"/>
      <c r="X12" s="69"/>
      <c r="Y12" s="69"/>
    </row>
    <row r="13" spans="1:25" ht="15">
      <c r="A13" s="15"/>
      <c r="B13" s="47"/>
      <c r="C13" s="51"/>
      <c r="D13" s="52"/>
      <c r="E13" s="47"/>
      <c r="F13" s="47"/>
      <c r="G13" s="47"/>
      <c r="H13" s="51"/>
      <c r="I13" s="52"/>
      <c r="J13" s="47"/>
      <c r="K13" s="47"/>
      <c r="L13" s="69"/>
      <c r="M13" s="69"/>
      <c r="N13" s="69"/>
      <c r="O13" s="69"/>
      <c r="P13" s="69"/>
      <c r="Q13" s="69"/>
      <c r="R13" s="69"/>
      <c r="S13" s="69"/>
      <c r="T13" s="69"/>
      <c r="U13" s="69"/>
      <c r="V13" s="69"/>
      <c r="W13" s="69"/>
      <c r="X13" s="69"/>
      <c r="Y13" s="69"/>
    </row>
    <row r="14" spans="1:25" ht="15">
      <c r="A14" s="15"/>
      <c r="B14" s="39"/>
      <c r="C14" s="53"/>
      <c r="D14" s="54"/>
      <c r="E14" s="39"/>
      <c r="F14" s="39"/>
      <c r="G14" s="39"/>
      <c r="H14" s="53"/>
      <c r="I14" s="54"/>
      <c r="J14" s="39"/>
      <c r="K14" s="39"/>
      <c r="L14" s="69"/>
      <c r="M14" s="69"/>
      <c r="N14" s="69"/>
      <c r="O14" s="69"/>
      <c r="P14" s="69"/>
      <c r="Q14" s="69"/>
      <c r="R14" s="69"/>
      <c r="S14" s="69"/>
      <c r="T14" s="69"/>
      <c r="U14" s="69"/>
      <c r="V14" s="69"/>
      <c r="W14" s="69"/>
      <c r="X14" s="69"/>
      <c r="Y14" s="69"/>
    </row>
    <row r="15" spans="1:25" ht="15">
      <c r="A15" s="15"/>
      <c r="B15" s="41">
        <v>1</v>
      </c>
      <c r="C15" s="66" t="s">
        <v>591</v>
      </c>
      <c r="D15" s="43"/>
      <c r="E15" s="30">
        <v>13</v>
      </c>
      <c r="F15" s="38" t="s">
        <v>33</v>
      </c>
      <c r="G15" s="40">
        <v>1</v>
      </c>
      <c r="H15" s="42" t="s">
        <v>594</v>
      </c>
      <c r="I15" s="43"/>
      <c r="J15" s="19">
        <v>15</v>
      </c>
      <c r="K15" s="38"/>
      <c r="L15" s="71"/>
      <c r="M15" s="71"/>
      <c r="N15" s="71"/>
      <c r="O15" s="71"/>
      <c r="P15" s="71"/>
      <c r="Q15" s="71"/>
      <c r="R15" s="71"/>
      <c r="S15" s="71"/>
      <c r="T15" s="71"/>
      <c r="U15" s="71"/>
      <c r="V15" s="71"/>
      <c r="W15" s="71"/>
      <c r="X15" s="71"/>
      <c r="Y15" s="71"/>
    </row>
    <row r="16" spans="1:25" ht="15">
      <c r="A16" s="15"/>
      <c r="B16" s="39"/>
      <c r="C16" s="66" t="s">
        <v>517</v>
      </c>
      <c r="D16" s="43"/>
      <c r="E16" s="31">
        <v>14</v>
      </c>
      <c r="F16" s="39"/>
      <c r="G16" s="39"/>
      <c r="H16" s="42" t="s">
        <v>547</v>
      </c>
      <c r="I16" s="43"/>
      <c r="J16" s="19">
        <v>31</v>
      </c>
      <c r="K16" s="39"/>
      <c r="L16" s="71"/>
      <c r="M16" s="71"/>
      <c r="N16" s="71"/>
      <c r="O16" s="71"/>
      <c r="P16" s="71"/>
      <c r="Q16" s="71"/>
      <c r="R16" s="71"/>
      <c r="S16" s="71"/>
      <c r="T16" s="71"/>
      <c r="U16" s="71"/>
      <c r="V16" s="71"/>
      <c r="W16" s="71"/>
      <c r="X16" s="71"/>
      <c r="Y16" s="71"/>
    </row>
    <row r="17" spans="1:25" ht="15">
      <c r="A17" s="15"/>
      <c r="B17" s="41">
        <v>2</v>
      </c>
      <c r="C17" s="66" t="s">
        <v>527</v>
      </c>
      <c r="D17" s="43"/>
      <c r="E17" s="30">
        <v>16</v>
      </c>
      <c r="F17" s="38"/>
      <c r="G17" s="40">
        <v>2</v>
      </c>
      <c r="H17" s="42" t="s">
        <v>551</v>
      </c>
      <c r="I17" s="43"/>
      <c r="J17" s="19">
        <v>12</v>
      </c>
      <c r="K17" s="38" t="s">
        <v>33</v>
      </c>
      <c r="L17" s="71"/>
      <c r="M17" s="71"/>
      <c r="N17" s="71"/>
      <c r="O17" s="71"/>
      <c r="P17" s="71"/>
      <c r="Q17" s="71"/>
      <c r="R17" s="71"/>
      <c r="S17" s="71"/>
      <c r="T17" s="71"/>
      <c r="U17" s="71"/>
      <c r="V17" s="71"/>
      <c r="W17" s="71"/>
      <c r="X17" s="71"/>
      <c r="Y17" s="71"/>
    </row>
    <row r="18" spans="1:25" ht="15">
      <c r="A18" s="15"/>
      <c r="B18" s="39"/>
      <c r="C18" s="66" t="s">
        <v>590</v>
      </c>
      <c r="D18" s="43"/>
      <c r="E18" s="31">
        <v>25</v>
      </c>
      <c r="F18" s="39"/>
      <c r="G18" s="39"/>
      <c r="H18" s="42" t="s">
        <v>568</v>
      </c>
      <c r="I18" s="43"/>
      <c r="J18" s="19">
        <v>17</v>
      </c>
      <c r="K18" s="39"/>
      <c r="L18" s="71"/>
      <c r="M18" s="71"/>
      <c r="N18" s="71"/>
      <c r="O18" s="71"/>
      <c r="P18" s="71"/>
      <c r="Q18" s="71"/>
      <c r="R18" s="71"/>
      <c r="S18" s="71"/>
      <c r="T18" s="71"/>
      <c r="U18" s="71"/>
      <c r="V18" s="71"/>
      <c r="W18" s="71"/>
      <c r="X18" s="71"/>
      <c r="Y18" s="71"/>
    </row>
    <row r="19" spans="1:25" ht="15">
      <c r="A19" s="15"/>
      <c r="B19" s="41">
        <v>3</v>
      </c>
      <c r="C19" s="66" t="s">
        <v>525</v>
      </c>
      <c r="D19" s="43"/>
      <c r="E19" s="30">
        <v>10</v>
      </c>
      <c r="F19" s="38" t="s">
        <v>33</v>
      </c>
      <c r="G19" s="40">
        <v>3</v>
      </c>
      <c r="H19" s="42" t="s">
        <v>632</v>
      </c>
      <c r="I19" s="43"/>
      <c r="J19" s="19">
        <v>20</v>
      </c>
      <c r="K19" s="38"/>
      <c r="L19" s="71"/>
      <c r="M19" s="71"/>
      <c r="N19" s="71"/>
      <c r="O19" s="71"/>
      <c r="P19" s="71"/>
      <c r="Q19" s="71"/>
      <c r="R19" s="71"/>
      <c r="S19" s="71"/>
      <c r="T19" s="71"/>
      <c r="U19" s="71"/>
      <c r="V19" s="71"/>
      <c r="W19" s="71"/>
      <c r="X19" s="71"/>
      <c r="Y19" s="71"/>
    </row>
    <row r="20" spans="1:25" ht="15">
      <c r="A20" s="15"/>
      <c r="B20" s="39"/>
      <c r="C20" s="66" t="s">
        <v>523</v>
      </c>
      <c r="D20" s="43"/>
      <c r="E20" s="31">
        <v>21</v>
      </c>
      <c r="F20" s="39"/>
      <c r="G20" s="39"/>
      <c r="H20" s="42" t="s">
        <v>596</v>
      </c>
      <c r="I20" s="43"/>
      <c r="J20" s="19">
        <v>17</v>
      </c>
      <c r="K20" s="39"/>
      <c r="L20" s="71"/>
      <c r="M20" s="71"/>
      <c r="N20" s="71"/>
      <c r="O20" s="71"/>
      <c r="P20" s="71"/>
      <c r="Q20" s="71"/>
      <c r="R20" s="71"/>
      <c r="S20" s="71"/>
      <c r="T20" s="71"/>
      <c r="U20" s="71"/>
      <c r="V20" s="71"/>
      <c r="W20" s="71"/>
      <c r="X20" s="71"/>
      <c r="Y20" s="71"/>
    </row>
    <row r="21" spans="1:25" ht="15">
      <c r="A21" s="15"/>
      <c r="B21" s="41">
        <v>4</v>
      </c>
      <c r="C21" s="66" t="s">
        <v>533</v>
      </c>
      <c r="D21" s="43"/>
      <c r="E21" s="30">
        <v>14</v>
      </c>
      <c r="F21" s="38" t="s">
        <v>68</v>
      </c>
      <c r="G21" s="40">
        <v>4</v>
      </c>
      <c r="H21" s="42" t="s">
        <v>543</v>
      </c>
      <c r="I21" s="43"/>
      <c r="J21" s="19">
        <v>11</v>
      </c>
      <c r="K21" s="38"/>
      <c r="L21" s="71"/>
      <c r="M21" s="71"/>
      <c r="N21" s="71"/>
      <c r="O21" s="71"/>
      <c r="P21" s="71"/>
      <c r="Q21" s="71"/>
      <c r="R21" s="71"/>
      <c r="S21" s="71"/>
      <c r="T21" s="71"/>
      <c r="U21" s="71"/>
      <c r="V21" s="71"/>
      <c r="W21" s="71"/>
      <c r="X21" s="71"/>
      <c r="Y21" s="71"/>
    </row>
    <row r="22" spans="1:25" ht="15">
      <c r="A22" s="15"/>
      <c r="B22" s="39"/>
      <c r="C22" s="66" t="s">
        <v>531</v>
      </c>
      <c r="D22" s="43"/>
      <c r="E22" s="31">
        <v>23</v>
      </c>
      <c r="F22" s="39"/>
      <c r="G22" s="39"/>
      <c r="H22" s="42" t="s">
        <v>562</v>
      </c>
      <c r="I22" s="43"/>
      <c r="J22" s="19">
        <v>20</v>
      </c>
      <c r="K22" s="39"/>
      <c r="L22" s="71"/>
      <c r="M22" s="71"/>
      <c r="N22" s="71"/>
      <c r="O22" s="71"/>
      <c r="P22" s="71"/>
      <c r="Q22" s="71"/>
      <c r="R22" s="71"/>
      <c r="S22" s="71"/>
      <c r="T22" s="71"/>
      <c r="U22" s="71"/>
      <c r="V22" s="71"/>
      <c r="W22" s="71"/>
      <c r="X22" s="71"/>
      <c r="Y22" s="71"/>
    </row>
    <row r="23" spans="1:25" ht="15">
      <c r="A23" s="15"/>
      <c r="B23" s="41">
        <v>5</v>
      </c>
      <c r="C23" s="66" t="s">
        <v>519</v>
      </c>
      <c r="D23" s="43"/>
      <c r="E23" s="30">
        <v>17</v>
      </c>
      <c r="F23" s="38"/>
      <c r="G23" s="40">
        <v>5</v>
      </c>
      <c r="H23" s="42" t="s">
        <v>537</v>
      </c>
      <c r="I23" s="43"/>
      <c r="J23" s="19">
        <v>8</v>
      </c>
      <c r="K23" s="38" t="s">
        <v>68</v>
      </c>
      <c r="L23" s="71"/>
      <c r="M23" s="71"/>
      <c r="N23" s="71"/>
      <c r="O23" s="71"/>
      <c r="P23" s="71"/>
      <c r="Q23" s="71"/>
      <c r="R23" s="71"/>
      <c r="S23" s="71"/>
      <c r="T23" s="71"/>
      <c r="U23" s="71"/>
      <c r="V23" s="71"/>
      <c r="W23" s="71"/>
      <c r="X23" s="71"/>
      <c r="Y23" s="71"/>
    </row>
    <row r="24" spans="1:25" ht="15">
      <c r="A24" s="15"/>
      <c r="B24" s="39"/>
      <c r="C24" s="66" t="s">
        <v>628</v>
      </c>
      <c r="D24" s="43"/>
      <c r="E24" s="31">
        <v>17</v>
      </c>
      <c r="F24" s="39"/>
      <c r="G24" s="39"/>
      <c r="H24" s="42" t="s">
        <v>535</v>
      </c>
      <c r="I24" s="43"/>
      <c r="J24" s="19">
        <v>21</v>
      </c>
      <c r="K24" s="39"/>
      <c r="L24" s="71"/>
      <c r="M24" s="71"/>
      <c r="N24" s="71"/>
      <c r="O24" s="71"/>
      <c r="P24" s="71"/>
      <c r="Q24" s="71"/>
      <c r="R24" s="71"/>
      <c r="S24" s="71"/>
      <c r="T24" s="71"/>
      <c r="U24" s="71"/>
      <c r="V24" s="71"/>
      <c r="W24" s="71"/>
      <c r="X24" s="71"/>
      <c r="Y24" s="71"/>
    </row>
    <row r="25" spans="1:25" ht="15">
      <c r="A25" s="22"/>
      <c r="B25" s="44" t="str">
        <f>"TOTAL MATCHES WON BY : "&amp;C11</f>
        <v>TOTAL MATCHES WON BY : WANNEROO</v>
      </c>
      <c r="C25" s="45"/>
      <c r="D25" s="45"/>
      <c r="E25" s="43"/>
      <c r="F25" s="19">
        <f>COUNTA(F15:F24)-0.5*COUNTIF(F15:F24,"Sq*")-COUNTIF(F15:F24,"TBA")</f>
        <v>3</v>
      </c>
      <c r="G25" s="55" t="str">
        <f>"TOTAL MATCHES WON BY : "&amp;H11</f>
        <v>TOTAL MATCHES WON BY : SUN CITY</v>
      </c>
      <c r="H25" s="45"/>
      <c r="I25" s="45"/>
      <c r="J25" s="43"/>
      <c r="K25" s="19">
        <f>COUNTA(K15:K24)-0.5*COUNTIF(K15:K24,"Sq*")-COUNTIF(K15:K24,"TBA")</f>
        <v>2</v>
      </c>
      <c r="L25" s="70"/>
      <c r="M25" s="70"/>
      <c r="N25" s="70" t="str">
        <f>IF(F25+K25=0,"",C11)</f>
        <v>WANNEROO</v>
      </c>
      <c r="O25" s="24">
        <f>F25</f>
        <v>3</v>
      </c>
      <c r="P25" s="70" t="str">
        <f>IF(F25+K25=0,"",H11)</f>
        <v>SUN CITY</v>
      </c>
      <c r="Q25" s="24">
        <f>K25</f>
        <v>2</v>
      </c>
      <c r="R25" s="70" t="str">
        <f>G26</f>
        <v>WANNEROO</v>
      </c>
      <c r="S25" s="70" t="str">
        <f>IF(R25="HALVED",C11,"")</f>
        <v/>
      </c>
      <c r="T25" s="70" t="str">
        <f>IF(R25="HALVED",H11,"")</f>
        <v/>
      </c>
      <c r="U25" s="70"/>
      <c r="V25" s="70"/>
      <c r="W25" s="70"/>
      <c r="X25" s="70"/>
      <c r="Y25" s="70"/>
    </row>
    <row r="26" spans="1:25" ht="15">
      <c r="A26" s="25"/>
      <c r="B26" s="46" t="s">
        <v>52</v>
      </c>
      <c r="C26" s="45"/>
      <c r="D26" s="45"/>
      <c r="E26" s="45"/>
      <c r="F26" s="43"/>
      <c r="G26" s="56" t="str">
        <f>IF(F25+K25&lt;4,"",IF(F25=K25,"HALVED",IF(F25&gt;K25,C11,H11)))</f>
        <v>WANNEROO</v>
      </c>
      <c r="H26" s="45"/>
      <c r="I26" s="45"/>
      <c r="J26" s="45"/>
      <c r="K26" s="43"/>
      <c r="L26" s="69"/>
      <c r="M26" s="69"/>
      <c r="N26" s="69"/>
      <c r="O26" s="69"/>
      <c r="P26" s="69"/>
      <c r="Q26" s="69"/>
      <c r="R26" s="69"/>
      <c r="S26" s="69"/>
      <c r="T26" s="69"/>
      <c r="U26" s="69"/>
      <c r="V26" s="69"/>
      <c r="W26" s="69"/>
      <c r="X26" s="69"/>
      <c r="Y26" s="69"/>
    </row>
    <row r="27" spans="1:25" ht="18">
      <c r="A27" s="25"/>
      <c r="B27" s="67"/>
      <c r="C27" s="45"/>
      <c r="D27" s="45"/>
      <c r="E27" s="45"/>
      <c r="F27" s="45"/>
      <c r="G27" s="45"/>
      <c r="H27" s="45"/>
      <c r="I27" s="45"/>
      <c r="J27" s="45"/>
      <c r="K27" s="43"/>
      <c r="L27" s="69"/>
      <c r="M27" s="69"/>
      <c r="N27" s="69"/>
      <c r="O27" s="69"/>
      <c r="P27" s="69"/>
      <c r="Q27" s="69"/>
      <c r="R27" s="69"/>
      <c r="S27" s="69"/>
      <c r="T27" s="69"/>
      <c r="U27" s="69"/>
      <c r="V27" s="69"/>
      <c r="W27" s="69"/>
      <c r="X27" s="69"/>
      <c r="Y27" s="69"/>
    </row>
    <row r="28" spans="1:25" ht="15">
      <c r="A28" s="15"/>
      <c r="B28" s="16" t="s">
        <v>22</v>
      </c>
      <c r="C28" s="58" t="s">
        <v>210</v>
      </c>
      <c r="D28" s="45"/>
      <c r="E28" s="45"/>
      <c r="F28" s="43"/>
      <c r="G28" s="17" t="s">
        <v>22</v>
      </c>
      <c r="H28" s="48" t="s">
        <v>555</v>
      </c>
      <c r="I28" s="45"/>
      <c r="J28" s="45"/>
      <c r="K28" s="43"/>
      <c r="L28" s="69"/>
      <c r="M28" s="69"/>
      <c r="N28" s="69"/>
      <c r="O28" s="69"/>
      <c r="P28" s="69"/>
      <c r="Q28" s="69"/>
      <c r="R28" s="69"/>
      <c r="S28" s="69"/>
      <c r="T28" s="69"/>
      <c r="U28" s="69"/>
      <c r="V28" s="69"/>
      <c r="W28" s="69"/>
      <c r="X28" s="69"/>
      <c r="Y28" s="69"/>
    </row>
    <row r="29" spans="1:25" ht="15">
      <c r="A29" s="15"/>
      <c r="B29" s="41" t="s">
        <v>23</v>
      </c>
      <c r="C29" s="59" t="s">
        <v>24</v>
      </c>
      <c r="D29" s="50"/>
      <c r="E29" s="41" t="s">
        <v>25</v>
      </c>
      <c r="F29" s="41" t="s">
        <v>26</v>
      </c>
      <c r="G29" s="40" t="s">
        <v>23</v>
      </c>
      <c r="H29" s="49" t="s">
        <v>24</v>
      </c>
      <c r="I29" s="50"/>
      <c r="J29" s="40" t="s">
        <v>25</v>
      </c>
      <c r="K29" s="40" t="s">
        <v>26</v>
      </c>
      <c r="L29" s="69"/>
      <c r="M29" s="69"/>
      <c r="N29" s="69"/>
      <c r="O29" s="69"/>
      <c r="P29" s="69"/>
      <c r="Q29" s="69"/>
      <c r="R29" s="69"/>
      <c r="S29" s="69"/>
      <c r="T29" s="69"/>
      <c r="U29" s="69"/>
      <c r="V29" s="69"/>
      <c r="W29" s="69"/>
      <c r="X29" s="69"/>
      <c r="Y29" s="69"/>
    </row>
    <row r="30" spans="1:25" ht="15">
      <c r="A30" s="15"/>
      <c r="B30" s="47"/>
      <c r="C30" s="51"/>
      <c r="D30" s="52"/>
      <c r="E30" s="47"/>
      <c r="F30" s="47"/>
      <c r="G30" s="47"/>
      <c r="H30" s="51"/>
      <c r="I30" s="52"/>
      <c r="J30" s="47"/>
      <c r="K30" s="47"/>
      <c r="L30" s="69"/>
      <c r="M30" s="69"/>
      <c r="N30" s="69"/>
      <c r="O30" s="69"/>
      <c r="P30" s="69"/>
      <c r="Q30" s="69"/>
      <c r="R30" s="69"/>
      <c r="S30" s="69"/>
      <c r="T30" s="69"/>
      <c r="U30" s="69"/>
      <c r="V30" s="69"/>
      <c r="W30" s="69"/>
      <c r="X30" s="69"/>
      <c r="Y30" s="69"/>
    </row>
    <row r="31" spans="1:25" ht="15">
      <c r="A31" s="15"/>
      <c r="B31" s="39"/>
      <c r="C31" s="53"/>
      <c r="D31" s="54"/>
      <c r="E31" s="39"/>
      <c r="F31" s="39"/>
      <c r="G31" s="39"/>
      <c r="H31" s="53"/>
      <c r="I31" s="54"/>
      <c r="J31" s="39"/>
      <c r="K31" s="39"/>
      <c r="L31" s="69"/>
      <c r="M31" s="69"/>
      <c r="N31" s="69"/>
      <c r="O31" s="69"/>
      <c r="P31" s="69"/>
      <c r="Q31" s="69"/>
      <c r="R31" s="69"/>
      <c r="S31" s="69"/>
      <c r="T31" s="69"/>
      <c r="U31" s="69"/>
      <c r="V31" s="69"/>
      <c r="W31" s="69"/>
      <c r="X31" s="69"/>
      <c r="Y31" s="69"/>
    </row>
    <row r="32" spans="1:25" ht="15">
      <c r="A32" s="15"/>
      <c r="B32" s="41">
        <v>1</v>
      </c>
      <c r="C32" s="42" t="s">
        <v>560</v>
      </c>
      <c r="D32" s="43"/>
      <c r="E32" s="19">
        <v>17</v>
      </c>
      <c r="F32" s="38" t="s">
        <v>119</v>
      </c>
      <c r="G32" s="40">
        <v>1</v>
      </c>
      <c r="H32" s="42" t="s">
        <v>554</v>
      </c>
      <c r="I32" s="43"/>
      <c r="J32" s="19">
        <v>20</v>
      </c>
      <c r="K32" s="38" t="s">
        <v>119</v>
      </c>
      <c r="L32" s="71"/>
      <c r="M32" s="71"/>
      <c r="N32" s="71"/>
      <c r="O32" s="71"/>
      <c r="P32" s="71"/>
      <c r="Q32" s="71"/>
      <c r="R32" s="71"/>
      <c r="S32" s="71"/>
      <c r="T32" s="71"/>
      <c r="U32" s="71"/>
      <c r="V32" s="71"/>
      <c r="W32" s="71"/>
      <c r="X32" s="71"/>
      <c r="Y32" s="71"/>
    </row>
    <row r="33" spans="1:25" ht="15">
      <c r="A33" s="15"/>
      <c r="B33" s="39"/>
      <c r="C33" s="42" t="s">
        <v>600</v>
      </c>
      <c r="D33" s="43"/>
      <c r="E33" s="19">
        <v>7</v>
      </c>
      <c r="F33" s="39"/>
      <c r="G33" s="39"/>
      <c r="H33" s="66" t="s">
        <v>548</v>
      </c>
      <c r="I33" s="43"/>
      <c r="J33" s="19">
        <v>25</v>
      </c>
      <c r="K33" s="39"/>
      <c r="L33" s="71"/>
      <c r="M33" s="71"/>
      <c r="N33" s="71"/>
      <c r="O33" s="71"/>
      <c r="P33" s="71"/>
      <c r="Q33" s="71"/>
      <c r="R33" s="71"/>
      <c r="S33" s="71"/>
      <c r="T33" s="71"/>
      <c r="U33" s="71"/>
      <c r="V33" s="71"/>
      <c r="W33" s="71"/>
      <c r="X33" s="71"/>
      <c r="Y33" s="71"/>
    </row>
    <row r="34" spans="1:25" ht="15">
      <c r="A34" s="15"/>
      <c r="B34" s="41">
        <v>2</v>
      </c>
      <c r="C34" s="42" t="s">
        <v>631</v>
      </c>
      <c r="D34" s="43"/>
      <c r="E34" s="19">
        <v>12</v>
      </c>
      <c r="F34" s="38" t="s">
        <v>119</v>
      </c>
      <c r="G34" s="40">
        <v>2</v>
      </c>
      <c r="H34" s="42" t="s">
        <v>563</v>
      </c>
      <c r="I34" s="43"/>
      <c r="J34" s="19">
        <v>31</v>
      </c>
      <c r="K34" s="38" t="s">
        <v>119</v>
      </c>
      <c r="L34" s="71"/>
      <c r="M34" s="71"/>
      <c r="N34" s="71"/>
      <c r="O34" s="71"/>
      <c r="P34" s="71"/>
      <c r="Q34" s="71"/>
      <c r="R34" s="71"/>
      <c r="S34" s="71"/>
      <c r="T34" s="71"/>
      <c r="U34" s="71"/>
      <c r="V34" s="71"/>
      <c r="W34" s="71"/>
      <c r="X34" s="71"/>
      <c r="Y34" s="71"/>
    </row>
    <row r="35" spans="1:25" ht="15">
      <c r="A35" s="15"/>
      <c r="B35" s="39"/>
      <c r="C35" s="42" t="s">
        <v>630</v>
      </c>
      <c r="D35" s="43"/>
      <c r="E35" s="19">
        <v>2</v>
      </c>
      <c r="F35" s="39"/>
      <c r="G35" s="39"/>
      <c r="H35" s="66" t="s">
        <v>536</v>
      </c>
      <c r="I35" s="43"/>
      <c r="J35" s="19">
        <v>21</v>
      </c>
      <c r="K35" s="39"/>
      <c r="L35" s="71"/>
      <c r="M35" s="71"/>
      <c r="N35" s="71"/>
      <c r="O35" s="71"/>
      <c r="P35" s="71"/>
      <c r="Q35" s="71"/>
      <c r="R35" s="71"/>
      <c r="S35" s="71"/>
      <c r="T35" s="71"/>
      <c r="U35" s="71"/>
      <c r="V35" s="71"/>
      <c r="W35" s="71"/>
      <c r="X35" s="71"/>
      <c r="Y35" s="71"/>
    </row>
    <row r="36" spans="1:25" ht="15">
      <c r="A36" s="15"/>
      <c r="B36" s="41">
        <v>3</v>
      </c>
      <c r="C36" s="42" t="s">
        <v>522</v>
      </c>
      <c r="D36" s="43"/>
      <c r="E36" s="19">
        <v>24</v>
      </c>
      <c r="F36" s="38"/>
      <c r="G36" s="40">
        <v>3</v>
      </c>
      <c r="H36" s="42" t="s">
        <v>546</v>
      </c>
      <c r="I36" s="43"/>
      <c r="J36" s="19">
        <v>25</v>
      </c>
      <c r="K36" s="38" t="s">
        <v>38</v>
      </c>
      <c r="L36" s="71"/>
      <c r="M36" s="71"/>
      <c r="N36" s="71"/>
      <c r="O36" s="71"/>
      <c r="P36" s="71"/>
      <c r="Q36" s="71"/>
      <c r="R36" s="71"/>
      <c r="S36" s="71"/>
      <c r="T36" s="71"/>
      <c r="U36" s="71"/>
      <c r="V36" s="71"/>
      <c r="W36" s="71"/>
      <c r="X36" s="71"/>
      <c r="Y36" s="71"/>
    </row>
    <row r="37" spans="1:25" ht="15">
      <c r="A37" s="15"/>
      <c r="B37" s="39"/>
      <c r="C37" s="42" t="s">
        <v>559</v>
      </c>
      <c r="D37" s="43"/>
      <c r="E37" s="19">
        <v>12</v>
      </c>
      <c r="F37" s="39"/>
      <c r="G37" s="39"/>
      <c r="H37" s="66" t="s">
        <v>544</v>
      </c>
      <c r="I37" s="43"/>
      <c r="J37" s="19">
        <v>36</v>
      </c>
      <c r="K37" s="39"/>
      <c r="L37" s="71"/>
      <c r="M37" s="71"/>
      <c r="N37" s="71"/>
      <c r="O37" s="71"/>
      <c r="P37" s="71"/>
      <c r="Q37" s="71"/>
      <c r="R37" s="71"/>
      <c r="S37" s="71"/>
      <c r="T37" s="71"/>
      <c r="U37" s="71"/>
      <c r="V37" s="71"/>
      <c r="W37" s="71"/>
      <c r="X37" s="71"/>
      <c r="Y37" s="71"/>
    </row>
    <row r="38" spans="1:25" ht="15">
      <c r="A38" s="15"/>
      <c r="B38" s="41">
        <v>4</v>
      </c>
      <c r="C38" s="42" t="s">
        <v>629</v>
      </c>
      <c r="D38" s="43"/>
      <c r="E38" s="19">
        <v>16</v>
      </c>
      <c r="F38" s="38" t="s">
        <v>68</v>
      </c>
      <c r="G38" s="40">
        <v>4</v>
      </c>
      <c r="H38" s="66" t="s">
        <v>542</v>
      </c>
      <c r="I38" s="43"/>
      <c r="J38" s="19">
        <v>36</v>
      </c>
      <c r="K38" s="38"/>
      <c r="L38" s="71"/>
      <c r="M38" s="71"/>
      <c r="N38" s="71"/>
      <c r="O38" s="71"/>
      <c r="P38" s="71"/>
      <c r="Q38" s="71"/>
      <c r="R38" s="71"/>
      <c r="S38" s="71"/>
      <c r="T38" s="71"/>
      <c r="U38" s="71"/>
      <c r="V38" s="71"/>
      <c r="W38" s="71"/>
      <c r="X38" s="71"/>
      <c r="Y38" s="71"/>
    </row>
    <row r="39" spans="1:25" ht="15">
      <c r="A39" s="15"/>
      <c r="B39" s="39"/>
      <c r="C39" s="42" t="s">
        <v>597</v>
      </c>
      <c r="D39" s="43"/>
      <c r="E39" s="19">
        <v>25</v>
      </c>
      <c r="F39" s="39"/>
      <c r="G39" s="39"/>
      <c r="H39" s="42" t="s">
        <v>540</v>
      </c>
      <c r="I39" s="43"/>
      <c r="J39" s="19">
        <v>16</v>
      </c>
      <c r="K39" s="39"/>
      <c r="L39" s="71"/>
      <c r="M39" s="71"/>
      <c r="N39" s="71"/>
      <c r="O39" s="71"/>
      <c r="P39" s="71"/>
      <c r="Q39" s="71"/>
      <c r="R39" s="71"/>
      <c r="S39" s="71"/>
      <c r="T39" s="71"/>
      <c r="U39" s="71"/>
      <c r="V39" s="71"/>
      <c r="W39" s="71"/>
      <c r="X39" s="71"/>
      <c r="Y39" s="71"/>
    </row>
    <row r="40" spans="1:25" ht="15">
      <c r="A40" s="15"/>
      <c r="B40" s="41">
        <v>5</v>
      </c>
      <c r="C40" s="42" t="s">
        <v>520</v>
      </c>
      <c r="D40" s="43"/>
      <c r="E40" s="19">
        <v>12</v>
      </c>
      <c r="F40" s="38" t="s">
        <v>43</v>
      </c>
      <c r="G40" s="40">
        <v>5</v>
      </c>
      <c r="H40" s="66" t="s">
        <v>561</v>
      </c>
      <c r="I40" s="43"/>
      <c r="J40" s="19">
        <v>32</v>
      </c>
      <c r="K40" s="38"/>
      <c r="L40" s="71"/>
      <c r="M40" s="71"/>
      <c r="N40" s="71"/>
      <c r="O40" s="71"/>
      <c r="P40" s="71"/>
      <c r="Q40" s="71"/>
      <c r="R40" s="71"/>
      <c r="S40" s="71"/>
      <c r="T40" s="71"/>
      <c r="U40" s="71"/>
      <c r="V40" s="71"/>
      <c r="W40" s="71"/>
      <c r="X40" s="71"/>
      <c r="Y40" s="71"/>
    </row>
    <row r="41" spans="1:25" ht="15">
      <c r="A41" s="15"/>
      <c r="B41" s="39"/>
      <c r="C41" s="42" t="s">
        <v>532</v>
      </c>
      <c r="D41" s="43"/>
      <c r="E41" s="19">
        <v>16</v>
      </c>
      <c r="F41" s="39"/>
      <c r="G41" s="39"/>
      <c r="H41" s="66" t="s">
        <v>567</v>
      </c>
      <c r="I41" s="43"/>
      <c r="J41" s="19">
        <v>8</v>
      </c>
      <c r="K41" s="39"/>
      <c r="L41" s="71"/>
      <c r="M41" s="71"/>
      <c r="N41" s="71"/>
      <c r="O41" s="71"/>
      <c r="P41" s="71"/>
      <c r="Q41" s="71"/>
      <c r="R41" s="71"/>
      <c r="S41" s="71"/>
      <c r="T41" s="71"/>
      <c r="U41" s="71"/>
      <c r="V41" s="71"/>
      <c r="W41" s="71"/>
      <c r="X41" s="71"/>
      <c r="Y41" s="71"/>
    </row>
    <row r="42" spans="1:25" ht="27.75">
      <c r="A42" s="22"/>
      <c r="B42" s="44" t="str">
        <f>"TOTAL MATCHES WON BY : "&amp;C28</f>
        <v>TOTAL MATCHES WON BY : LAKE KARRINYUP</v>
      </c>
      <c r="C42" s="45"/>
      <c r="D42" s="45"/>
      <c r="E42" s="43"/>
      <c r="F42" s="19">
        <f>COUNTA(F32:F41)-0.5*COUNTIF(F32:F41,"Sq*")-COUNTIF(F32:F41,"TBA")</f>
        <v>3</v>
      </c>
      <c r="G42" s="55" t="str">
        <f>"TOTAL MATCHES WON BY : "&amp;H28</f>
        <v>TOTAL MATCHES WON BY : CHEQUERS</v>
      </c>
      <c r="H42" s="45"/>
      <c r="I42" s="45"/>
      <c r="J42" s="43"/>
      <c r="K42" s="19">
        <f>COUNTA(K32:K41)-0.5*COUNTIF(K32:K41,"Sq*")-COUNTIF(K32:K41,"TBA")</f>
        <v>2</v>
      </c>
      <c r="L42" s="70"/>
      <c r="M42" s="70"/>
      <c r="N42" s="70" t="str">
        <f>IF(F42+K42=0,"",C28)</f>
        <v>LAKE KARRINYUP</v>
      </c>
      <c r="O42" s="24">
        <f>F42</f>
        <v>3</v>
      </c>
      <c r="P42" s="70" t="str">
        <f>IF(F42+K42=0,"",H28)</f>
        <v>CHEQUERS</v>
      </c>
      <c r="Q42" s="24">
        <f>K42</f>
        <v>2</v>
      </c>
      <c r="R42" s="70" t="str">
        <f>G43</f>
        <v>LAKE KARRINYUP</v>
      </c>
      <c r="S42" s="70" t="str">
        <f>IF(R42="HALVED",C28,"")</f>
        <v/>
      </c>
      <c r="T42" s="70" t="str">
        <f>IF(R42="HALVED",H28,"")</f>
        <v/>
      </c>
      <c r="U42" s="70"/>
      <c r="V42" s="70"/>
      <c r="W42" s="70"/>
      <c r="X42" s="70"/>
      <c r="Y42" s="70"/>
    </row>
    <row r="43" spans="1:25" ht="15">
      <c r="A43" s="25"/>
      <c r="B43" s="46" t="s">
        <v>52</v>
      </c>
      <c r="C43" s="45"/>
      <c r="D43" s="45"/>
      <c r="E43" s="45"/>
      <c r="F43" s="43"/>
      <c r="G43" s="56" t="str">
        <f>IF(F42+K42&lt;4,"",IF(F42=K42,"HALVED",IF(F42&gt;K42,C28,H28)))</f>
        <v>LAKE KARRINYUP</v>
      </c>
      <c r="H43" s="45"/>
      <c r="I43" s="45"/>
      <c r="J43" s="45"/>
      <c r="K43" s="43"/>
      <c r="L43" s="69"/>
      <c r="M43" s="69"/>
      <c r="N43" s="69"/>
      <c r="O43" s="69"/>
      <c r="P43" s="69"/>
      <c r="Q43" s="69"/>
      <c r="R43" s="69"/>
      <c r="S43" s="69"/>
      <c r="T43" s="69"/>
      <c r="U43" s="69"/>
      <c r="V43" s="69"/>
      <c r="W43" s="69"/>
      <c r="X43" s="69"/>
      <c r="Y43" s="69"/>
    </row>
    <row r="44" spans="1:25" ht="15">
      <c r="A44" s="25"/>
      <c r="B44" s="28"/>
      <c r="C44" s="28"/>
      <c r="D44" s="28"/>
      <c r="E44" s="28"/>
      <c r="F44" s="28"/>
      <c r="G44" s="29"/>
      <c r="H44" s="29"/>
      <c r="I44" s="29"/>
      <c r="J44" s="29"/>
      <c r="K44" s="29"/>
      <c r="L44" s="69"/>
      <c r="M44" s="69"/>
      <c r="N44" s="69"/>
      <c r="O44" s="69"/>
      <c r="P44" s="69"/>
      <c r="Q44" s="69"/>
      <c r="R44" s="69"/>
      <c r="S44" s="69"/>
      <c r="T44" s="69"/>
      <c r="U44" s="69"/>
      <c r="V44" s="69"/>
      <c r="W44" s="69"/>
      <c r="X44" s="69"/>
      <c r="Y44" s="69"/>
    </row>
    <row r="45" spans="1:25" ht="22.5" customHeight="1">
      <c r="A45" s="25"/>
      <c r="B45" s="57" t="s">
        <v>76</v>
      </c>
      <c r="C45" s="45"/>
      <c r="D45" s="45"/>
      <c r="E45" s="45"/>
      <c r="F45" s="45"/>
      <c r="G45" s="45"/>
      <c r="H45" s="45"/>
      <c r="I45" s="45"/>
      <c r="J45" s="45"/>
      <c r="K45" s="43"/>
      <c r="L45" s="69"/>
      <c r="M45" s="69"/>
      <c r="N45" s="69"/>
      <c r="O45" s="69"/>
      <c r="P45" s="69"/>
      <c r="Q45" s="69"/>
      <c r="R45" s="69"/>
      <c r="S45" s="69"/>
      <c r="T45" s="69"/>
      <c r="U45" s="69"/>
      <c r="V45" s="69"/>
      <c r="W45" s="69"/>
      <c r="X45" s="69"/>
      <c r="Y45" s="69"/>
    </row>
    <row r="46" spans="1:25" ht="15">
      <c r="A46" s="25"/>
      <c r="B46" s="16" t="s">
        <v>22</v>
      </c>
      <c r="C46" s="58" t="s">
        <v>438</v>
      </c>
      <c r="D46" s="45"/>
      <c r="E46" s="45"/>
      <c r="F46" s="43"/>
      <c r="G46" s="17" t="s">
        <v>22</v>
      </c>
      <c r="H46" s="48" t="s">
        <v>555</v>
      </c>
      <c r="I46" s="45"/>
      <c r="J46" s="45"/>
      <c r="K46" s="43"/>
      <c r="L46" s="69"/>
      <c r="M46" s="69"/>
      <c r="N46" s="69"/>
      <c r="O46" s="69"/>
      <c r="P46" s="69"/>
      <c r="Q46" s="69"/>
      <c r="R46" s="69"/>
      <c r="S46" s="69"/>
      <c r="T46" s="69"/>
      <c r="U46" s="69"/>
      <c r="V46" s="69"/>
      <c r="W46" s="69"/>
      <c r="X46" s="69"/>
      <c r="Y46" s="69"/>
    </row>
    <row r="47" spans="1:25" ht="15">
      <c r="A47" s="15"/>
      <c r="B47" s="41" t="s">
        <v>23</v>
      </c>
      <c r="C47" s="59" t="s">
        <v>24</v>
      </c>
      <c r="D47" s="50"/>
      <c r="E47" s="41" t="s">
        <v>25</v>
      </c>
      <c r="F47" s="41" t="s">
        <v>26</v>
      </c>
      <c r="G47" s="40" t="s">
        <v>23</v>
      </c>
      <c r="H47" s="49" t="s">
        <v>24</v>
      </c>
      <c r="I47" s="50"/>
      <c r="J47" s="40" t="s">
        <v>25</v>
      </c>
      <c r="K47" s="40" t="s">
        <v>26</v>
      </c>
      <c r="L47" s="69"/>
      <c r="M47" s="69"/>
      <c r="N47" s="69"/>
      <c r="O47" s="69"/>
      <c r="P47" s="69"/>
      <c r="Q47" s="69"/>
      <c r="R47" s="69"/>
      <c r="S47" s="69"/>
      <c r="T47" s="69"/>
      <c r="U47" s="69"/>
      <c r="V47" s="69"/>
      <c r="W47" s="69"/>
      <c r="X47" s="69"/>
      <c r="Y47" s="69"/>
    </row>
    <row r="48" spans="1:25" ht="15">
      <c r="A48" s="15"/>
      <c r="B48" s="47"/>
      <c r="C48" s="51"/>
      <c r="D48" s="52"/>
      <c r="E48" s="47"/>
      <c r="F48" s="47"/>
      <c r="G48" s="47"/>
      <c r="H48" s="51"/>
      <c r="I48" s="52"/>
      <c r="J48" s="47"/>
      <c r="K48" s="47"/>
      <c r="L48" s="69"/>
      <c r="M48" s="69"/>
      <c r="N48" s="69"/>
      <c r="O48" s="69"/>
      <c r="P48" s="69"/>
      <c r="Q48" s="69"/>
      <c r="R48" s="69"/>
      <c r="S48" s="69"/>
      <c r="T48" s="69"/>
      <c r="U48" s="69"/>
      <c r="V48" s="69"/>
      <c r="W48" s="69"/>
      <c r="X48" s="69"/>
      <c r="Y48" s="69"/>
    </row>
    <row r="49" spans="1:25" ht="15">
      <c r="A49" s="15"/>
      <c r="B49" s="39"/>
      <c r="C49" s="53"/>
      <c r="D49" s="54"/>
      <c r="E49" s="39"/>
      <c r="F49" s="39"/>
      <c r="G49" s="39"/>
      <c r="H49" s="53"/>
      <c r="I49" s="54"/>
      <c r="J49" s="39"/>
      <c r="K49" s="39"/>
      <c r="L49" s="69"/>
      <c r="M49" s="69"/>
      <c r="N49" s="69"/>
      <c r="O49" s="69"/>
      <c r="P49" s="69"/>
      <c r="Q49" s="69"/>
      <c r="R49" s="69"/>
      <c r="S49" s="69"/>
      <c r="T49" s="69"/>
      <c r="U49" s="69"/>
      <c r="V49" s="69"/>
      <c r="W49" s="69"/>
      <c r="X49" s="69"/>
      <c r="Y49" s="69"/>
    </row>
    <row r="50" spans="1:25" ht="15">
      <c r="A50" s="15"/>
      <c r="B50" s="41">
        <v>1</v>
      </c>
      <c r="C50" s="66" t="s">
        <v>591</v>
      </c>
      <c r="D50" s="43"/>
      <c r="E50" s="30">
        <v>11</v>
      </c>
      <c r="F50" s="38" t="s">
        <v>28</v>
      </c>
      <c r="G50" s="40">
        <v>1</v>
      </c>
      <c r="H50" s="66" t="s">
        <v>561</v>
      </c>
      <c r="I50" s="43"/>
      <c r="J50" s="30">
        <v>31</v>
      </c>
      <c r="K50" s="38"/>
      <c r="L50" s="71"/>
      <c r="M50" s="71"/>
      <c r="N50" s="71"/>
      <c r="O50" s="71"/>
      <c r="P50" s="71"/>
      <c r="Q50" s="71"/>
      <c r="R50" s="71"/>
      <c r="S50" s="71"/>
      <c r="T50" s="71"/>
      <c r="U50" s="71"/>
      <c r="V50" s="71"/>
      <c r="W50" s="71"/>
      <c r="X50" s="71"/>
      <c r="Y50" s="71"/>
    </row>
    <row r="51" spans="1:25" ht="15">
      <c r="A51" s="15"/>
      <c r="B51" s="39"/>
      <c r="C51" s="66" t="s">
        <v>517</v>
      </c>
      <c r="D51" s="43"/>
      <c r="E51" s="31">
        <v>14</v>
      </c>
      <c r="F51" s="39"/>
      <c r="G51" s="39"/>
      <c r="H51" s="66" t="s">
        <v>567</v>
      </c>
      <c r="I51" s="43"/>
      <c r="J51" s="31">
        <v>7</v>
      </c>
      <c r="K51" s="39"/>
      <c r="L51" s="71"/>
      <c r="M51" s="71"/>
      <c r="N51" s="71"/>
      <c r="O51" s="71"/>
      <c r="P51" s="71"/>
      <c r="Q51" s="71"/>
      <c r="R51" s="71"/>
      <c r="S51" s="71"/>
      <c r="T51" s="71"/>
      <c r="U51" s="71"/>
      <c r="V51" s="71"/>
      <c r="W51" s="71"/>
      <c r="X51" s="71"/>
      <c r="Y51" s="71"/>
    </row>
    <row r="52" spans="1:25" ht="15">
      <c r="A52" s="15"/>
      <c r="B52" s="41">
        <v>2</v>
      </c>
      <c r="C52" s="66" t="s">
        <v>529</v>
      </c>
      <c r="D52" s="43"/>
      <c r="E52" s="30">
        <v>11</v>
      </c>
      <c r="F52" s="38"/>
      <c r="G52" s="40">
        <v>2</v>
      </c>
      <c r="H52" s="66" t="s">
        <v>554</v>
      </c>
      <c r="I52" s="43"/>
      <c r="J52" s="30">
        <v>20</v>
      </c>
      <c r="K52" s="38" t="s">
        <v>43</v>
      </c>
      <c r="L52" s="71"/>
      <c r="M52" s="71"/>
      <c r="N52" s="71"/>
      <c r="O52" s="71"/>
      <c r="P52" s="71"/>
      <c r="Q52" s="71"/>
      <c r="R52" s="71"/>
      <c r="S52" s="71"/>
      <c r="T52" s="71"/>
      <c r="U52" s="71"/>
      <c r="V52" s="71"/>
      <c r="W52" s="71"/>
      <c r="X52" s="71"/>
      <c r="Y52" s="71"/>
    </row>
    <row r="53" spans="1:25" ht="15">
      <c r="A53" s="15"/>
      <c r="B53" s="39"/>
      <c r="C53" s="66" t="s">
        <v>527</v>
      </c>
      <c r="D53" s="43"/>
      <c r="E53" s="31">
        <v>16</v>
      </c>
      <c r="F53" s="39"/>
      <c r="G53" s="39"/>
      <c r="H53" s="66" t="s">
        <v>548</v>
      </c>
      <c r="I53" s="43"/>
      <c r="J53" s="32">
        <v>24</v>
      </c>
      <c r="K53" s="39"/>
      <c r="L53" s="71"/>
      <c r="M53" s="71"/>
      <c r="N53" s="71"/>
      <c r="O53" s="71"/>
      <c r="P53" s="71"/>
      <c r="Q53" s="71"/>
      <c r="R53" s="71"/>
      <c r="S53" s="71"/>
      <c r="T53" s="71"/>
      <c r="U53" s="71"/>
      <c r="V53" s="71"/>
      <c r="W53" s="71"/>
      <c r="X53" s="71"/>
      <c r="Y53" s="71"/>
    </row>
    <row r="54" spans="1:25" ht="15">
      <c r="A54" s="15"/>
      <c r="B54" s="41">
        <v>3</v>
      </c>
      <c r="C54" s="66" t="s">
        <v>519</v>
      </c>
      <c r="D54" s="43"/>
      <c r="E54" s="30">
        <v>17</v>
      </c>
      <c r="F54" s="38" t="s">
        <v>119</v>
      </c>
      <c r="G54" s="40">
        <v>3</v>
      </c>
      <c r="H54" s="66" t="s">
        <v>546</v>
      </c>
      <c r="I54" s="43"/>
      <c r="J54" s="30">
        <v>23</v>
      </c>
      <c r="K54" s="38" t="s">
        <v>119</v>
      </c>
      <c r="L54" s="71"/>
      <c r="M54" s="71"/>
      <c r="N54" s="71"/>
      <c r="O54" s="71"/>
      <c r="P54" s="71"/>
      <c r="Q54" s="71"/>
      <c r="R54" s="71"/>
      <c r="S54" s="71"/>
      <c r="T54" s="71"/>
      <c r="U54" s="71"/>
      <c r="V54" s="71"/>
      <c r="W54" s="71"/>
      <c r="X54" s="71"/>
      <c r="Y54" s="71"/>
    </row>
    <row r="55" spans="1:25" ht="15">
      <c r="A55" s="15"/>
      <c r="B55" s="39"/>
      <c r="C55" s="66" t="s">
        <v>628</v>
      </c>
      <c r="D55" s="43"/>
      <c r="E55" s="31">
        <v>16</v>
      </c>
      <c r="F55" s="39"/>
      <c r="G55" s="39"/>
      <c r="H55" s="66" t="s">
        <v>544</v>
      </c>
      <c r="I55" s="43"/>
      <c r="J55" s="31">
        <v>34</v>
      </c>
      <c r="K55" s="39"/>
      <c r="L55" s="71"/>
      <c r="M55" s="71"/>
      <c r="N55" s="71"/>
      <c r="O55" s="71"/>
      <c r="P55" s="71"/>
      <c r="Q55" s="71"/>
      <c r="R55" s="71"/>
      <c r="S55" s="71"/>
      <c r="T55" s="71"/>
      <c r="U55" s="71"/>
      <c r="V55" s="71"/>
      <c r="W55" s="71"/>
      <c r="X55" s="71"/>
      <c r="Y55" s="71"/>
    </row>
    <row r="56" spans="1:25" ht="15">
      <c r="A56" s="15"/>
      <c r="B56" s="41">
        <v>4</v>
      </c>
      <c r="C56" s="66" t="s">
        <v>525</v>
      </c>
      <c r="D56" s="43"/>
      <c r="E56" s="30">
        <v>9</v>
      </c>
      <c r="F56" s="38" t="s">
        <v>33</v>
      </c>
      <c r="G56" s="40">
        <v>4</v>
      </c>
      <c r="H56" s="66" t="s">
        <v>563</v>
      </c>
      <c r="I56" s="43"/>
      <c r="J56" s="30">
        <v>29</v>
      </c>
      <c r="K56" s="38"/>
      <c r="L56" s="71"/>
      <c r="M56" s="71"/>
      <c r="N56" s="71"/>
      <c r="O56" s="71"/>
      <c r="P56" s="71"/>
      <c r="Q56" s="71"/>
      <c r="R56" s="71"/>
      <c r="S56" s="71"/>
      <c r="T56" s="71"/>
      <c r="U56" s="71"/>
      <c r="V56" s="71"/>
      <c r="W56" s="71"/>
      <c r="X56" s="71"/>
      <c r="Y56" s="71"/>
    </row>
    <row r="57" spans="1:25" ht="15">
      <c r="A57" s="15"/>
      <c r="B57" s="39"/>
      <c r="C57" s="66" t="s">
        <v>523</v>
      </c>
      <c r="D57" s="43"/>
      <c r="E57" s="31">
        <v>20</v>
      </c>
      <c r="F57" s="39"/>
      <c r="G57" s="39"/>
      <c r="H57" s="66" t="s">
        <v>536</v>
      </c>
      <c r="I57" s="43"/>
      <c r="J57" s="31">
        <v>20</v>
      </c>
      <c r="K57" s="39"/>
      <c r="L57" s="71"/>
      <c r="M57" s="71"/>
      <c r="N57" s="71"/>
      <c r="O57" s="71"/>
      <c r="P57" s="71"/>
      <c r="Q57" s="71"/>
      <c r="R57" s="71"/>
      <c r="S57" s="71"/>
      <c r="T57" s="71"/>
      <c r="U57" s="71"/>
      <c r="V57" s="71"/>
      <c r="W57" s="71"/>
      <c r="X57" s="71"/>
      <c r="Y57" s="71"/>
    </row>
    <row r="58" spans="1:25" ht="15">
      <c r="A58" s="15"/>
      <c r="B58" s="41">
        <v>5</v>
      </c>
      <c r="C58" s="66" t="s">
        <v>533</v>
      </c>
      <c r="D58" s="43"/>
      <c r="E58" s="30">
        <v>14</v>
      </c>
      <c r="F58" s="38"/>
      <c r="G58" s="40">
        <v>5</v>
      </c>
      <c r="H58" s="66" t="s">
        <v>540</v>
      </c>
      <c r="I58" s="43"/>
      <c r="J58" s="30">
        <v>16</v>
      </c>
      <c r="K58" s="38" t="s">
        <v>33</v>
      </c>
      <c r="L58" s="71"/>
      <c r="M58" s="71"/>
      <c r="N58" s="71"/>
      <c r="O58" s="71"/>
      <c r="P58" s="71"/>
      <c r="Q58" s="71"/>
      <c r="R58" s="71"/>
      <c r="S58" s="71"/>
      <c r="T58" s="71"/>
      <c r="U58" s="71"/>
      <c r="V58" s="71"/>
      <c r="W58" s="71"/>
      <c r="X58" s="71"/>
      <c r="Y58" s="71"/>
    </row>
    <row r="59" spans="1:25" ht="15">
      <c r="A59" s="15"/>
      <c r="B59" s="39"/>
      <c r="C59" s="66" t="s">
        <v>531</v>
      </c>
      <c r="D59" s="43"/>
      <c r="E59" s="31">
        <v>23</v>
      </c>
      <c r="F59" s="39"/>
      <c r="G59" s="39"/>
      <c r="H59" s="66" t="s">
        <v>542</v>
      </c>
      <c r="I59" s="43"/>
      <c r="J59" s="31">
        <v>36</v>
      </c>
      <c r="K59" s="39"/>
      <c r="L59" s="71"/>
      <c r="M59" s="71"/>
      <c r="N59" s="71"/>
      <c r="O59" s="71"/>
      <c r="P59" s="71"/>
      <c r="Q59" s="71"/>
      <c r="R59" s="71"/>
      <c r="S59" s="71"/>
      <c r="T59" s="71"/>
      <c r="U59" s="71"/>
      <c r="V59" s="71"/>
      <c r="W59" s="71"/>
      <c r="X59" s="71"/>
      <c r="Y59" s="71"/>
    </row>
    <row r="60" spans="1:25" ht="15">
      <c r="A60" s="15"/>
      <c r="B60" s="44" t="str">
        <f>"TOTAL MATCHES WON BY : "&amp;C46</f>
        <v>TOTAL MATCHES WON BY : WANNEROO</v>
      </c>
      <c r="C60" s="45"/>
      <c r="D60" s="45"/>
      <c r="E60" s="43"/>
      <c r="F60" s="19">
        <f>COUNTA(F50:F59)-0.5*COUNTIF(F50:F59,"Sq*")-COUNTIF(F50:F59,"TBA")</f>
        <v>2.5</v>
      </c>
      <c r="G60" s="55" t="str">
        <f>"TOTAL MATCHES WON BY : "&amp;H46</f>
        <v>TOTAL MATCHES WON BY : CHEQUERS</v>
      </c>
      <c r="H60" s="45"/>
      <c r="I60" s="45"/>
      <c r="J60" s="43"/>
      <c r="K60" s="19">
        <f>COUNTA(K50:K59)-0.5*COUNTIF(K50:K59,"Sq*")-COUNTIF(K50:K59,"TBA")</f>
        <v>2.5</v>
      </c>
      <c r="L60" s="70"/>
      <c r="M60" s="70"/>
      <c r="N60" s="70" t="str">
        <f>IF(F60+K60=0,"",C46)</f>
        <v>WANNEROO</v>
      </c>
      <c r="O60" s="24">
        <f>F60</f>
        <v>2.5</v>
      </c>
      <c r="P60" s="70" t="str">
        <f>IF(F60+K60=0,"",H46)</f>
        <v>CHEQUERS</v>
      </c>
      <c r="Q60" s="24">
        <f>K60</f>
        <v>2.5</v>
      </c>
      <c r="R60" s="70" t="str">
        <f>G61</f>
        <v>HALVED</v>
      </c>
      <c r="S60" s="70" t="str">
        <f>IF(R60="HALVED",C46,"")</f>
        <v>WANNEROO</v>
      </c>
      <c r="T60" s="70" t="str">
        <f>IF(R60="HALVED",H46,"")</f>
        <v>CHEQUERS</v>
      </c>
      <c r="U60" s="70"/>
      <c r="V60" s="70"/>
      <c r="W60" s="70"/>
      <c r="X60" s="70"/>
      <c r="Y60" s="70"/>
    </row>
    <row r="61" spans="1:25" ht="15">
      <c r="A61" s="22"/>
      <c r="B61" s="46" t="s">
        <v>52</v>
      </c>
      <c r="C61" s="45"/>
      <c r="D61" s="45"/>
      <c r="E61" s="45"/>
      <c r="F61" s="43"/>
      <c r="G61" s="56" t="str">
        <f>IF(F60+K60&lt;4,"",IF(F60=K60,"HALVED",IF(F60&gt;K60,C46,H46)))</f>
        <v>HALVED</v>
      </c>
      <c r="H61" s="45"/>
      <c r="I61" s="45"/>
      <c r="J61" s="45"/>
      <c r="K61" s="43"/>
      <c r="L61" s="69"/>
      <c r="M61" s="69"/>
      <c r="N61" s="69"/>
      <c r="O61" s="69"/>
      <c r="P61" s="69"/>
      <c r="Q61" s="69"/>
      <c r="R61" s="69"/>
      <c r="S61" s="69"/>
      <c r="T61" s="69"/>
      <c r="U61" s="69"/>
      <c r="V61" s="69"/>
      <c r="W61" s="69"/>
      <c r="X61" s="69"/>
      <c r="Y61" s="69"/>
    </row>
    <row r="62" spans="1:25" ht="15.75" customHeight="1">
      <c r="A62" s="25"/>
      <c r="B62" s="26"/>
      <c r="C62" s="26"/>
      <c r="D62" s="26"/>
      <c r="E62" s="26"/>
      <c r="F62" s="26"/>
      <c r="G62" s="27"/>
      <c r="H62" s="27"/>
      <c r="I62" s="27"/>
      <c r="J62" s="27"/>
      <c r="K62" s="27"/>
      <c r="L62" s="69"/>
      <c r="M62" s="69"/>
      <c r="N62" s="69"/>
      <c r="O62" s="69"/>
      <c r="P62" s="69"/>
      <c r="Q62" s="69"/>
      <c r="R62" s="69"/>
      <c r="S62" s="69"/>
      <c r="T62" s="69"/>
      <c r="U62" s="69"/>
      <c r="V62" s="69"/>
      <c r="W62" s="69"/>
      <c r="X62" s="69"/>
      <c r="Y62" s="69"/>
    </row>
    <row r="63" spans="1:25" ht="15">
      <c r="A63" s="25"/>
      <c r="B63" s="16" t="s">
        <v>22</v>
      </c>
      <c r="C63" s="58" t="s">
        <v>188</v>
      </c>
      <c r="D63" s="45"/>
      <c r="E63" s="45"/>
      <c r="F63" s="43"/>
      <c r="G63" s="17" t="s">
        <v>22</v>
      </c>
      <c r="H63" s="48" t="s">
        <v>210</v>
      </c>
      <c r="I63" s="45"/>
      <c r="J63" s="45"/>
      <c r="K63" s="43"/>
      <c r="L63" s="69"/>
      <c r="M63" s="69"/>
      <c r="N63" s="69"/>
      <c r="O63" s="69"/>
      <c r="P63" s="69"/>
      <c r="Q63" s="69"/>
      <c r="R63" s="69"/>
      <c r="S63" s="69"/>
      <c r="T63" s="69"/>
      <c r="U63" s="69"/>
      <c r="V63" s="69"/>
      <c r="W63" s="69"/>
      <c r="X63" s="69"/>
      <c r="Y63" s="69"/>
    </row>
    <row r="64" spans="1:25" ht="18">
      <c r="A64" s="13"/>
      <c r="B64" s="41" t="s">
        <v>23</v>
      </c>
      <c r="C64" s="59" t="s">
        <v>24</v>
      </c>
      <c r="D64" s="50"/>
      <c r="E64" s="41" t="s">
        <v>25</v>
      </c>
      <c r="F64" s="41" t="s">
        <v>26</v>
      </c>
      <c r="G64" s="40" t="s">
        <v>23</v>
      </c>
      <c r="H64" s="49" t="s">
        <v>24</v>
      </c>
      <c r="I64" s="50"/>
      <c r="J64" s="40" t="s">
        <v>25</v>
      </c>
      <c r="K64" s="40" t="s">
        <v>26</v>
      </c>
      <c r="L64" s="69"/>
      <c r="M64" s="69"/>
      <c r="N64" s="69"/>
      <c r="O64" s="69"/>
      <c r="P64" s="69"/>
      <c r="Q64" s="69"/>
      <c r="R64" s="69"/>
      <c r="S64" s="69"/>
      <c r="T64" s="69"/>
      <c r="U64" s="69"/>
      <c r="V64" s="69"/>
      <c r="W64" s="69"/>
      <c r="X64" s="69"/>
      <c r="Y64" s="69"/>
    </row>
    <row r="65" spans="1:25" ht="15">
      <c r="A65" s="15"/>
      <c r="B65" s="47"/>
      <c r="C65" s="51"/>
      <c r="D65" s="52"/>
      <c r="E65" s="47"/>
      <c r="F65" s="47"/>
      <c r="G65" s="47"/>
      <c r="H65" s="51"/>
      <c r="I65" s="52"/>
      <c r="J65" s="47"/>
      <c r="K65" s="47"/>
      <c r="L65" s="69"/>
      <c r="M65" s="69"/>
      <c r="N65" s="69"/>
      <c r="O65" s="69"/>
      <c r="P65" s="69"/>
      <c r="Q65" s="69"/>
      <c r="R65" s="69"/>
      <c r="S65" s="69"/>
      <c r="T65" s="69"/>
      <c r="U65" s="69"/>
      <c r="V65" s="69"/>
      <c r="W65" s="69"/>
      <c r="X65" s="69"/>
      <c r="Y65" s="69"/>
    </row>
    <row r="66" spans="1:25" ht="15">
      <c r="A66" s="15"/>
      <c r="B66" s="39"/>
      <c r="C66" s="53"/>
      <c r="D66" s="54"/>
      <c r="E66" s="39"/>
      <c r="F66" s="39"/>
      <c r="G66" s="39"/>
      <c r="H66" s="53"/>
      <c r="I66" s="54"/>
      <c r="J66" s="39"/>
      <c r="K66" s="39"/>
      <c r="L66" s="69"/>
      <c r="M66" s="69"/>
      <c r="N66" s="69"/>
      <c r="O66" s="69"/>
      <c r="P66" s="69"/>
      <c r="Q66" s="69"/>
      <c r="R66" s="69"/>
      <c r="S66" s="69"/>
      <c r="T66" s="69"/>
      <c r="U66" s="69"/>
      <c r="V66" s="69"/>
      <c r="W66" s="69"/>
      <c r="X66" s="69"/>
      <c r="Y66" s="69"/>
    </row>
    <row r="67" spans="1:25" ht="15">
      <c r="A67" s="15"/>
      <c r="B67" s="41">
        <v>1</v>
      </c>
      <c r="C67" s="42" t="s">
        <v>627</v>
      </c>
      <c r="D67" s="43"/>
      <c r="E67" s="19">
        <v>14</v>
      </c>
      <c r="F67" s="38" t="s">
        <v>33</v>
      </c>
      <c r="G67" s="40">
        <v>1</v>
      </c>
      <c r="H67" s="42" t="s">
        <v>587</v>
      </c>
      <c r="I67" s="43"/>
      <c r="J67" s="19">
        <v>9</v>
      </c>
      <c r="K67" s="38"/>
      <c r="L67" s="71"/>
      <c r="M67" s="71"/>
      <c r="N67" s="71"/>
      <c r="O67" s="71"/>
      <c r="P67" s="71"/>
      <c r="Q67" s="71"/>
      <c r="R67" s="71"/>
      <c r="S67" s="71"/>
      <c r="T67" s="71"/>
      <c r="U67" s="71"/>
      <c r="V67" s="71"/>
      <c r="W67" s="71"/>
      <c r="X67" s="71"/>
      <c r="Y67" s="71"/>
    </row>
    <row r="68" spans="1:25" ht="15">
      <c r="A68" s="15"/>
      <c r="B68" s="39"/>
      <c r="C68" s="42" t="s">
        <v>626</v>
      </c>
      <c r="D68" s="43"/>
      <c r="E68" s="19">
        <v>17</v>
      </c>
      <c r="F68" s="39"/>
      <c r="G68" s="39"/>
      <c r="H68" s="42" t="s">
        <v>625</v>
      </c>
      <c r="I68" s="43"/>
      <c r="J68" s="19">
        <v>15</v>
      </c>
      <c r="K68" s="39"/>
      <c r="L68" s="71"/>
      <c r="M68" s="71"/>
      <c r="N68" s="71"/>
      <c r="O68" s="71"/>
      <c r="P68" s="71"/>
      <c r="Q68" s="71"/>
      <c r="R68" s="71"/>
      <c r="S68" s="71"/>
      <c r="T68" s="71"/>
      <c r="U68" s="71"/>
      <c r="V68" s="71"/>
      <c r="W68" s="71"/>
      <c r="X68" s="71"/>
      <c r="Y68" s="71"/>
    </row>
    <row r="69" spans="1:25" ht="15">
      <c r="A69" s="15"/>
      <c r="B69" s="41">
        <v>2</v>
      </c>
      <c r="C69" s="42" t="s">
        <v>624</v>
      </c>
      <c r="D69" s="43"/>
      <c r="E69" s="19">
        <v>12</v>
      </c>
      <c r="F69" s="38" t="s">
        <v>84</v>
      </c>
      <c r="G69" s="40">
        <v>2</v>
      </c>
      <c r="H69" s="42" t="s">
        <v>569</v>
      </c>
      <c r="I69" s="43"/>
      <c r="J69" s="19">
        <v>7</v>
      </c>
      <c r="K69" s="38"/>
      <c r="L69" s="71"/>
      <c r="M69" s="71"/>
      <c r="N69" s="71"/>
      <c r="O69" s="71"/>
      <c r="P69" s="71"/>
      <c r="Q69" s="71"/>
      <c r="R69" s="71"/>
      <c r="S69" s="71"/>
      <c r="T69" s="71"/>
      <c r="U69" s="71"/>
      <c r="V69" s="71"/>
      <c r="W69" s="71"/>
      <c r="X69" s="71"/>
      <c r="Y69" s="71"/>
    </row>
    <row r="70" spans="1:25" ht="15">
      <c r="A70" s="15"/>
      <c r="B70" s="39"/>
      <c r="C70" s="42" t="s">
        <v>623</v>
      </c>
      <c r="D70" s="43"/>
      <c r="E70" s="19">
        <v>17</v>
      </c>
      <c r="F70" s="39"/>
      <c r="G70" s="39"/>
      <c r="H70" s="42" t="s">
        <v>583</v>
      </c>
      <c r="I70" s="43"/>
      <c r="J70" s="19">
        <v>17</v>
      </c>
      <c r="K70" s="39"/>
      <c r="L70" s="71"/>
      <c r="M70" s="71"/>
      <c r="N70" s="71"/>
      <c r="O70" s="71"/>
      <c r="P70" s="71"/>
      <c r="Q70" s="71"/>
      <c r="R70" s="71"/>
      <c r="S70" s="71"/>
      <c r="T70" s="71"/>
      <c r="U70" s="71"/>
      <c r="V70" s="71"/>
      <c r="W70" s="71"/>
      <c r="X70" s="71"/>
      <c r="Y70" s="71"/>
    </row>
    <row r="71" spans="1:25" ht="15">
      <c r="A71" s="15"/>
      <c r="B71" s="41">
        <v>3</v>
      </c>
      <c r="C71" s="42" t="s">
        <v>622</v>
      </c>
      <c r="D71" s="43"/>
      <c r="E71" s="19">
        <v>11</v>
      </c>
      <c r="F71" s="38"/>
      <c r="G71" s="40">
        <v>3</v>
      </c>
      <c r="H71" s="42" t="s">
        <v>621</v>
      </c>
      <c r="I71" s="43"/>
      <c r="J71" s="19">
        <v>9</v>
      </c>
      <c r="K71" s="38" t="s">
        <v>33</v>
      </c>
      <c r="L71" s="71"/>
      <c r="M71" s="71"/>
      <c r="N71" s="71"/>
      <c r="O71" s="71"/>
      <c r="P71" s="71"/>
      <c r="Q71" s="71"/>
      <c r="R71" s="71"/>
      <c r="S71" s="71"/>
      <c r="T71" s="71"/>
      <c r="U71" s="71"/>
      <c r="V71" s="71"/>
      <c r="W71" s="71"/>
      <c r="X71" s="71"/>
      <c r="Y71" s="71"/>
    </row>
    <row r="72" spans="1:25" ht="15">
      <c r="A72" s="15"/>
      <c r="B72" s="39"/>
      <c r="C72" s="42" t="s">
        <v>620</v>
      </c>
      <c r="D72" s="43"/>
      <c r="E72" s="19">
        <v>20</v>
      </c>
      <c r="F72" s="39"/>
      <c r="G72" s="39"/>
      <c r="H72" s="42" t="s">
        <v>579</v>
      </c>
      <c r="I72" s="43"/>
      <c r="J72" s="19">
        <v>14</v>
      </c>
      <c r="K72" s="39"/>
      <c r="L72" s="71"/>
      <c r="M72" s="71"/>
      <c r="N72" s="71"/>
      <c r="O72" s="71"/>
      <c r="P72" s="71"/>
      <c r="Q72" s="71"/>
      <c r="R72" s="71"/>
      <c r="S72" s="71"/>
      <c r="T72" s="71"/>
      <c r="U72" s="71"/>
      <c r="V72" s="71"/>
      <c r="W72" s="71"/>
      <c r="X72" s="71"/>
      <c r="Y72" s="71"/>
    </row>
    <row r="73" spans="1:25" ht="15">
      <c r="A73" s="15"/>
      <c r="B73" s="41">
        <v>4</v>
      </c>
      <c r="C73" s="42" t="s">
        <v>619</v>
      </c>
      <c r="D73" s="43"/>
      <c r="E73" s="19">
        <v>17</v>
      </c>
      <c r="F73" s="38" t="s">
        <v>102</v>
      </c>
      <c r="G73" s="40">
        <v>4</v>
      </c>
      <c r="H73" s="42" t="s">
        <v>577</v>
      </c>
      <c r="I73" s="43"/>
      <c r="J73" s="19">
        <v>6</v>
      </c>
      <c r="K73" s="38"/>
      <c r="L73" s="71"/>
      <c r="M73" s="71"/>
      <c r="N73" s="71"/>
      <c r="O73" s="71"/>
      <c r="P73" s="71"/>
      <c r="Q73" s="71"/>
      <c r="R73" s="71"/>
      <c r="S73" s="71"/>
      <c r="T73" s="71"/>
      <c r="U73" s="71"/>
      <c r="V73" s="71"/>
      <c r="W73" s="71"/>
      <c r="X73" s="71"/>
      <c r="Y73" s="71"/>
    </row>
    <row r="74" spans="1:25" ht="15">
      <c r="A74" s="15"/>
      <c r="B74" s="39"/>
      <c r="C74" s="42" t="s">
        <v>618</v>
      </c>
      <c r="D74" s="43"/>
      <c r="E74" s="19">
        <v>18</v>
      </c>
      <c r="F74" s="39"/>
      <c r="G74" s="39"/>
      <c r="H74" s="42" t="s">
        <v>575</v>
      </c>
      <c r="I74" s="43"/>
      <c r="J74" s="19">
        <v>12</v>
      </c>
      <c r="K74" s="39"/>
      <c r="L74" s="71"/>
      <c r="M74" s="71"/>
      <c r="N74" s="71"/>
      <c r="O74" s="71"/>
      <c r="P74" s="71"/>
      <c r="Q74" s="71"/>
      <c r="R74" s="71"/>
      <c r="S74" s="71"/>
      <c r="T74" s="71"/>
      <c r="U74" s="71"/>
      <c r="V74" s="71"/>
      <c r="W74" s="71"/>
      <c r="X74" s="71"/>
      <c r="Y74" s="71"/>
    </row>
    <row r="75" spans="1:25" ht="15">
      <c r="A75" s="15"/>
      <c r="B75" s="41">
        <v>5</v>
      </c>
      <c r="C75" s="42" t="s">
        <v>617</v>
      </c>
      <c r="D75" s="43"/>
      <c r="E75" s="19">
        <v>7</v>
      </c>
      <c r="F75" s="38" t="s">
        <v>28</v>
      </c>
      <c r="G75" s="40">
        <v>5</v>
      </c>
      <c r="H75" s="42" t="s">
        <v>616</v>
      </c>
      <c r="I75" s="43"/>
      <c r="J75" s="19">
        <v>4</v>
      </c>
      <c r="K75" s="38"/>
      <c r="L75" s="71"/>
      <c r="M75" s="71"/>
      <c r="N75" s="71"/>
      <c r="O75" s="71"/>
      <c r="P75" s="71"/>
      <c r="Q75" s="71"/>
      <c r="R75" s="71"/>
      <c r="S75" s="71"/>
      <c r="T75" s="71"/>
      <c r="U75" s="71"/>
      <c r="V75" s="71"/>
      <c r="W75" s="71"/>
      <c r="X75" s="71"/>
      <c r="Y75" s="71"/>
    </row>
    <row r="76" spans="1:25" ht="15">
      <c r="A76" s="15"/>
      <c r="B76" s="39"/>
      <c r="C76" s="42" t="s">
        <v>615</v>
      </c>
      <c r="D76" s="43"/>
      <c r="E76" s="19">
        <v>20</v>
      </c>
      <c r="F76" s="39"/>
      <c r="G76" s="39"/>
      <c r="H76" s="42" t="s">
        <v>614</v>
      </c>
      <c r="I76" s="43"/>
      <c r="J76" s="19">
        <v>21</v>
      </c>
      <c r="K76" s="39"/>
      <c r="L76" s="71"/>
      <c r="M76" s="71"/>
      <c r="N76" s="71"/>
      <c r="O76" s="71"/>
      <c r="P76" s="71"/>
      <c r="Q76" s="71"/>
      <c r="R76" s="71"/>
      <c r="S76" s="71"/>
      <c r="T76" s="71"/>
      <c r="U76" s="71"/>
      <c r="V76" s="71"/>
      <c r="W76" s="71"/>
      <c r="X76" s="71"/>
      <c r="Y76" s="71"/>
    </row>
    <row r="77" spans="1:25" ht="27.75">
      <c r="A77" s="15"/>
      <c r="B77" s="44" t="str">
        <f>"TOTAL MATCHES WON BY : "&amp;C63</f>
        <v>TOTAL MATCHES WON BY : SUN CITY</v>
      </c>
      <c r="C77" s="45"/>
      <c r="D77" s="45"/>
      <c r="E77" s="43"/>
      <c r="F77" s="19">
        <f>COUNTA(F67:F76)-0.5*COUNTIF(F67:F76,"Sq*")-COUNTIF(F67:F76,"TBA")</f>
        <v>4</v>
      </c>
      <c r="G77" s="55" t="str">
        <f>"TOTAL MATCHES WON BY : "&amp;H63</f>
        <v>TOTAL MATCHES WON BY : LAKE KARRINYUP</v>
      </c>
      <c r="H77" s="45"/>
      <c r="I77" s="45"/>
      <c r="J77" s="43"/>
      <c r="K77" s="19">
        <f>COUNTA(K67:K76)-0.5*COUNTIF(K67:K76,"Sq*")-COUNTIF(K67:K76,"TBA")</f>
        <v>1</v>
      </c>
      <c r="L77" s="70"/>
      <c r="M77" s="70"/>
      <c r="N77" s="70" t="str">
        <f>IF(F77+K77=0,"",C63)</f>
        <v>SUN CITY</v>
      </c>
      <c r="O77" s="24">
        <f>F77</f>
        <v>4</v>
      </c>
      <c r="P77" s="70" t="str">
        <f>IF(F77+K77=0,"",H63)</f>
        <v>LAKE KARRINYUP</v>
      </c>
      <c r="Q77" s="24">
        <f>K77</f>
        <v>1</v>
      </c>
      <c r="R77" s="70" t="str">
        <f>G78</f>
        <v>SUN CITY</v>
      </c>
      <c r="S77" s="70" t="str">
        <f>IF(R77="HALVED",C63,"")</f>
        <v/>
      </c>
      <c r="T77" s="70" t="str">
        <f>IF(R77="HALVED",H63,"")</f>
        <v/>
      </c>
      <c r="U77" s="70"/>
      <c r="V77" s="70"/>
      <c r="W77" s="70"/>
      <c r="X77" s="70"/>
      <c r="Y77" s="70"/>
    </row>
    <row r="78" spans="1:25" ht="15">
      <c r="A78" s="15"/>
      <c r="B78" s="46" t="s">
        <v>52</v>
      </c>
      <c r="C78" s="45"/>
      <c r="D78" s="45"/>
      <c r="E78" s="45"/>
      <c r="F78" s="43"/>
      <c r="G78" s="56" t="str">
        <f>IF(F77+K77&lt;4,"",IF(F77=K77,"HALVED",IF(F77&gt;K77,C63,H63)))</f>
        <v>SUN CITY</v>
      </c>
      <c r="H78" s="45"/>
      <c r="I78" s="45"/>
      <c r="J78" s="45"/>
      <c r="K78" s="43"/>
      <c r="L78" s="69"/>
      <c r="M78" s="69"/>
      <c r="N78" s="69"/>
      <c r="O78" s="69"/>
      <c r="P78" s="69"/>
      <c r="Q78" s="69"/>
      <c r="R78" s="69"/>
      <c r="S78" s="69"/>
      <c r="T78" s="69"/>
      <c r="U78" s="69"/>
      <c r="V78" s="69"/>
      <c r="W78" s="69"/>
      <c r="X78" s="69"/>
      <c r="Y78" s="69"/>
    </row>
    <row r="79" spans="1:25" ht="15">
      <c r="A79" s="22"/>
      <c r="B79" s="69"/>
      <c r="C79" s="69"/>
      <c r="D79" s="69"/>
      <c r="E79" s="69"/>
      <c r="F79" s="70"/>
      <c r="G79" s="69"/>
      <c r="H79" s="69"/>
      <c r="I79" s="69"/>
      <c r="J79" s="69"/>
      <c r="K79" s="70"/>
      <c r="L79" s="70"/>
      <c r="M79" s="70"/>
      <c r="N79" s="70"/>
      <c r="O79" s="70"/>
      <c r="P79" s="70"/>
      <c r="Q79" s="70"/>
      <c r="R79" s="70"/>
      <c r="S79" s="70"/>
      <c r="T79" s="70"/>
      <c r="U79" s="70"/>
      <c r="V79" s="70"/>
      <c r="W79" s="70"/>
      <c r="X79" s="70"/>
      <c r="Y79" s="70"/>
    </row>
    <row r="80" spans="1:25" ht="13.5" customHeight="1">
      <c r="A80" s="25"/>
      <c r="B80" s="57" t="s">
        <v>110</v>
      </c>
      <c r="C80" s="45"/>
      <c r="D80" s="45"/>
      <c r="E80" s="45"/>
      <c r="F80" s="45"/>
      <c r="G80" s="45"/>
      <c r="H80" s="45"/>
      <c r="I80" s="45"/>
      <c r="J80" s="45"/>
      <c r="K80" s="43"/>
      <c r="L80" s="69"/>
      <c r="M80" s="69"/>
      <c r="N80" s="69"/>
      <c r="O80" s="69"/>
      <c r="P80" s="69"/>
      <c r="Q80" s="69"/>
      <c r="R80" s="69"/>
      <c r="S80" s="69"/>
      <c r="T80" s="69"/>
      <c r="U80" s="69"/>
      <c r="V80" s="69"/>
      <c r="W80" s="69"/>
      <c r="X80" s="69"/>
      <c r="Y80" s="69"/>
    </row>
    <row r="81" spans="1:25" ht="13.5" customHeight="1">
      <c r="A81" s="13"/>
      <c r="B81" s="16" t="s">
        <v>22</v>
      </c>
      <c r="C81" s="58" t="s">
        <v>555</v>
      </c>
      <c r="D81" s="45"/>
      <c r="E81" s="45"/>
      <c r="F81" s="43"/>
      <c r="G81" s="17" t="s">
        <v>22</v>
      </c>
      <c r="H81" s="48" t="s">
        <v>438</v>
      </c>
      <c r="I81" s="45"/>
      <c r="J81" s="45"/>
      <c r="K81" s="43"/>
      <c r="L81" s="69"/>
      <c r="M81" s="69"/>
      <c r="N81" s="69"/>
      <c r="O81" s="69"/>
      <c r="P81" s="69"/>
      <c r="Q81" s="69"/>
      <c r="R81" s="69"/>
      <c r="S81" s="69"/>
      <c r="T81" s="69"/>
      <c r="U81" s="69"/>
      <c r="V81" s="69"/>
      <c r="W81" s="69"/>
      <c r="X81" s="69"/>
      <c r="Y81" s="69"/>
    </row>
    <row r="82" spans="1:25" ht="13.5" customHeight="1">
      <c r="A82" s="15"/>
      <c r="B82" s="41" t="s">
        <v>23</v>
      </c>
      <c r="C82" s="59" t="s">
        <v>24</v>
      </c>
      <c r="D82" s="50"/>
      <c r="E82" s="41" t="s">
        <v>25</v>
      </c>
      <c r="F82" s="41" t="s">
        <v>26</v>
      </c>
      <c r="G82" s="40" t="s">
        <v>23</v>
      </c>
      <c r="H82" s="49" t="s">
        <v>24</v>
      </c>
      <c r="I82" s="50"/>
      <c r="J82" s="40" t="s">
        <v>25</v>
      </c>
      <c r="K82" s="40" t="s">
        <v>26</v>
      </c>
      <c r="L82" s="69"/>
      <c r="M82" s="69"/>
      <c r="N82" s="69"/>
      <c r="O82" s="69"/>
      <c r="P82" s="69"/>
      <c r="Q82" s="69"/>
      <c r="R82" s="69"/>
      <c r="S82" s="69"/>
      <c r="T82" s="69"/>
      <c r="U82" s="69"/>
      <c r="V82" s="69"/>
      <c r="W82" s="69"/>
      <c r="X82" s="69"/>
      <c r="Y82" s="69"/>
    </row>
    <row r="83" spans="1:25" ht="13.5" customHeight="1">
      <c r="A83" s="15"/>
      <c r="B83" s="47"/>
      <c r="C83" s="51"/>
      <c r="D83" s="52"/>
      <c r="E83" s="47"/>
      <c r="F83" s="47"/>
      <c r="G83" s="47"/>
      <c r="H83" s="51"/>
      <c r="I83" s="52"/>
      <c r="J83" s="47"/>
      <c r="K83" s="47"/>
      <c r="L83" s="69"/>
      <c r="M83" s="69"/>
      <c r="N83" s="69"/>
      <c r="O83" s="69"/>
      <c r="P83" s="69"/>
      <c r="Q83" s="69"/>
      <c r="R83" s="69"/>
      <c r="S83" s="69"/>
      <c r="T83" s="69"/>
      <c r="U83" s="69"/>
      <c r="V83" s="69"/>
      <c r="W83" s="69"/>
      <c r="X83" s="69"/>
      <c r="Y83" s="69"/>
    </row>
    <row r="84" spans="1:25" ht="13.5" customHeight="1">
      <c r="A84" s="15"/>
      <c r="B84" s="39"/>
      <c r="C84" s="53"/>
      <c r="D84" s="54"/>
      <c r="E84" s="39"/>
      <c r="F84" s="39"/>
      <c r="G84" s="39"/>
      <c r="H84" s="53"/>
      <c r="I84" s="54"/>
      <c r="J84" s="39"/>
      <c r="K84" s="39"/>
      <c r="L84" s="69"/>
      <c r="M84" s="69"/>
      <c r="N84" s="69"/>
      <c r="O84" s="69"/>
      <c r="P84" s="69"/>
      <c r="Q84" s="69"/>
      <c r="R84" s="69"/>
      <c r="S84" s="69"/>
      <c r="T84" s="69"/>
      <c r="U84" s="69"/>
      <c r="V84" s="69"/>
      <c r="W84" s="69"/>
      <c r="X84" s="69"/>
      <c r="Y84" s="69"/>
    </row>
    <row r="85" spans="1:25" ht="15">
      <c r="A85" s="15"/>
      <c r="B85" s="41">
        <v>1</v>
      </c>
      <c r="C85" s="42" t="s">
        <v>588</v>
      </c>
      <c r="D85" s="43"/>
      <c r="E85" s="19">
        <v>19</v>
      </c>
      <c r="F85" s="38"/>
      <c r="G85" s="40">
        <v>1</v>
      </c>
      <c r="H85" s="42" t="s">
        <v>613</v>
      </c>
      <c r="I85" s="43"/>
      <c r="J85" s="19">
        <v>14</v>
      </c>
      <c r="K85" s="38" t="s">
        <v>33</v>
      </c>
      <c r="L85" s="71"/>
      <c r="M85" s="71"/>
      <c r="N85" s="71"/>
      <c r="O85" s="71"/>
      <c r="P85" s="71"/>
      <c r="Q85" s="71"/>
      <c r="R85" s="71"/>
      <c r="S85" s="71"/>
      <c r="T85" s="71"/>
      <c r="U85" s="71"/>
      <c r="V85" s="71"/>
      <c r="W85" s="71"/>
      <c r="X85" s="71"/>
      <c r="Y85" s="71"/>
    </row>
    <row r="86" spans="1:25" ht="15">
      <c r="A86" s="15"/>
      <c r="B86" s="39"/>
      <c r="C86" s="42" t="s">
        <v>576</v>
      </c>
      <c r="D86" s="43"/>
      <c r="E86" s="19">
        <v>27</v>
      </c>
      <c r="F86" s="39"/>
      <c r="G86" s="39"/>
      <c r="H86" s="42" t="s">
        <v>612</v>
      </c>
      <c r="I86" s="43"/>
      <c r="J86" s="19">
        <v>11</v>
      </c>
      <c r="K86" s="39"/>
      <c r="L86" s="71"/>
      <c r="M86" s="71"/>
      <c r="N86" s="71"/>
      <c r="O86" s="71"/>
      <c r="P86" s="71"/>
      <c r="Q86" s="71"/>
      <c r="R86" s="71"/>
      <c r="S86" s="71"/>
      <c r="T86" s="71"/>
      <c r="U86" s="71"/>
      <c r="V86" s="71"/>
      <c r="W86" s="71"/>
      <c r="X86" s="71"/>
      <c r="Y86" s="71"/>
    </row>
    <row r="87" spans="1:25" ht="15">
      <c r="A87" s="15"/>
      <c r="B87" s="41">
        <v>2</v>
      </c>
      <c r="C87" s="42" t="s">
        <v>584</v>
      </c>
      <c r="D87" s="43"/>
      <c r="E87" s="19">
        <v>22</v>
      </c>
      <c r="F87" s="38" t="s">
        <v>48</v>
      </c>
      <c r="G87" s="40">
        <v>2</v>
      </c>
      <c r="H87" s="42" t="s">
        <v>611</v>
      </c>
      <c r="I87" s="43"/>
      <c r="J87" s="19">
        <v>9</v>
      </c>
      <c r="K87" s="38"/>
      <c r="L87" s="71"/>
      <c r="M87" s="71"/>
      <c r="N87" s="71"/>
      <c r="O87" s="71"/>
      <c r="P87" s="71"/>
      <c r="Q87" s="71"/>
      <c r="R87" s="71"/>
      <c r="S87" s="71"/>
      <c r="T87" s="71"/>
      <c r="U87" s="71"/>
      <c r="V87" s="71"/>
      <c r="W87" s="71"/>
      <c r="X87" s="71"/>
      <c r="Y87" s="71"/>
    </row>
    <row r="88" spans="1:25" ht="15">
      <c r="A88" s="15"/>
      <c r="B88" s="39"/>
      <c r="C88" s="42" t="s">
        <v>574</v>
      </c>
      <c r="D88" s="43"/>
      <c r="E88" s="19">
        <v>19</v>
      </c>
      <c r="F88" s="39"/>
      <c r="G88" s="39"/>
      <c r="H88" s="42" t="s">
        <v>610</v>
      </c>
      <c r="I88" s="43"/>
      <c r="J88" s="19">
        <v>20</v>
      </c>
      <c r="K88" s="39"/>
      <c r="L88" s="71"/>
      <c r="M88" s="71"/>
      <c r="N88" s="71"/>
      <c r="O88" s="71"/>
      <c r="P88" s="71"/>
      <c r="Q88" s="71"/>
      <c r="R88" s="71"/>
      <c r="S88" s="71"/>
      <c r="T88" s="71"/>
      <c r="U88" s="71"/>
      <c r="V88" s="71"/>
      <c r="W88" s="71"/>
      <c r="X88" s="71"/>
      <c r="Y88" s="71"/>
    </row>
    <row r="89" spans="1:25" ht="15">
      <c r="A89" s="15"/>
      <c r="B89" s="41">
        <v>3</v>
      </c>
      <c r="C89" s="42" t="s">
        <v>580</v>
      </c>
      <c r="D89" s="43"/>
      <c r="E89" s="19">
        <v>22</v>
      </c>
      <c r="F89" s="38" t="s">
        <v>84</v>
      </c>
      <c r="G89" s="40">
        <v>3</v>
      </c>
      <c r="H89" s="42" t="s">
        <v>609</v>
      </c>
      <c r="I89" s="43"/>
      <c r="J89" s="19">
        <v>11</v>
      </c>
      <c r="K89" s="38"/>
      <c r="L89" s="71"/>
      <c r="M89" s="71"/>
      <c r="N89" s="71"/>
      <c r="O89" s="71"/>
      <c r="P89" s="71"/>
      <c r="Q89" s="71"/>
      <c r="R89" s="71"/>
      <c r="S89" s="71"/>
      <c r="T89" s="71"/>
      <c r="U89" s="71"/>
      <c r="V89" s="71"/>
      <c r="W89" s="71"/>
      <c r="X89" s="71"/>
      <c r="Y89" s="71"/>
    </row>
    <row r="90" spans="1:25" ht="15">
      <c r="A90" s="15"/>
      <c r="B90" s="39"/>
      <c r="C90" s="42" t="s">
        <v>578</v>
      </c>
      <c r="D90" s="43"/>
      <c r="E90" s="19">
        <v>32</v>
      </c>
      <c r="F90" s="39"/>
      <c r="G90" s="39"/>
      <c r="H90" s="42" t="s">
        <v>608</v>
      </c>
      <c r="I90" s="43"/>
      <c r="J90" s="19">
        <v>16</v>
      </c>
      <c r="K90" s="39"/>
      <c r="L90" s="71"/>
      <c r="M90" s="71"/>
      <c r="N90" s="71"/>
      <c r="O90" s="71"/>
      <c r="P90" s="71"/>
      <c r="Q90" s="71"/>
      <c r="R90" s="71"/>
      <c r="S90" s="71"/>
      <c r="T90" s="71"/>
      <c r="U90" s="71"/>
      <c r="V90" s="71"/>
      <c r="W90" s="71"/>
      <c r="X90" s="71"/>
      <c r="Y90" s="71"/>
    </row>
    <row r="91" spans="1:25" ht="15">
      <c r="A91" s="15"/>
      <c r="B91" s="41">
        <v>4</v>
      </c>
      <c r="C91" s="42" t="s">
        <v>572</v>
      </c>
      <c r="D91" s="43"/>
      <c r="E91" s="19">
        <v>36</v>
      </c>
      <c r="F91" s="38" t="s">
        <v>48</v>
      </c>
      <c r="G91" s="40">
        <v>4</v>
      </c>
      <c r="H91" s="42" t="s">
        <v>607</v>
      </c>
      <c r="I91" s="43"/>
      <c r="J91" s="19">
        <v>14</v>
      </c>
      <c r="K91" s="38"/>
      <c r="L91" s="71"/>
      <c r="M91" s="71"/>
      <c r="N91" s="71"/>
      <c r="O91" s="71"/>
      <c r="P91" s="71"/>
      <c r="Q91" s="71"/>
      <c r="R91" s="71"/>
      <c r="S91" s="71"/>
      <c r="T91" s="71"/>
      <c r="U91" s="71"/>
      <c r="V91" s="71"/>
      <c r="W91" s="71"/>
      <c r="X91" s="71"/>
      <c r="Y91" s="71"/>
    </row>
    <row r="92" spans="1:25" ht="15">
      <c r="A92" s="15"/>
      <c r="B92" s="39"/>
      <c r="C92" s="42" t="s">
        <v>606</v>
      </c>
      <c r="D92" s="43"/>
      <c r="E92" s="19">
        <v>15</v>
      </c>
      <c r="F92" s="39"/>
      <c r="G92" s="39"/>
      <c r="H92" s="42" t="s">
        <v>605</v>
      </c>
      <c r="I92" s="43"/>
      <c r="J92" s="19">
        <v>25</v>
      </c>
      <c r="K92" s="39"/>
      <c r="L92" s="71"/>
      <c r="M92" s="71"/>
      <c r="N92" s="71"/>
      <c r="O92" s="71"/>
      <c r="P92" s="71"/>
      <c r="Q92" s="71"/>
      <c r="R92" s="71"/>
      <c r="S92" s="71"/>
      <c r="T92" s="71"/>
      <c r="U92" s="71"/>
      <c r="V92" s="71"/>
      <c r="W92" s="71"/>
      <c r="X92" s="71"/>
      <c r="Y92" s="71"/>
    </row>
    <row r="93" spans="1:25" ht="13.5" customHeight="1">
      <c r="A93" s="15"/>
      <c r="B93" s="41">
        <v>5</v>
      </c>
      <c r="C93" s="42" t="s">
        <v>570</v>
      </c>
      <c r="D93" s="43"/>
      <c r="E93" s="19">
        <v>29</v>
      </c>
      <c r="F93" s="38" t="s">
        <v>33</v>
      </c>
      <c r="G93" s="40">
        <v>5</v>
      </c>
      <c r="H93" s="42" t="s">
        <v>604</v>
      </c>
      <c r="I93" s="43"/>
      <c r="J93" s="19">
        <v>17</v>
      </c>
      <c r="K93" s="38"/>
      <c r="L93" s="71"/>
      <c r="M93" s="71"/>
      <c r="N93" s="71"/>
      <c r="O93" s="71"/>
      <c r="P93" s="71"/>
      <c r="Q93" s="71"/>
      <c r="R93" s="71"/>
      <c r="S93" s="71"/>
      <c r="T93" s="71"/>
      <c r="U93" s="71"/>
      <c r="V93" s="71"/>
      <c r="W93" s="71"/>
      <c r="X93" s="71"/>
      <c r="Y93" s="71"/>
    </row>
    <row r="94" spans="1:25" ht="15">
      <c r="A94" s="15"/>
      <c r="B94" s="39"/>
      <c r="C94" s="42" t="s">
        <v>603</v>
      </c>
      <c r="D94" s="43"/>
      <c r="E94" s="19">
        <v>34</v>
      </c>
      <c r="F94" s="39"/>
      <c r="G94" s="39"/>
      <c r="H94" s="42" t="s">
        <v>602</v>
      </c>
      <c r="I94" s="43"/>
      <c r="J94" s="19">
        <v>23</v>
      </c>
      <c r="K94" s="39"/>
      <c r="L94" s="71"/>
      <c r="M94" s="71"/>
      <c r="N94" s="71"/>
      <c r="O94" s="71"/>
      <c r="P94" s="71"/>
      <c r="Q94" s="71"/>
      <c r="R94" s="71"/>
      <c r="S94" s="71"/>
      <c r="T94" s="71"/>
      <c r="U94" s="71"/>
      <c r="V94" s="71"/>
      <c r="W94" s="71"/>
      <c r="X94" s="71"/>
      <c r="Y94" s="71"/>
    </row>
    <row r="95" spans="1:25" ht="15">
      <c r="A95" s="15"/>
      <c r="B95" s="44" t="str">
        <f>"TOTAL MATCHES WON BY : "&amp;C81</f>
        <v>TOTAL MATCHES WON BY : CHEQUERS</v>
      </c>
      <c r="C95" s="45"/>
      <c r="D95" s="45"/>
      <c r="E95" s="43"/>
      <c r="F95" s="19">
        <f>COUNTA(F85:F94)-0.5*COUNTIF(F85:F94,"Sq*")-COUNTIF(F85:F94,"TBA")</f>
        <v>4</v>
      </c>
      <c r="G95" s="55" t="str">
        <f>"TOTAL MATCHES WON BY : "&amp;H81</f>
        <v>TOTAL MATCHES WON BY : WANNEROO</v>
      </c>
      <c r="H95" s="45"/>
      <c r="I95" s="45"/>
      <c r="J95" s="43"/>
      <c r="K95" s="19">
        <f>COUNTA(K85:K94)-0.5*COUNTIF(K85:K94,"Sq*")-COUNTIF(K85:K94,"TBA")</f>
        <v>1</v>
      </c>
      <c r="L95" s="70"/>
      <c r="M95" s="70"/>
      <c r="N95" s="70" t="str">
        <f>IF(F95+K95=0,"",C81)</f>
        <v>CHEQUERS</v>
      </c>
      <c r="O95" s="24">
        <f>F95</f>
        <v>4</v>
      </c>
      <c r="P95" s="70" t="str">
        <f>IF(F95+K95=0,"",H81)</f>
        <v>WANNEROO</v>
      </c>
      <c r="Q95" s="24">
        <f>K95</f>
        <v>1</v>
      </c>
      <c r="R95" s="70" t="str">
        <f>G96</f>
        <v>CHEQUERS</v>
      </c>
      <c r="S95" s="70" t="str">
        <f>IF(R95="HALVED",C81,"")</f>
        <v/>
      </c>
      <c r="T95" s="70" t="str">
        <f>IF(R95="HALVED",H81,"")</f>
        <v/>
      </c>
      <c r="U95" s="70"/>
      <c r="V95" s="70"/>
      <c r="W95" s="70"/>
      <c r="X95" s="70"/>
      <c r="Y95" s="70"/>
    </row>
    <row r="96" spans="1:25" ht="15">
      <c r="A96" s="22"/>
      <c r="B96" s="46" t="s">
        <v>52</v>
      </c>
      <c r="C96" s="45"/>
      <c r="D96" s="45"/>
      <c r="E96" s="45"/>
      <c r="F96" s="43"/>
      <c r="G96" s="56" t="str">
        <f>IF(F95+K95&lt;4,"",IF(F95=K95,"HALVED",IF(F95&gt;K95,C81,H81)))</f>
        <v>CHEQUERS</v>
      </c>
      <c r="H96" s="45"/>
      <c r="I96" s="45"/>
      <c r="J96" s="45"/>
      <c r="K96" s="43"/>
      <c r="L96" s="69"/>
      <c r="M96" s="69"/>
      <c r="N96" s="69"/>
      <c r="O96" s="69"/>
      <c r="P96" s="69"/>
      <c r="Q96" s="69"/>
      <c r="R96" s="69"/>
      <c r="S96" s="69"/>
      <c r="T96" s="69"/>
      <c r="U96" s="69"/>
      <c r="V96" s="69"/>
      <c r="W96" s="69"/>
      <c r="X96" s="69"/>
      <c r="Y96" s="69"/>
    </row>
    <row r="97" spans="1:25" ht="18">
      <c r="A97" s="25"/>
      <c r="B97" s="67"/>
      <c r="C97" s="45"/>
      <c r="D97" s="45"/>
      <c r="E97" s="45"/>
      <c r="F97" s="45"/>
      <c r="G97" s="45"/>
      <c r="H97" s="45"/>
      <c r="I97" s="45"/>
      <c r="J97" s="45"/>
      <c r="K97" s="43"/>
      <c r="L97" s="69"/>
      <c r="M97" s="69"/>
      <c r="N97" s="69"/>
      <c r="O97" s="69"/>
      <c r="P97" s="69"/>
      <c r="Q97" s="69"/>
      <c r="R97" s="69"/>
      <c r="S97" s="69"/>
      <c r="T97" s="69"/>
      <c r="U97" s="69"/>
      <c r="V97" s="69"/>
      <c r="W97" s="69"/>
      <c r="X97" s="69"/>
      <c r="Y97" s="69"/>
    </row>
    <row r="98" spans="1:25" ht="15">
      <c r="A98" s="25"/>
      <c r="B98" s="16" t="s">
        <v>22</v>
      </c>
      <c r="C98" s="58" t="s">
        <v>210</v>
      </c>
      <c r="D98" s="45"/>
      <c r="E98" s="45"/>
      <c r="F98" s="43"/>
      <c r="G98" s="17" t="s">
        <v>22</v>
      </c>
      <c r="H98" s="48" t="s">
        <v>188</v>
      </c>
      <c r="I98" s="45"/>
      <c r="J98" s="45"/>
      <c r="K98" s="43"/>
      <c r="L98" s="69"/>
      <c r="M98" s="69"/>
      <c r="N98" s="69"/>
      <c r="O98" s="69"/>
      <c r="P98" s="69"/>
      <c r="Q98" s="69"/>
      <c r="R98" s="69"/>
      <c r="S98" s="69"/>
      <c r="T98" s="69"/>
      <c r="U98" s="69"/>
      <c r="V98" s="69"/>
      <c r="W98" s="69"/>
      <c r="X98" s="69"/>
      <c r="Y98" s="69"/>
    </row>
    <row r="99" spans="1:25" ht="13.5" customHeight="1">
      <c r="A99" s="15"/>
      <c r="B99" s="41" t="s">
        <v>23</v>
      </c>
      <c r="C99" s="59" t="s">
        <v>24</v>
      </c>
      <c r="D99" s="50"/>
      <c r="E99" s="41" t="s">
        <v>25</v>
      </c>
      <c r="F99" s="41" t="s">
        <v>26</v>
      </c>
      <c r="G99" s="40" t="s">
        <v>23</v>
      </c>
      <c r="H99" s="49" t="s">
        <v>24</v>
      </c>
      <c r="I99" s="50"/>
      <c r="J99" s="40" t="s">
        <v>25</v>
      </c>
      <c r="K99" s="40" t="s">
        <v>26</v>
      </c>
      <c r="L99" s="69"/>
      <c r="M99" s="69"/>
      <c r="N99" s="69"/>
      <c r="O99" s="69"/>
      <c r="P99" s="69"/>
      <c r="Q99" s="69"/>
      <c r="R99" s="69"/>
      <c r="S99" s="69"/>
      <c r="T99" s="69"/>
      <c r="U99" s="69"/>
      <c r="V99" s="69"/>
      <c r="W99" s="69"/>
      <c r="X99" s="69"/>
      <c r="Y99" s="69"/>
    </row>
    <row r="100" spans="1:25" ht="15">
      <c r="A100" s="15"/>
      <c r="B100" s="47"/>
      <c r="C100" s="51"/>
      <c r="D100" s="52"/>
      <c r="E100" s="47"/>
      <c r="F100" s="47"/>
      <c r="G100" s="47"/>
      <c r="H100" s="51"/>
      <c r="I100" s="52"/>
      <c r="J100" s="47"/>
      <c r="K100" s="47"/>
      <c r="L100" s="69"/>
      <c r="M100" s="69"/>
      <c r="N100" s="69"/>
      <c r="O100" s="69"/>
      <c r="P100" s="69"/>
      <c r="Q100" s="69"/>
      <c r="R100" s="69"/>
      <c r="S100" s="69"/>
      <c r="T100" s="69"/>
      <c r="U100" s="69"/>
      <c r="V100" s="69"/>
      <c r="W100" s="69"/>
      <c r="X100" s="69"/>
      <c r="Y100" s="69"/>
    </row>
    <row r="101" spans="1:25" ht="13.5" customHeight="1">
      <c r="A101" s="15"/>
      <c r="B101" s="39"/>
      <c r="C101" s="53"/>
      <c r="D101" s="54"/>
      <c r="E101" s="39"/>
      <c r="F101" s="39"/>
      <c r="G101" s="39"/>
      <c r="H101" s="53"/>
      <c r="I101" s="54"/>
      <c r="J101" s="39"/>
      <c r="K101" s="39"/>
      <c r="L101" s="69"/>
      <c r="M101" s="69"/>
      <c r="N101" s="69"/>
      <c r="O101" s="69"/>
      <c r="P101" s="69"/>
      <c r="Q101" s="69"/>
      <c r="R101" s="69"/>
      <c r="S101" s="69"/>
      <c r="T101" s="69"/>
      <c r="U101" s="69"/>
      <c r="V101" s="69"/>
      <c r="W101" s="69"/>
      <c r="X101" s="69"/>
      <c r="Y101" s="69"/>
    </row>
    <row r="102" spans="1:25" ht="15">
      <c r="A102" s="15"/>
      <c r="B102" s="41">
        <v>1</v>
      </c>
      <c r="C102" s="42" t="s">
        <v>601</v>
      </c>
      <c r="D102" s="43"/>
      <c r="E102" s="19">
        <v>17</v>
      </c>
      <c r="F102" s="38" t="s">
        <v>68</v>
      </c>
      <c r="G102" s="40">
        <v>1</v>
      </c>
      <c r="H102" s="42" t="s">
        <v>594</v>
      </c>
      <c r="I102" s="43"/>
      <c r="J102" s="19">
        <v>15</v>
      </c>
      <c r="K102" s="38"/>
      <c r="L102" s="71"/>
      <c r="M102" s="71"/>
      <c r="N102" s="71"/>
      <c r="O102" s="71"/>
      <c r="P102" s="71"/>
      <c r="Q102" s="71"/>
      <c r="R102" s="71"/>
      <c r="S102" s="71"/>
      <c r="T102" s="71"/>
      <c r="U102" s="71"/>
      <c r="V102" s="71"/>
      <c r="W102" s="71"/>
      <c r="X102" s="71"/>
      <c r="Y102" s="71"/>
    </row>
    <row r="103" spans="1:25" ht="15">
      <c r="A103" s="15"/>
      <c r="B103" s="39"/>
      <c r="C103" s="42" t="s">
        <v>600</v>
      </c>
      <c r="D103" s="43"/>
      <c r="E103" s="19">
        <v>6</v>
      </c>
      <c r="F103" s="39"/>
      <c r="G103" s="39"/>
      <c r="H103" s="42" t="s">
        <v>547</v>
      </c>
      <c r="I103" s="43"/>
      <c r="J103" s="19">
        <v>34</v>
      </c>
      <c r="K103" s="39"/>
      <c r="L103" s="71"/>
      <c r="M103" s="71"/>
      <c r="N103" s="71"/>
      <c r="O103" s="71"/>
      <c r="P103" s="71"/>
      <c r="Q103" s="71"/>
      <c r="R103" s="71"/>
      <c r="S103" s="71"/>
      <c r="T103" s="71"/>
      <c r="U103" s="71"/>
      <c r="V103" s="71"/>
      <c r="W103" s="71"/>
      <c r="X103" s="71"/>
      <c r="Y103" s="71"/>
    </row>
    <row r="104" spans="1:25" ht="15">
      <c r="A104" s="15"/>
      <c r="B104" s="41">
        <v>2</v>
      </c>
      <c r="C104" s="42" t="s">
        <v>599</v>
      </c>
      <c r="D104" s="43"/>
      <c r="E104" s="19">
        <v>13</v>
      </c>
      <c r="F104" s="38" t="s">
        <v>102</v>
      </c>
      <c r="G104" s="40">
        <v>2</v>
      </c>
      <c r="H104" s="42" t="s">
        <v>551</v>
      </c>
      <c r="I104" s="43"/>
      <c r="J104" s="19">
        <v>13</v>
      </c>
      <c r="K104" s="38"/>
      <c r="L104" s="71"/>
      <c r="M104" s="71"/>
      <c r="N104" s="71"/>
      <c r="O104" s="71"/>
      <c r="P104" s="71"/>
      <c r="Q104" s="71"/>
      <c r="R104" s="71"/>
      <c r="S104" s="71"/>
      <c r="T104" s="71"/>
      <c r="U104" s="71"/>
      <c r="V104" s="71"/>
      <c r="W104" s="71"/>
      <c r="X104" s="71"/>
      <c r="Y104" s="71"/>
    </row>
    <row r="105" spans="1:25" ht="15">
      <c r="A105" s="15"/>
      <c r="B105" s="39"/>
      <c r="C105" s="42" t="s">
        <v>528</v>
      </c>
      <c r="D105" s="43"/>
      <c r="E105" s="19">
        <v>19</v>
      </c>
      <c r="F105" s="39"/>
      <c r="G105" s="39"/>
      <c r="H105" s="42" t="s">
        <v>592</v>
      </c>
      <c r="I105" s="43"/>
      <c r="J105" s="19">
        <v>20</v>
      </c>
      <c r="K105" s="39"/>
      <c r="L105" s="71"/>
      <c r="M105" s="71"/>
      <c r="N105" s="71"/>
      <c r="O105" s="71"/>
      <c r="P105" s="71"/>
      <c r="Q105" s="71"/>
      <c r="R105" s="71"/>
      <c r="S105" s="71"/>
      <c r="T105" s="71"/>
      <c r="U105" s="71"/>
      <c r="V105" s="71"/>
      <c r="W105" s="71"/>
      <c r="X105" s="71"/>
      <c r="Y105" s="71"/>
    </row>
    <row r="106" spans="1:25" ht="15">
      <c r="A106" s="15"/>
      <c r="B106" s="41">
        <v>3</v>
      </c>
      <c r="C106" s="42" t="s">
        <v>520</v>
      </c>
      <c r="D106" s="43"/>
      <c r="E106" s="19">
        <v>12</v>
      </c>
      <c r="F106" s="38" t="s">
        <v>38</v>
      </c>
      <c r="G106" s="40">
        <v>3</v>
      </c>
      <c r="H106" s="42" t="s">
        <v>598</v>
      </c>
      <c r="I106" s="43"/>
      <c r="J106" s="19">
        <v>8</v>
      </c>
      <c r="K106" s="38"/>
      <c r="L106" s="71"/>
      <c r="M106" s="71"/>
      <c r="N106" s="71"/>
      <c r="O106" s="71"/>
      <c r="P106" s="71"/>
      <c r="Q106" s="71"/>
      <c r="R106" s="71"/>
      <c r="S106" s="71"/>
      <c r="T106" s="71"/>
      <c r="U106" s="71"/>
      <c r="V106" s="71"/>
      <c r="W106" s="71"/>
      <c r="X106" s="71"/>
      <c r="Y106" s="71"/>
    </row>
    <row r="107" spans="1:25" ht="15">
      <c r="A107" s="15"/>
      <c r="B107" s="39"/>
      <c r="C107" s="42" t="s">
        <v>558</v>
      </c>
      <c r="D107" s="43"/>
      <c r="E107" s="19">
        <v>2</v>
      </c>
      <c r="F107" s="39"/>
      <c r="G107" s="39"/>
      <c r="H107" s="42" t="s">
        <v>535</v>
      </c>
      <c r="I107" s="43"/>
      <c r="J107" s="19">
        <v>22</v>
      </c>
      <c r="K107" s="39"/>
      <c r="L107" s="71"/>
      <c r="M107" s="71"/>
      <c r="N107" s="71"/>
      <c r="O107" s="71"/>
      <c r="P107" s="71"/>
      <c r="Q107" s="71"/>
      <c r="R107" s="71"/>
      <c r="S107" s="71"/>
      <c r="T107" s="71"/>
      <c r="U107" s="71"/>
      <c r="V107" s="71"/>
      <c r="W107" s="71"/>
      <c r="X107" s="71"/>
      <c r="Y107" s="71"/>
    </row>
    <row r="108" spans="1:25" ht="15">
      <c r="A108" s="15"/>
      <c r="B108" s="41">
        <v>4</v>
      </c>
      <c r="C108" s="42" t="s">
        <v>532</v>
      </c>
      <c r="D108" s="43"/>
      <c r="E108" s="19">
        <v>16</v>
      </c>
      <c r="F108" s="38" t="s">
        <v>68</v>
      </c>
      <c r="G108" s="40">
        <v>4</v>
      </c>
      <c r="H108" s="42" t="s">
        <v>539</v>
      </c>
      <c r="I108" s="43"/>
      <c r="J108" s="19">
        <v>19</v>
      </c>
      <c r="K108" s="38"/>
      <c r="L108" s="71"/>
      <c r="M108" s="71"/>
      <c r="N108" s="71"/>
      <c r="O108" s="71"/>
      <c r="P108" s="71"/>
      <c r="Q108" s="71"/>
      <c r="R108" s="71"/>
      <c r="S108" s="71"/>
      <c r="T108" s="71"/>
      <c r="U108" s="71"/>
      <c r="V108" s="71"/>
      <c r="W108" s="71"/>
      <c r="X108" s="71"/>
      <c r="Y108" s="71"/>
    </row>
    <row r="109" spans="1:25" ht="15">
      <c r="A109" s="15"/>
      <c r="B109" s="39"/>
      <c r="C109" s="42" t="s">
        <v>559</v>
      </c>
      <c r="D109" s="43"/>
      <c r="E109" s="19">
        <v>12</v>
      </c>
      <c r="F109" s="39"/>
      <c r="G109" s="39"/>
      <c r="H109" s="42" t="s">
        <v>596</v>
      </c>
      <c r="I109" s="43"/>
      <c r="J109" s="19">
        <v>18</v>
      </c>
      <c r="K109" s="39"/>
      <c r="L109" s="71"/>
      <c r="M109" s="71"/>
      <c r="N109" s="71"/>
      <c r="O109" s="71"/>
      <c r="P109" s="71"/>
      <c r="Q109" s="71"/>
      <c r="R109" s="71"/>
      <c r="S109" s="71"/>
      <c r="T109" s="71"/>
      <c r="U109" s="71"/>
      <c r="V109" s="71"/>
      <c r="W109" s="71"/>
      <c r="X109" s="71"/>
      <c r="Y109" s="71"/>
    </row>
    <row r="110" spans="1:25" ht="15">
      <c r="A110" s="15"/>
      <c r="B110" s="41">
        <v>5</v>
      </c>
      <c r="C110" s="42" t="s">
        <v>530</v>
      </c>
      <c r="D110" s="43"/>
      <c r="E110" s="19">
        <v>16</v>
      </c>
      <c r="F110" s="38" t="s">
        <v>84</v>
      </c>
      <c r="G110" s="40">
        <v>5</v>
      </c>
      <c r="H110" s="42" t="s">
        <v>543</v>
      </c>
      <c r="I110" s="43"/>
      <c r="J110" s="19">
        <v>12</v>
      </c>
      <c r="K110" s="38"/>
      <c r="L110" s="71"/>
      <c r="M110" s="71"/>
      <c r="N110" s="71"/>
      <c r="O110" s="71"/>
      <c r="P110" s="71"/>
      <c r="Q110" s="71"/>
      <c r="R110" s="71"/>
      <c r="S110" s="71"/>
      <c r="T110" s="71"/>
      <c r="U110" s="71"/>
      <c r="V110" s="71"/>
      <c r="W110" s="71"/>
      <c r="X110" s="71"/>
      <c r="Y110" s="71"/>
    </row>
    <row r="111" spans="1:25" ht="15">
      <c r="A111" s="15"/>
      <c r="B111" s="39"/>
      <c r="C111" s="42" t="s">
        <v>597</v>
      </c>
      <c r="D111" s="43"/>
      <c r="E111" s="19">
        <v>25</v>
      </c>
      <c r="F111" s="39"/>
      <c r="G111" s="39"/>
      <c r="H111" s="42" t="s">
        <v>562</v>
      </c>
      <c r="I111" s="43"/>
      <c r="J111" s="19">
        <v>21</v>
      </c>
      <c r="K111" s="39"/>
      <c r="L111" s="71"/>
      <c r="M111" s="71"/>
      <c r="N111" s="71"/>
      <c r="O111" s="71"/>
      <c r="P111" s="71"/>
      <c r="Q111" s="71"/>
      <c r="R111" s="71"/>
      <c r="S111" s="71"/>
      <c r="T111" s="71"/>
      <c r="U111" s="71"/>
      <c r="V111" s="71"/>
      <c r="W111" s="71"/>
      <c r="X111" s="71"/>
      <c r="Y111" s="71"/>
    </row>
    <row r="112" spans="1:25" ht="27.75">
      <c r="A112" s="15"/>
      <c r="B112" s="44" t="str">
        <f>"TOTAL MATCHES WON BY : "&amp;C98</f>
        <v>TOTAL MATCHES WON BY : LAKE KARRINYUP</v>
      </c>
      <c r="C112" s="45"/>
      <c r="D112" s="45"/>
      <c r="E112" s="43"/>
      <c r="F112" s="19">
        <f>COUNTA(F102:F111)-0.5*COUNTIF(F102:F111,"Sq*")-COUNTIF(F102:F111,"TBA")</f>
        <v>5</v>
      </c>
      <c r="G112" s="55" t="str">
        <f>"TOTAL MATCHES WON BY : "&amp;H98</f>
        <v>TOTAL MATCHES WON BY : SUN CITY</v>
      </c>
      <c r="H112" s="45"/>
      <c r="I112" s="45"/>
      <c r="J112" s="43"/>
      <c r="K112" s="19">
        <f>COUNTA(K102:K111)-0.5*COUNTIF(K102:K111,"Sq*")-COUNTIF(K102:K111,"TBA")</f>
        <v>0</v>
      </c>
      <c r="L112" s="70"/>
      <c r="M112" s="70"/>
      <c r="N112" s="70" t="str">
        <f>IF(F112+K112=0,"",C98)</f>
        <v>LAKE KARRINYUP</v>
      </c>
      <c r="O112" s="24">
        <f>F112</f>
        <v>5</v>
      </c>
      <c r="P112" s="70" t="str">
        <f>IF(F112+K112=0,"",H98)</f>
        <v>SUN CITY</v>
      </c>
      <c r="Q112" s="24">
        <f>K112</f>
        <v>0</v>
      </c>
      <c r="R112" s="70" t="str">
        <f>G113</f>
        <v>LAKE KARRINYUP</v>
      </c>
      <c r="S112" s="70" t="str">
        <f>IF(R112="HALVED",C98,"")</f>
        <v/>
      </c>
      <c r="T112" s="70" t="str">
        <f>IF(R112="HALVED",H98,"")</f>
        <v/>
      </c>
      <c r="U112" s="70"/>
      <c r="V112" s="70"/>
      <c r="W112" s="70"/>
      <c r="X112" s="70"/>
      <c r="Y112" s="70"/>
    </row>
    <row r="113" spans="1:25" ht="15">
      <c r="A113" s="22"/>
      <c r="B113" s="46" t="s">
        <v>52</v>
      </c>
      <c r="C113" s="45"/>
      <c r="D113" s="45"/>
      <c r="E113" s="45"/>
      <c r="F113" s="43"/>
      <c r="G113" s="56" t="str">
        <f>IF(F112+K112&lt;4,"",IF(F112=K112,"HALVED",IF(F112&gt;K112,C98,H98)))</f>
        <v>LAKE KARRINYUP</v>
      </c>
      <c r="H113" s="45"/>
      <c r="I113" s="45"/>
      <c r="J113" s="45"/>
      <c r="K113" s="43"/>
      <c r="L113" s="69"/>
      <c r="M113" s="69"/>
      <c r="N113" s="69"/>
      <c r="O113" s="69"/>
      <c r="P113" s="69"/>
      <c r="Q113" s="69"/>
      <c r="R113" s="69"/>
      <c r="S113" s="69"/>
      <c r="T113" s="69"/>
      <c r="U113" s="69"/>
      <c r="V113" s="69"/>
      <c r="W113" s="69"/>
      <c r="X113" s="69"/>
      <c r="Y113" s="69"/>
    </row>
    <row r="114" spans="1:25" ht="15">
      <c r="A114" s="22"/>
      <c r="B114" s="69"/>
      <c r="C114" s="69"/>
      <c r="D114" s="69"/>
      <c r="E114" s="69"/>
      <c r="F114" s="70"/>
      <c r="G114" s="69"/>
      <c r="H114" s="69"/>
      <c r="I114" s="69"/>
      <c r="J114" s="69"/>
      <c r="K114" s="70"/>
      <c r="L114" s="70"/>
      <c r="M114" s="70"/>
      <c r="N114" s="70"/>
      <c r="O114" s="70"/>
      <c r="P114" s="70"/>
      <c r="Q114" s="70"/>
      <c r="R114" s="70"/>
      <c r="S114" s="70"/>
      <c r="T114" s="70"/>
      <c r="U114" s="70"/>
      <c r="V114" s="70"/>
      <c r="W114" s="70"/>
      <c r="X114" s="70"/>
      <c r="Y114" s="70"/>
    </row>
    <row r="115" spans="1:25" ht="14.25" customHeight="1">
      <c r="A115" s="25"/>
      <c r="B115" s="57" t="s">
        <v>128</v>
      </c>
      <c r="C115" s="45"/>
      <c r="D115" s="45"/>
      <c r="E115" s="45"/>
      <c r="F115" s="45"/>
      <c r="G115" s="45"/>
      <c r="H115" s="45"/>
      <c r="I115" s="45"/>
      <c r="J115" s="45"/>
      <c r="K115" s="43"/>
      <c r="L115" s="69"/>
      <c r="M115" s="69"/>
      <c r="N115" s="69"/>
      <c r="O115" s="69"/>
      <c r="P115" s="69"/>
      <c r="Q115" s="69"/>
      <c r="R115" s="69"/>
      <c r="S115" s="69"/>
      <c r="T115" s="69"/>
      <c r="U115" s="69"/>
      <c r="V115" s="69"/>
      <c r="W115" s="69"/>
      <c r="X115" s="69"/>
      <c r="Y115" s="69"/>
    </row>
    <row r="116" spans="1:25" ht="14.25" customHeight="1">
      <c r="A116" s="15"/>
      <c r="B116" s="16" t="s">
        <v>22</v>
      </c>
      <c r="C116" s="58" t="s">
        <v>188</v>
      </c>
      <c r="D116" s="45"/>
      <c r="E116" s="45"/>
      <c r="F116" s="43"/>
      <c r="G116" s="17" t="s">
        <v>22</v>
      </c>
      <c r="H116" s="48" t="s">
        <v>438</v>
      </c>
      <c r="I116" s="45"/>
      <c r="J116" s="45"/>
      <c r="K116" s="43"/>
      <c r="L116" s="69"/>
      <c r="M116" s="69"/>
      <c r="N116" s="69"/>
      <c r="O116" s="69"/>
      <c r="P116" s="69"/>
      <c r="Q116" s="69"/>
      <c r="R116" s="69"/>
      <c r="S116" s="69"/>
      <c r="T116" s="69"/>
      <c r="U116" s="69"/>
      <c r="V116" s="69"/>
      <c r="W116" s="69"/>
      <c r="X116" s="69"/>
      <c r="Y116" s="69"/>
    </row>
    <row r="117" spans="1:25" ht="14.25" customHeight="1">
      <c r="A117" s="15"/>
      <c r="B117" s="41" t="s">
        <v>23</v>
      </c>
      <c r="C117" s="59" t="s">
        <v>24</v>
      </c>
      <c r="D117" s="50"/>
      <c r="E117" s="41" t="s">
        <v>25</v>
      </c>
      <c r="F117" s="41" t="s">
        <v>26</v>
      </c>
      <c r="G117" s="40" t="s">
        <v>23</v>
      </c>
      <c r="H117" s="49" t="s">
        <v>24</v>
      </c>
      <c r="I117" s="50"/>
      <c r="J117" s="40" t="s">
        <v>25</v>
      </c>
      <c r="K117" s="40" t="s">
        <v>26</v>
      </c>
      <c r="L117" s="69"/>
      <c r="M117" s="69"/>
      <c r="N117" s="69"/>
      <c r="O117" s="69"/>
      <c r="P117" s="69"/>
      <c r="Q117" s="69"/>
      <c r="R117" s="69"/>
      <c r="S117" s="69"/>
      <c r="T117" s="69"/>
      <c r="U117" s="69"/>
      <c r="V117" s="69"/>
      <c r="W117" s="69"/>
      <c r="X117" s="69"/>
      <c r="Y117" s="69"/>
    </row>
    <row r="118" spans="1:25" ht="14.25" customHeight="1">
      <c r="A118" s="15"/>
      <c r="B118" s="47"/>
      <c r="C118" s="51"/>
      <c r="D118" s="52"/>
      <c r="E118" s="47"/>
      <c r="F118" s="47"/>
      <c r="G118" s="47"/>
      <c r="H118" s="51"/>
      <c r="I118" s="52"/>
      <c r="J118" s="47"/>
      <c r="K118" s="47"/>
      <c r="L118" s="69"/>
      <c r="M118" s="69"/>
      <c r="N118" s="69"/>
      <c r="O118" s="69"/>
      <c r="P118" s="69"/>
      <c r="Q118" s="69"/>
      <c r="R118" s="69"/>
      <c r="S118" s="69"/>
      <c r="T118" s="69"/>
      <c r="U118" s="69"/>
      <c r="V118" s="69"/>
      <c r="W118" s="69"/>
      <c r="X118" s="69"/>
      <c r="Y118" s="69"/>
    </row>
    <row r="119" spans="1:25" ht="14.25" customHeight="1">
      <c r="A119" s="15"/>
      <c r="B119" s="39"/>
      <c r="C119" s="53"/>
      <c r="D119" s="54"/>
      <c r="E119" s="39"/>
      <c r="F119" s="39"/>
      <c r="G119" s="39"/>
      <c r="H119" s="53"/>
      <c r="I119" s="54"/>
      <c r="J119" s="39"/>
      <c r="K119" s="39"/>
      <c r="L119" s="69"/>
      <c r="M119" s="69"/>
      <c r="N119" s="69"/>
      <c r="O119" s="69"/>
      <c r="P119" s="69"/>
      <c r="Q119" s="69"/>
      <c r="R119" s="69"/>
      <c r="S119" s="69"/>
      <c r="T119" s="69"/>
      <c r="U119" s="69"/>
      <c r="V119" s="69"/>
      <c r="W119" s="69"/>
      <c r="X119" s="69"/>
      <c r="Y119" s="69"/>
    </row>
    <row r="120" spans="1:25" ht="14.25" customHeight="1">
      <c r="A120" s="15"/>
      <c r="B120" s="41">
        <v>1</v>
      </c>
      <c r="C120" s="42" t="s">
        <v>543</v>
      </c>
      <c r="D120" s="43"/>
      <c r="E120" s="19">
        <v>11</v>
      </c>
      <c r="F120" s="38" t="s">
        <v>119</v>
      </c>
      <c r="G120" s="40">
        <v>1</v>
      </c>
      <c r="H120" s="42" t="s">
        <v>517</v>
      </c>
      <c r="I120" s="43"/>
      <c r="J120" s="19">
        <v>14</v>
      </c>
      <c r="K120" s="38" t="s">
        <v>119</v>
      </c>
      <c r="L120" s="71"/>
      <c r="M120" s="71"/>
      <c r="N120" s="71"/>
      <c r="O120" s="71"/>
      <c r="P120" s="71"/>
      <c r="Q120" s="71"/>
      <c r="R120" s="71"/>
      <c r="S120" s="71"/>
      <c r="T120" s="71"/>
      <c r="U120" s="71"/>
      <c r="V120" s="71"/>
      <c r="W120" s="71"/>
      <c r="X120" s="71"/>
      <c r="Y120" s="71"/>
    </row>
    <row r="121" spans="1:25" ht="14.25" customHeight="1">
      <c r="A121" s="15"/>
      <c r="B121" s="39"/>
      <c r="C121" s="42" t="s">
        <v>562</v>
      </c>
      <c r="D121" s="43"/>
      <c r="E121" s="19">
        <v>19</v>
      </c>
      <c r="F121" s="39"/>
      <c r="G121" s="39"/>
      <c r="H121" s="42" t="s">
        <v>557</v>
      </c>
      <c r="I121" s="43"/>
      <c r="J121" s="19">
        <v>25</v>
      </c>
      <c r="K121" s="39"/>
      <c r="L121" s="71"/>
      <c r="M121" s="71"/>
      <c r="N121" s="71"/>
      <c r="O121" s="71"/>
      <c r="P121" s="71"/>
      <c r="Q121" s="71"/>
      <c r="R121" s="71"/>
      <c r="S121" s="71"/>
      <c r="T121" s="71"/>
      <c r="U121" s="71"/>
      <c r="V121" s="71"/>
      <c r="W121" s="71"/>
      <c r="X121" s="71"/>
      <c r="Y121" s="71"/>
    </row>
    <row r="122" spans="1:25" ht="14.25" customHeight="1">
      <c r="A122" s="15"/>
      <c r="B122" s="41">
        <v>2</v>
      </c>
      <c r="C122" s="42" t="s">
        <v>596</v>
      </c>
      <c r="D122" s="43"/>
      <c r="E122" s="19">
        <v>17</v>
      </c>
      <c r="F122" s="38" t="s">
        <v>162</v>
      </c>
      <c r="G122" s="40">
        <v>2</v>
      </c>
      <c r="H122" s="42" t="s">
        <v>527</v>
      </c>
      <c r="I122" s="43"/>
      <c r="J122" s="19">
        <v>15</v>
      </c>
      <c r="K122" s="38"/>
      <c r="L122" s="71"/>
      <c r="M122" s="71"/>
      <c r="N122" s="71"/>
      <c r="O122" s="71"/>
      <c r="P122" s="71"/>
      <c r="Q122" s="71"/>
      <c r="R122" s="71"/>
      <c r="S122" s="71"/>
      <c r="T122" s="71"/>
      <c r="U122" s="71"/>
      <c r="V122" s="71"/>
      <c r="W122" s="71"/>
      <c r="X122" s="71"/>
      <c r="Y122" s="71"/>
    </row>
    <row r="123" spans="1:25" ht="14.25" customHeight="1">
      <c r="A123" s="15"/>
      <c r="B123" s="39"/>
      <c r="C123" s="42" t="s">
        <v>539</v>
      </c>
      <c r="D123" s="43"/>
      <c r="E123" s="19">
        <v>17</v>
      </c>
      <c r="F123" s="39"/>
      <c r="G123" s="39"/>
      <c r="H123" s="42" t="s">
        <v>595</v>
      </c>
      <c r="I123" s="43"/>
      <c r="J123" s="19">
        <v>25</v>
      </c>
      <c r="K123" s="39"/>
      <c r="L123" s="71"/>
      <c r="M123" s="71"/>
      <c r="N123" s="71"/>
      <c r="O123" s="71"/>
      <c r="P123" s="71"/>
      <c r="Q123" s="71"/>
      <c r="R123" s="71"/>
      <c r="S123" s="71"/>
      <c r="T123" s="71"/>
      <c r="U123" s="71"/>
      <c r="V123" s="71"/>
      <c r="W123" s="71"/>
      <c r="X123" s="71"/>
      <c r="Y123" s="71"/>
    </row>
    <row r="124" spans="1:25" ht="14.25" customHeight="1">
      <c r="A124" s="15"/>
      <c r="B124" s="41">
        <v>3</v>
      </c>
      <c r="C124" s="42" t="s">
        <v>594</v>
      </c>
      <c r="D124" s="43"/>
      <c r="E124" s="19">
        <v>13</v>
      </c>
      <c r="F124" s="38" t="s">
        <v>119</v>
      </c>
      <c r="G124" s="40">
        <v>3</v>
      </c>
      <c r="H124" s="42" t="s">
        <v>593</v>
      </c>
      <c r="I124" s="43"/>
      <c r="J124" s="19">
        <v>8</v>
      </c>
      <c r="K124" s="38" t="s">
        <v>119</v>
      </c>
      <c r="L124" s="71"/>
      <c r="M124" s="71"/>
      <c r="N124" s="71"/>
      <c r="O124" s="71"/>
      <c r="P124" s="71"/>
      <c r="Q124" s="71"/>
      <c r="R124" s="71"/>
      <c r="S124" s="71"/>
      <c r="T124" s="71"/>
      <c r="U124" s="71"/>
      <c r="V124" s="71"/>
      <c r="W124" s="71"/>
      <c r="X124" s="71"/>
      <c r="Y124" s="71"/>
    </row>
    <row r="125" spans="1:25" ht="14.25" customHeight="1">
      <c r="A125" s="15"/>
      <c r="B125" s="39"/>
      <c r="C125" s="42" t="s">
        <v>592</v>
      </c>
      <c r="D125" s="43"/>
      <c r="E125" s="19">
        <v>18</v>
      </c>
      <c r="F125" s="39"/>
      <c r="G125" s="39"/>
      <c r="H125" s="42" t="s">
        <v>519</v>
      </c>
      <c r="I125" s="43"/>
      <c r="J125" s="19">
        <v>16</v>
      </c>
      <c r="K125" s="39"/>
      <c r="L125" s="71"/>
      <c r="M125" s="71"/>
      <c r="N125" s="71"/>
      <c r="O125" s="71"/>
      <c r="P125" s="71"/>
      <c r="Q125" s="71"/>
      <c r="R125" s="71"/>
      <c r="S125" s="71"/>
      <c r="T125" s="71"/>
      <c r="U125" s="71"/>
      <c r="V125" s="71"/>
      <c r="W125" s="71"/>
      <c r="X125" s="71"/>
      <c r="Y125" s="71"/>
    </row>
    <row r="126" spans="1:25" ht="14.25" customHeight="1">
      <c r="A126" s="15"/>
      <c r="B126" s="41">
        <v>4</v>
      </c>
      <c r="C126" s="42" t="s">
        <v>551</v>
      </c>
      <c r="D126" s="43"/>
      <c r="E126" s="19">
        <v>12</v>
      </c>
      <c r="F126" s="38" t="s">
        <v>68</v>
      </c>
      <c r="G126" s="40">
        <v>4</v>
      </c>
      <c r="H126" s="42" t="s">
        <v>591</v>
      </c>
      <c r="I126" s="43"/>
      <c r="J126" s="19">
        <v>11</v>
      </c>
      <c r="K126" s="38"/>
      <c r="L126" s="71"/>
      <c r="M126" s="71"/>
      <c r="N126" s="71"/>
      <c r="O126" s="71"/>
      <c r="P126" s="71"/>
      <c r="Q126" s="71"/>
      <c r="R126" s="71"/>
      <c r="S126" s="71"/>
      <c r="T126" s="71"/>
      <c r="U126" s="71"/>
      <c r="V126" s="71"/>
      <c r="W126" s="71"/>
      <c r="X126" s="71"/>
      <c r="Y126" s="71"/>
    </row>
    <row r="127" spans="1:25" ht="14.25" customHeight="1">
      <c r="A127" s="15"/>
      <c r="B127" s="39"/>
      <c r="C127" s="42" t="s">
        <v>553</v>
      </c>
      <c r="D127" s="43"/>
      <c r="E127" s="19">
        <v>16</v>
      </c>
      <c r="F127" s="39"/>
      <c r="G127" s="39"/>
      <c r="H127" s="42" t="s">
        <v>590</v>
      </c>
      <c r="I127" s="43"/>
      <c r="J127" s="19">
        <v>25</v>
      </c>
      <c r="K127" s="39"/>
      <c r="L127" s="71"/>
      <c r="M127" s="71"/>
      <c r="N127" s="71"/>
      <c r="O127" s="71"/>
      <c r="P127" s="71"/>
      <c r="Q127" s="71"/>
      <c r="R127" s="71"/>
      <c r="S127" s="71"/>
      <c r="T127" s="71"/>
      <c r="U127" s="71"/>
      <c r="V127" s="71"/>
      <c r="W127" s="71"/>
      <c r="X127" s="71"/>
      <c r="Y127" s="71"/>
    </row>
    <row r="128" spans="1:25" ht="14.25" customHeight="1">
      <c r="A128" s="15"/>
      <c r="B128" s="41">
        <v>5</v>
      </c>
      <c r="C128" s="42" t="s">
        <v>537</v>
      </c>
      <c r="D128" s="43"/>
      <c r="E128" s="19">
        <v>6</v>
      </c>
      <c r="F128" s="38" t="s">
        <v>38</v>
      </c>
      <c r="G128" s="40">
        <v>5</v>
      </c>
      <c r="H128" s="42" t="s">
        <v>531</v>
      </c>
      <c r="I128" s="43"/>
      <c r="J128" s="19">
        <v>23</v>
      </c>
      <c r="K128" s="38"/>
      <c r="L128" s="71"/>
      <c r="M128" s="71"/>
      <c r="N128" s="71"/>
      <c r="O128" s="71"/>
      <c r="P128" s="71"/>
      <c r="Q128" s="71"/>
      <c r="R128" s="71"/>
      <c r="S128" s="71"/>
      <c r="T128" s="71"/>
      <c r="U128" s="71"/>
      <c r="V128" s="71"/>
      <c r="W128" s="71"/>
      <c r="X128" s="71"/>
      <c r="Y128" s="71"/>
    </row>
    <row r="129" spans="1:25" ht="14.25" customHeight="1">
      <c r="A129" s="15"/>
      <c r="B129" s="39"/>
      <c r="C129" s="42" t="s">
        <v>535</v>
      </c>
      <c r="D129" s="43"/>
      <c r="E129" s="19">
        <v>20</v>
      </c>
      <c r="F129" s="39"/>
      <c r="G129" s="39"/>
      <c r="H129" s="42" t="s">
        <v>589</v>
      </c>
      <c r="I129" s="43"/>
      <c r="J129" s="19">
        <v>27</v>
      </c>
      <c r="K129" s="39"/>
      <c r="L129" s="71"/>
      <c r="M129" s="71"/>
      <c r="N129" s="71"/>
      <c r="O129" s="71"/>
      <c r="P129" s="71"/>
      <c r="Q129" s="71"/>
      <c r="R129" s="71"/>
      <c r="S129" s="71"/>
      <c r="T129" s="71"/>
      <c r="U129" s="71"/>
      <c r="V129" s="71"/>
      <c r="W129" s="71"/>
      <c r="X129" s="71"/>
      <c r="Y129" s="71"/>
    </row>
    <row r="130" spans="1:25" ht="14.25" customHeight="1">
      <c r="A130" s="22"/>
      <c r="B130" s="44"/>
      <c r="C130" s="45"/>
      <c r="D130" s="45"/>
      <c r="E130" s="43"/>
      <c r="F130" s="19">
        <f>COUNTA(F120:F129)-0.5*COUNTIF(F120:F129,"Sq*")-COUNTIF(F120:F129,"TBA")</f>
        <v>4</v>
      </c>
      <c r="G130" s="55" t="str">
        <f>"TOTAL MATCHES WON BY : "&amp;H116</f>
        <v>TOTAL MATCHES WON BY : WANNEROO</v>
      </c>
      <c r="H130" s="45"/>
      <c r="I130" s="45"/>
      <c r="J130" s="43"/>
      <c r="K130" s="19">
        <f>COUNTA(K120:K129)-0.5*COUNTIF(K120:K129,"Sq*")-COUNTIF(K120:K129,"TBA")</f>
        <v>1</v>
      </c>
      <c r="L130" s="70"/>
      <c r="M130" s="70"/>
      <c r="N130" s="70" t="str">
        <f>IF(F130+K130=0,"",C116)</f>
        <v>SUN CITY</v>
      </c>
      <c r="O130" s="24">
        <f>F130</f>
        <v>4</v>
      </c>
      <c r="P130" s="70" t="str">
        <f>IF(F130+K130=0,"",H116)</f>
        <v>WANNEROO</v>
      </c>
      <c r="Q130" s="24">
        <f>K130</f>
        <v>1</v>
      </c>
      <c r="R130" s="70" t="str">
        <f>G131</f>
        <v>SUN CITY</v>
      </c>
      <c r="S130" s="70" t="str">
        <f>IF(R130="HALVED",C116,"")</f>
        <v/>
      </c>
      <c r="T130" s="70" t="str">
        <f>IF(R130="HALVED",H116,"")</f>
        <v/>
      </c>
      <c r="U130" s="70"/>
      <c r="V130" s="70"/>
      <c r="W130" s="70"/>
      <c r="X130" s="70"/>
      <c r="Y130" s="70"/>
    </row>
    <row r="131" spans="1:25" ht="14.25" customHeight="1">
      <c r="A131" s="25"/>
      <c r="B131" s="46" t="s">
        <v>52</v>
      </c>
      <c r="C131" s="45"/>
      <c r="D131" s="45"/>
      <c r="E131" s="45"/>
      <c r="F131" s="43"/>
      <c r="G131" s="56" t="str">
        <f>IF(F130+K130&lt;4,"",IF(F130=K130,"HALVED",IF(F130&gt;K130,C116,H116)))</f>
        <v>SUN CITY</v>
      </c>
      <c r="H131" s="45"/>
      <c r="I131" s="45"/>
      <c r="J131" s="45"/>
      <c r="K131" s="43"/>
      <c r="L131" s="69"/>
      <c r="M131" s="69"/>
      <c r="N131" s="69"/>
      <c r="O131" s="69"/>
      <c r="P131" s="69"/>
      <c r="Q131" s="69"/>
      <c r="R131" s="69"/>
      <c r="S131" s="69"/>
      <c r="T131" s="69"/>
      <c r="U131" s="69"/>
      <c r="V131" s="69"/>
      <c r="W131" s="69"/>
      <c r="X131" s="69"/>
      <c r="Y131" s="69"/>
    </row>
    <row r="132" spans="1:25" ht="14.25" customHeight="1">
      <c r="A132" s="25"/>
      <c r="B132" s="67"/>
      <c r="C132" s="45"/>
      <c r="D132" s="45"/>
      <c r="E132" s="45"/>
      <c r="F132" s="45"/>
      <c r="G132" s="45"/>
      <c r="H132" s="45"/>
      <c r="I132" s="45"/>
      <c r="J132" s="45"/>
      <c r="K132" s="43"/>
      <c r="L132" s="69"/>
      <c r="M132" s="69"/>
      <c r="N132" s="69"/>
      <c r="O132" s="69"/>
      <c r="P132" s="69"/>
      <c r="Q132" s="69"/>
      <c r="R132" s="69"/>
      <c r="S132" s="69"/>
      <c r="T132" s="69"/>
      <c r="U132" s="69"/>
      <c r="V132" s="69"/>
      <c r="W132" s="69"/>
      <c r="X132" s="69"/>
      <c r="Y132" s="69"/>
    </row>
    <row r="133" spans="1:25" ht="14.25" customHeight="1">
      <c r="A133" s="15"/>
      <c r="B133" s="16" t="s">
        <v>22</v>
      </c>
      <c r="C133" s="58" t="s">
        <v>555</v>
      </c>
      <c r="D133" s="45"/>
      <c r="E133" s="45"/>
      <c r="F133" s="43"/>
      <c r="G133" s="17" t="s">
        <v>22</v>
      </c>
      <c r="H133" s="48" t="s">
        <v>210</v>
      </c>
      <c r="I133" s="45"/>
      <c r="J133" s="45"/>
      <c r="K133" s="43"/>
      <c r="L133" s="69"/>
      <c r="M133" s="69"/>
      <c r="N133" s="69"/>
      <c r="O133" s="69"/>
      <c r="P133" s="69"/>
      <c r="Q133" s="69"/>
      <c r="R133" s="69"/>
      <c r="S133" s="69"/>
      <c r="T133" s="69"/>
      <c r="U133" s="69"/>
      <c r="V133" s="69"/>
      <c r="W133" s="69"/>
      <c r="X133" s="69"/>
      <c r="Y133" s="69"/>
    </row>
    <row r="134" spans="1:25" ht="14.25" customHeight="1">
      <c r="A134" s="15"/>
      <c r="B134" s="41" t="s">
        <v>23</v>
      </c>
      <c r="C134" s="59" t="s">
        <v>24</v>
      </c>
      <c r="D134" s="50"/>
      <c r="E134" s="41" t="s">
        <v>25</v>
      </c>
      <c r="F134" s="41" t="s">
        <v>26</v>
      </c>
      <c r="G134" s="40" t="s">
        <v>23</v>
      </c>
      <c r="H134" s="49" t="s">
        <v>24</v>
      </c>
      <c r="I134" s="50"/>
      <c r="J134" s="40" t="s">
        <v>25</v>
      </c>
      <c r="K134" s="40" t="s">
        <v>26</v>
      </c>
      <c r="L134" s="69"/>
      <c r="M134" s="69"/>
      <c r="N134" s="69"/>
      <c r="O134" s="69"/>
      <c r="P134" s="69"/>
      <c r="Q134" s="69"/>
      <c r="R134" s="69"/>
      <c r="S134" s="69"/>
      <c r="T134" s="69"/>
      <c r="U134" s="69"/>
      <c r="V134" s="69"/>
      <c r="W134" s="69"/>
      <c r="X134" s="69"/>
      <c r="Y134" s="69"/>
    </row>
    <row r="135" spans="1:25" ht="14.25" customHeight="1">
      <c r="A135" s="15"/>
      <c r="B135" s="47"/>
      <c r="C135" s="51"/>
      <c r="D135" s="52"/>
      <c r="E135" s="47"/>
      <c r="F135" s="47"/>
      <c r="G135" s="47"/>
      <c r="H135" s="51"/>
      <c r="I135" s="52"/>
      <c r="J135" s="47"/>
      <c r="K135" s="47"/>
      <c r="L135" s="69"/>
      <c r="M135" s="69"/>
      <c r="N135" s="69"/>
      <c r="O135" s="69"/>
      <c r="P135" s="69"/>
      <c r="Q135" s="69"/>
      <c r="R135" s="69"/>
      <c r="S135" s="69"/>
      <c r="T135" s="69"/>
      <c r="U135" s="69"/>
      <c r="V135" s="69"/>
      <c r="W135" s="69"/>
      <c r="X135" s="69"/>
      <c r="Y135" s="69"/>
    </row>
    <row r="136" spans="1:25" ht="14.25" customHeight="1">
      <c r="A136" s="15"/>
      <c r="B136" s="39"/>
      <c r="C136" s="53"/>
      <c r="D136" s="54"/>
      <c r="E136" s="39"/>
      <c r="F136" s="39"/>
      <c r="G136" s="39"/>
      <c r="H136" s="53"/>
      <c r="I136" s="54"/>
      <c r="J136" s="39"/>
      <c r="K136" s="39"/>
      <c r="L136" s="69"/>
      <c r="M136" s="69"/>
      <c r="N136" s="69"/>
      <c r="O136" s="69"/>
      <c r="P136" s="69"/>
      <c r="Q136" s="69"/>
      <c r="R136" s="69"/>
      <c r="S136" s="69"/>
      <c r="T136" s="69"/>
      <c r="U136" s="69"/>
      <c r="V136" s="69"/>
      <c r="W136" s="69"/>
      <c r="X136" s="69"/>
      <c r="Y136" s="69"/>
    </row>
    <row r="137" spans="1:25" ht="14.25" customHeight="1">
      <c r="A137" s="15"/>
      <c r="B137" s="41">
        <v>1</v>
      </c>
      <c r="C137" s="42" t="s">
        <v>588</v>
      </c>
      <c r="D137" s="43"/>
      <c r="E137" s="19">
        <v>18</v>
      </c>
      <c r="F137" s="38" t="s">
        <v>43</v>
      </c>
      <c r="G137" s="40">
        <v>1</v>
      </c>
      <c r="H137" s="42" t="s">
        <v>587</v>
      </c>
      <c r="I137" s="43"/>
      <c r="J137" s="19">
        <v>5</v>
      </c>
      <c r="K137" s="38"/>
      <c r="L137" s="71"/>
      <c r="M137" s="71"/>
      <c r="N137" s="71"/>
      <c r="O137" s="71"/>
      <c r="P137" s="71"/>
      <c r="Q137" s="71"/>
      <c r="R137" s="71"/>
      <c r="S137" s="71"/>
      <c r="T137" s="71"/>
      <c r="U137" s="71"/>
      <c r="V137" s="71"/>
      <c r="W137" s="71"/>
      <c r="X137" s="71"/>
      <c r="Y137" s="71"/>
    </row>
    <row r="138" spans="1:25" ht="14.25" customHeight="1">
      <c r="A138" s="15"/>
      <c r="B138" s="39"/>
      <c r="C138" s="42" t="s">
        <v>586</v>
      </c>
      <c r="D138" s="43"/>
      <c r="E138" s="19">
        <v>34</v>
      </c>
      <c r="F138" s="39"/>
      <c r="G138" s="39"/>
      <c r="H138" s="42" t="s">
        <v>585</v>
      </c>
      <c r="I138" s="43"/>
      <c r="J138" s="19">
        <v>11</v>
      </c>
      <c r="K138" s="39"/>
      <c r="L138" s="71"/>
      <c r="M138" s="71"/>
      <c r="N138" s="71"/>
      <c r="O138" s="71"/>
      <c r="P138" s="71"/>
      <c r="Q138" s="71"/>
      <c r="R138" s="71"/>
      <c r="S138" s="71"/>
      <c r="T138" s="71"/>
      <c r="U138" s="71"/>
      <c r="V138" s="71"/>
      <c r="W138" s="71"/>
      <c r="X138" s="71"/>
      <c r="Y138" s="71"/>
    </row>
    <row r="139" spans="1:25" ht="14.25" customHeight="1">
      <c r="A139" s="15"/>
      <c r="B139" s="41">
        <v>2</v>
      </c>
      <c r="C139" s="42" t="s">
        <v>584</v>
      </c>
      <c r="D139" s="43"/>
      <c r="E139" s="19">
        <v>21</v>
      </c>
      <c r="F139" s="38"/>
      <c r="G139" s="40">
        <v>2</v>
      </c>
      <c r="H139" s="42" t="s">
        <v>583</v>
      </c>
      <c r="I139" s="43"/>
      <c r="J139" s="19">
        <v>14</v>
      </c>
      <c r="K139" s="38" t="s">
        <v>33</v>
      </c>
      <c r="L139" s="71"/>
      <c r="M139" s="71"/>
      <c r="N139" s="71"/>
      <c r="O139" s="71"/>
      <c r="P139" s="71"/>
      <c r="Q139" s="71"/>
      <c r="R139" s="71"/>
      <c r="S139" s="71"/>
      <c r="T139" s="71"/>
      <c r="U139" s="71"/>
      <c r="V139" s="71"/>
      <c r="W139" s="71"/>
      <c r="X139" s="71"/>
      <c r="Y139" s="71"/>
    </row>
    <row r="140" spans="1:25" ht="14.25" customHeight="1">
      <c r="A140" s="15"/>
      <c r="B140" s="39"/>
      <c r="C140" s="42" t="s">
        <v>582</v>
      </c>
      <c r="D140" s="43"/>
      <c r="E140" s="19">
        <v>7</v>
      </c>
      <c r="F140" s="39"/>
      <c r="G140" s="39"/>
      <c r="H140" s="42" t="s">
        <v>581</v>
      </c>
      <c r="I140" s="43"/>
      <c r="J140" s="19">
        <v>11</v>
      </c>
      <c r="K140" s="39"/>
      <c r="L140" s="71"/>
      <c r="M140" s="71"/>
      <c r="N140" s="71"/>
      <c r="O140" s="71"/>
      <c r="P140" s="71"/>
      <c r="Q140" s="71"/>
      <c r="R140" s="71"/>
      <c r="S140" s="71"/>
      <c r="T140" s="71"/>
      <c r="U140" s="71"/>
      <c r="V140" s="71"/>
      <c r="W140" s="71"/>
      <c r="X140" s="71"/>
      <c r="Y140" s="71"/>
    </row>
    <row r="141" spans="1:25" ht="14.25" customHeight="1">
      <c r="A141" s="15"/>
      <c r="B141" s="41">
        <v>3</v>
      </c>
      <c r="C141" s="42" t="s">
        <v>580</v>
      </c>
      <c r="D141" s="43"/>
      <c r="E141" s="19">
        <v>22</v>
      </c>
      <c r="F141" s="38" t="s">
        <v>43</v>
      </c>
      <c r="G141" s="40">
        <v>3</v>
      </c>
      <c r="H141" s="42" t="s">
        <v>579</v>
      </c>
      <c r="I141" s="43"/>
      <c r="J141" s="19">
        <v>10</v>
      </c>
      <c r="K141" s="38"/>
      <c r="L141" s="71"/>
      <c r="M141" s="71"/>
      <c r="N141" s="71"/>
      <c r="O141" s="71"/>
      <c r="P141" s="71"/>
      <c r="Q141" s="71"/>
      <c r="R141" s="71"/>
      <c r="S141" s="71"/>
      <c r="T141" s="71"/>
      <c r="U141" s="71"/>
      <c r="V141" s="71"/>
      <c r="W141" s="71"/>
      <c r="X141" s="71"/>
      <c r="Y141" s="71"/>
    </row>
    <row r="142" spans="1:25" ht="14.25" customHeight="1">
      <c r="A142" s="15"/>
      <c r="B142" s="39"/>
      <c r="C142" s="42" t="s">
        <v>578</v>
      </c>
      <c r="D142" s="43"/>
      <c r="E142" s="19">
        <v>31</v>
      </c>
      <c r="F142" s="39"/>
      <c r="G142" s="39"/>
      <c r="H142" s="42" t="s">
        <v>577</v>
      </c>
      <c r="I142" s="43"/>
      <c r="J142" s="19">
        <v>14</v>
      </c>
      <c r="K142" s="39"/>
      <c r="L142" s="71"/>
      <c r="M142" s="71"/>
      <c r="N142" s="71"/>
      <c r="O142" s="71"/>
      <c r="P142" s="71"/>
      <c r="Q142" s="71"/>
      <c r="R142" s="71"/>
      <c r="S142" s="71"/>
      <c r="T142" s="71"/>
      <c r="U142" s="71"/>
      <c r="V142" s="71"/>
      <c r="W142" s="71"/>
      <c r="X142" s="71"/>
      <c r="Y142" s="71"/>
    </row>
    <row r="143" spans="1:25" ht="14.25" customHeight="1">
      <c r="A143" s="15"/>
      <c r="B143" s="41">
        <v>4</v>
      </c>
      <c r="C143" s="42" t="s">
        <v>576</v>
      </c>
      <c r="D143" s="43"/>
      <c r="E143" s="19">
        <v>26</v>
      </c>
      <c r="F143" s="38" t="s">
        <v>33</v>
      </c>
      <c r="G143" s="40">
        <v>4</v>
      </c>
      <c r="H143" s="42" t="s">
        <v>575</v>
      </c>
      <c r="I143" s="43"/>
      <c r="J143" s="19">
        <v>8</v>
      </c>
      <c r="K143" s="38"/>
      <c r="L143" s="71"/>
      <c r="M143" s="71"/>
      <c r="N143" s="71"/>
      <c r="O143" s="71"/>
      <c r="P143" s="71"/>
      <c r="Q143" s="71"/>
      <c r="R143" s="71"/>
      <c r="S143" s="71"/>
      <c r="T143" s="71"/>
      <c r="U143" s="71"/>
      <c r="V143" s="71"/>
      <c r="W143" s="71"/>
      <c r="X143" s="71"/>
      <c r="Y143" s="71"/>
    </row>
    <row r="144" spans="1:25" ht="15">
      <c r="A144" s="15"/>
      <c r="B144" s="39"/>
      <c r="C144" s="42" t="s">
        <v>574</v>
      </c>
      <c r="D144" s="43"/>
      <c r="E144" s="19">
        <v>19</v>
      </c>
      <c r="F144" s="39"/>
      <c r="G144" s="39"/>
      <c r="H144" s="42" t="s">
        <v>573</v>
      </c>
      <c r="I144" s="43"/>
      <c r="J144" s="19">
        <v>18</v>
      </c>
      <c r="K144" s="39"/>
      <c r="L144" s="71"/>
      <c r="M144" s="71"/>
      <c r="N144" s="71"/>
      <c r="O144" s="71"/>
      <c r="P144" s="71"/>
      <c r="Q144" s="71"/>
      <c r="R144" s="71"/>
      <c r="S144" s="71"/>
      <c r="T144" s="71"/>
      <c r="U144" s="71"/>
      <c r="V144" s="71"/>
      <c r="W144" s="71"/>
      <c r="X144" s="71"/>
      <c r="Y144" s="71"/>
    </row>
    <row r="145" spans="1:25" ht="15">
      <c r="A145" s="15"/>
      <c r="B145" s="41">
        <v>5</v>
      </c>
      <c r="C145" s="42" t="s">
        <v>572</v>
      </c>
      <c r="D145" s="43"/>
      <c r="E145" s="19">
        <v>36</v>
      </c>
      <c r="F145" s="38" t="s">
        <v>64</v>
      </c>
      <c r="G145" s="40">
        <v>5</v>
      </c>
      <c r="H145" s="42" t="s">
        <v>571</v>
      </c>
      <c r="I145" s="43"/>
      <c r="J145" s="19">
        <v>17</v>
      </c>
      <c r="K145" s="38"/>
      <c r="L145" s="71"/>
      <c r="M145" s="71"/>
      <c r="N145" s="71"/>
      <c r="O145" s="71"/>
      <c r="P145" s="71"/>
      <c r="Q145" s="71"/>
      <c r="R145" s="71"/>
      <c r="S145" s="71"/>
      <c r="T145" s="71"/>
      <c r="U145" s="71"/>
      <c r="V145" s="71"/>
      <c r="W145" s="71"/>
      <c r="X145" s="71"/>
      <c r="Y145" s="71"/>
    </row>
    <row r="146" spans="1:25" ht="15">
      <c r="A146" s="15"/>
      <c r="B146" s="39"/>
      <c r="C146" s="42" t="s">
        <v>570</v>
      </c>
      <c r="D146" s="43"/>
      <c r="E146" s="19">
        <v>29</v>
      </c>
      <c r="F146" s="39"/>
      <c r="G146" s="39"/>
      <c r="H146" s="42" t="s">
        <v>569</v>
      </c>
      <c r="I146" s="43"/>
      <c r="J146" s="19">
        <v>8</v>
      </c>
      <c r="K146" s="39"/>
      <c r="L146" s="71"/>
      <c r="M146" s="71"/>
      <c r="N146" s="71"/>
      <c r="O146" s="71"/>
      <c r="P146" s="71"/>
      <c r="Q146" s="71"/>
      <c r="R146" s="71"/>
      <c r="S146" s="71"/>
      <c r="T146" s="71"/>
      <c r="U146" s="71"/>
      <c r="V146" s="71"/>
      <c r="W146" s="71"/>
      <c r="X146" s="71"/>
      <c r="Y146" s="71"/>
    </row>
    <row r="147" spans="1:25" ht="27.75">
      <c r="A147" s="22"/>
      <c r="B147" s="44" t="str">
        <f>"TOTAL MATCHES WON BY : "&amp;C133</f>
        <v>TOTAL MATCHES WON BY : CHEQUERS</v>
      </c>
      <c r="C147" s="45"/>
      <c r="D147" s="45"/>
      <c r="E147" s="43"/>
      <c r="F147" s="19">
        <f>COUNTA(F137:F146)-0.5*COUNTIF(F137:F146,"Sq*")-COUNTIF(F137:F146,"TBA")</f>
        <v>4</v>
      </c>
      <c r="G147" s="55" t="str">
        <f>"TOTAL MATCHES WON BY : "&amp;H133</f>
        <v>TOTAL MATCHES WON BY : LAKE KARRINYUP</v>
      </c>
      <c r="H147" s="45"/>
      <c r="I147" s="45"/>
      <c r="J147" s="43"/>
      <c r="K147" s="19">
        <f>COUNTA(K137:K146)-0.5*COUNTIF(K137:K146,"Sq*")-COUNTIF(K137:K146,"TBA")</f>
        <v>1</v>
      </c>
      <c r="L147" s="70"/>
      <c r="M147" s="70"/>
      <c r="N147" s="70" t="str">
        <f>IF(F147+K147=0,"",C133)</f>
        <v>CHEQUERS</v>
      </c>
      <c r="O147" s="24">
        <f>F147</f>
        <v>4</v>
      </c>
      <c r="P147" s="70" t="str">
        <f>IF(F147+K147=0,"",H133)</f>
        <v>LAKE KARRINYUP</v>
      </c>
      <c r="Q147" s="24">
        <f>K147</f>
        <v>1</v>
      </c>
      <c r="R147" s="70" t="str">
        <f>G148</f>
        <v>CHEQUERS</v>
      </c>
      <c r="S147" s="70" t="str">
        <f>IF(R147="HALVED",C133,"")</f>
        <v/>
      </c>
      <c r="T147" s="70" t="str">
        <f>IF(R147="HALVED",H133,"")</f>
        <v/>
      </c>
      <c r="U147" s="70"/>
      <c r="V147" s="70"/>
      <c r="W147" s="70"/>
      <c r="X147" s="70"/>
      <c r="Y147" s="70"/>
    </row>
    <row r="148" spans="1:25" ht="15">
      <c r="A148" s="25"/>
      <c r="B148" s="46" t="s">
        <v>52</v>
      </c>
      <c r="C148" s="45"/>
      <c r="D148" s="45"/>
      <c r="E148" s="45"/>
      <c r="F148" s="43"/>
      <c r="G148" s="56" t="str">
        <f>IF(F147+K147&lt;4,"",IF(F147=K147,"HALVED",IF(F147&gt;K147,C133,H133)))</f>
        <v>CHEQUERS</v>
      </c>
      <c r="H148" s="45"/>
      <c r="I148" s="45"/>
      <c r="J148" s="45"/>
      <c r="K148" s="43"/>
      <c r="L148" s="69"/>
      <c r="M148" s="69"/>
      <c r="N148" s="69"/>
      <c r="O148" s="69"/>
      <c r="P148" s="69"/>
      <c r="Q148" s="69"/>
      <c r="R148" s="69"/>
      <c r="S148" s="69"/>
      <c r="T148" s="69"/>
      <c r="U148" s="69"/>
      <c r="V148" s="69"/>
      <c r="W148" s="69"/>
      <c r="X148" s="69"/>
      <c r="Y148" s="69"/>
    </row>
    <row r="149" spans="1:25" ht="15">
      <c r="A149" s="25"/>
      <c r="B149" s="25"/>
      <c r="C149" s="25"/>
      <c r="D149" s="25"/>
      <c r="E149" s="25"/>
      <c r="F149" s="25"/>
      <c r="G149" s="33"/>
      <c r="H149" s="33"/>
      <c r="I149" s="33"/>
      <c r="J149" s="33"/>
      <c r="K149" s="33"/>
      <c r="L149" s="69"/>
      <c r="M149" s="69"/>
      <c r="N149" s="69"/>
      <c r="O149" s="69"/>
      <c r="P149" s="69"/>
      <c r="Q149" s="69"/>
      <c r="R149" s="69"/>
      <c r="S149" s="69"/>
      <c r="T149" s="69"/>
      <c r="U149" s="69"/>
      <c r="V149" s="69"/>
      <c r="W149" s="69"/>
      <c r="X149" s="69"/>
      <c r="Y149" s="69"/>
    </row>
    <row r="150" spans="1:25" ht="13.5" customHeight="1">
      <c r="A150" s="15"/>
      <c r="B150" s="57" t="s">
        <v>147</v>
      </c>
      <c r="C150" s="45"/>
      <c r="D150" s="45"/>
      <c r="E150" s="45"/>
      <c r="F150" s="45"/>
      <c r="G150" s="45"/>
      <c r="H150" s="45"/>
      <c r="I150" s="45"/>
      <c r="J150" s="45"/>
      <c r="K150" s="43"/>
      <c r="L150" s="69"/>
      <c r="M150" s="69"/>
      <c r="N150" s="69"/>
      <c r="O150" s="69"/>
      <c r="P150" s="69"/>
      <c r="Q150" s="69"/>
      <c r="R150" s="69"/>
      <c r="S150" s="69"/>
      <c r="T150" s="69"/>
      <c r="U150" s="69"/>
      <c r="V150" s="69"/>
      <c r="W150" s="69"/>
      <c r="X150" s="69"/>
      <c r="Y150" s="69"/>
    </row>
    <row r="151" spans="1:25" ht="13.5" customHeight="1">
      <c r="A151" s="15"/>
      <c r="B151" s="16" t="s">
        <v>22</v>
      </c>
      <c r="C151" s="58" t="s">
        <v>188</v>
      </c>
      <c r="D151" s="45"/>
      <c r="E151" s="45"/>
      <c r="F151" s="43"/>
      <c r="G151" s="17" t="s">
        <v>22</v>
      </c>
      <c r="H151" s="48" t="s">
        <v>555</v>
      </c>
      <c r="I151" s="45"/>
      <c r="J151" s="45"/>
      <c r="K151" s="43"/>
      <c r="L151" s="69"/>
      <c r="M151" s="69"/>
      <c r="N151" s="69"/>
      <c r="O151" s="69"/>
      <c r="P151" s="69"/>
      <c r="Q151" s="69"/>
      <c r="R151" s="69"/>
      <c r="S151" s="69"/>
      <c r="T151" s="69"/>
      <c r="U151" s="69"/>
      <c r="V151" s="69"/>
      <c r="W151" s="69"/>
      <c r="X151" s="69"/>
      <c r="Y151" s="69"/>
    </row>
    <row r="152" spans="1:25" ht="13.5" customHeight="1">
      <c r="A152" s="15"/>
      <c r="B152" s="41" t="s">
        <v>23</v>
      </c>
      <c r="C152" s="59" t="s">
        <v>24</v>
      </c>
      <c r="D152" s="50"/>
      <c r="E152" s="41" t="s">
        <v>25</v>
      </c>
      <c r="F152" s="41" t="s">
        <v>26</v>
      </c>
      <c r="G152" s="40" t="s">
        <v>23</v>
      </c>
      <c r="H152" s="49" t="s">
        <v>24</v>
      </c>
      <c r="I152" s="50"/>
      <c r="J152" s="40" t="s">
        <v>25</v>
      </c>
      <c r="K152" s="40" t="s">
        <v>26</v>
      </c>
      <c r="L152" s="69"/>
      <c r="M152" s="69"/>
      <c r="N152" s="69"/>
      <c r="O152" s="69"/>
      <c r="P152" s="69"/>
      <c r="Q152" s="69"/>
      <c r="R152" s="69"/>
      <c r="S152" s="69"/>
      <c r="T152" s="69"/>
      <c r="U152" s="69"/>
      <c r="V152" s="69"/>
      <c r="W152" s="69"/>
      <c r="X152" s="69"/>
      <c r="Y152" s="69"/>
    </row>
    <row r="153" spans="1:25" ht="13.5" customHeight="1">
      <c r="A153" s="15"/>
      <c r="B153" s="47"/>
      <c r="C153" s="51"/>
      <c r="D153" s="52"/>
      <c r="E153" s="47"/>
      <c r="F153" s="47"/>
      <c r="G153" s="47"/>
      <c r="H153" s="51"/>
      <c r="I153" s="52"/>
      <c r="J153" s="47"/>
      <c r="K153" s="47"/>
      <c r="L153" s="69"/>
      <c r="M153" s="69"/>
      <c r="N153" s="69"/>
      <c r="O153" s="69"/>
      <c r="P153" s="69"/>
      <c r="Q153" s="69"/>
      <c r="R153" s="69"/>
      <c r="S153" s="69"/>
      <c r="T153" s="69"/>
      <c r="U153" s="69"/>
      <c r="V153" s="69"/>
      <c r="W153" s="69"/>
      <c r="X153" s="69"/>
      <c r="Y153" s="69"/>
    </row>
    <row r="154" spans="1:25" ht="13.5" customHeight="1">
      <c r="A154" s="15"/>
      <c r="B154" s="39"/>
      <c r="C154" s="53"/>
      <c r="D154" s="54"/>
      <c r="E154" s="39"/>
      <c r="F154" s="39"/>
      <c r="G154" s="39"/>
      <c r="H154" s="53"/>
      <c r="I154" s="54"/>
      <c r="J154" s="39"/>
      <c r="K154" s="39"/>
      <c r="L154" s="69"/>
      <c r="M154" s="69"/>
      <c r="N154" s="69"/>
      <c r="O154" s="69"/>
      <c r="P154" s="69"/>
      <c r="Q154" s="69"/>
      <c r="R154" s="69"/>
      <c r="S154" s="69"/>
      <c r="T154" s="69"/>
      <c r="U154" s="69"/>
      <c r="V154" s="69"/>
      <c r="W154" s="69"/>
      <c r="X154" s="69"/>
      <c r="Y154" s="69"/>
    </row>
    <row r="155" spans="1:25" ht="13.5" customHeight="1">
      <c r="A155" s="15"/>
      <c r="B155" s="41">
        <v>1</v>
      </c>
      <c r="C155" s="42" t="s">
        <v>547</v>
      </c>
      <c r="D155" s="43"/>
      <c r="E155" s="19">
        <v>31</v>
      </c>
      <c r="F155" s="38" t="s">
        <v>38</v>
      </c>
      <c r="G155" s="40">
        <v>1</v>
      </c>
      <c r="H155" s="42" t="s">
        <v>552</v>
      </c>
      <c r="I155" s="43"/>
      <c r="J155" s="19">
        <v>35</v>
      </c>
      <c r="K155" s="38"/>
      <c r="L155" s="71"/>
      <c r="M155" s="71"/>
      <c r="N155" s="71"/>
      <c r="O155" s="71"/>
      <c r="P155" s="71"/>
      <c r="Q155" s="71"/>
      <c r="R155" s="71"/>
      <c r="S155" s="71"/>
      <c r="T155" s="71"/>
      <c r="U155" s="71"/>
      <c r="V155" s="71"/>
      <c r="W155" s="71"/>
      <c r="X155" s="71"/>
      <c r="Y155" s="71"/>
    </row>
    <row r="156" spans="1:25" ht="13.5" customHeight="1">
      <c r="A156" s="15"/>
      <c r="B156" s="39"/>
      <c r="C156" s="42" t="s">
        <v>568</v>
      </c>
      <c r="D156" s="43"/>
      <c r="E156" s="19">
        <v>15</v>
      </c>
      <c r="F156" s="39"/>
      <c r="G156" s="39"/>
      <c r="H156" s="42" t="s">
        <v>567</v>
      </c>
      <c r="I156" s="43"/>
      <c r="J156" s="19">
        <v>8</v>
      </c>
      <c r="K156" s="39"/>
      <c r="L156" s="71"/>
      <c r="M156" s="71"/>
      <c r="N156" s="71"/>
      <c r="O156" s="71"/>
      <c r="P156" s="71"/>
      <c r="Q156" s="71"/>
      <c r="R156" s="71"/>
      <c r="S156" s="71"/>
      <c r="T156" s="71"/>
      <c r="U156" s="71"/>
      <c r="V156" s="71"/>
      <c r="W156" s="71"/>
      <c r="X156" s="71"/>
      <c r="Y156" s="71"/>
    </row>
    <row r="157" spans="1:25" ht="13.5" customHeight="1">
      <c r="A157" s="15"/>
      <c r="B157" s="41">
        <v>2</v>
      </c>
      <c r="C157" s="42" t="s">
        <v>566</v>
      </c>
      <c r="D157" s="43"/>
      <c r="E157" s="19">
        <v>17</v>
      </c>
      <c r="F157" s="38" t="s">
        <v>68</v>
      </c>
      <c r="G157" s="40">
        <v>2</v>
      </c>
      <c r="H157" s="42" t="s">
        <v>548</v>
      </c>
      <c r="I157" s="43"/>
      <c r="J157" s="19">
        <v>22</v>
      </c>
      <c r="K157" s="38"/>
      <c r="L157" s="71"/>
      <c r="M157" s="71"/>
      <c r="N157" s="71"/>
      <c r="O157" s="71"/>
      <c r="P157" s="71"/>
      <c r="Q157" s="71"/>
      <c r="R157" s="71"/>
      <c r="S157" s="71"/>
      <c r="T157" s="71"/>
      <c r="U157" s="71"/>
      <c r="V157" s="71"/>
      <c r="W157" s="71"/>
      <c r="X157" s="71"/>
      <c r="Y157" s="71"/>
    </row>
    <row r="158" spans="1:25" ht="13.5" customHeight="1">
      <c r="A158" s="15"/>
      <c r="B158" s="39"/>
      <c r="C158" s="42" t="s">
        <v>539</v>
      </c>
      <c r="D158" s="43"/>
      <c r="E158" s="19">
        <v>17</v>
      </c>
      <c r="F158" s="39"/>
      <c r="G158" s="39"/>
      <c r="H158" s="42" t="s">
        <v>550</v>
      </c>
      <c r="I158" s="43"/>
      <c r="J158" s="19">
        <v>25</v>
      </c>
      <c r="K158" s="39"/>
      <c r="L158" s="71"/>
      <c r="M158" s="71"/>
      <c r="N158" s="71"/>
      <c r="O158" s="71"/>
      <c r="P158" s="71"/>
      <c r="Q158" s="71"/>
      <c r="R158" s="71"/>
      <c r="S158" s="71"/>
      <c r="T158" s="71"/>
      <c r="U158" s="71"/>
      <c r="V158" s="71"/>
      <c r="W158" s="71"/>
      <c r="X158" s="71"/>
      <c r="Y158" s="71"/>
    </row>
    <row r="159" spans="1:25" ht="13.5" customHeight="1">
      <c r="A159" s="15"/>
      <c r="B159" s="41">
        <v>3</v>
      </c>
      <c r="C159" s="42" t="s">
        <v>565</v>
      </c>
      <c r="D159" s="43"/>
      <c r="E159" s="19">
        <v>8</v>
      </c>
      <c r="F159" s="38" t="s">
        <v>119</v>
      </c>
      <c r="G159" s="40">
        <v>3</v>
      </c>
      <c r="H159" s="42" t="s">
        <v>546</v>
      </c>
      <c r="I159" s="43"/>
      <c r="J159" s="19">
        <v>23</v>
      </c>
      <c r="K159" s="38" t="s">
        <v>119</v>
      </c>
      <c r="L159" s="71"/>
      <c r="M159" s="71"/>
      <c r="N159" s="71"/>
      <c r="O159" s="71"/>
      <c r="P159" s="71"/>
      <c r="Q159" s="71"/>
      <c r="R159" s="71"/>
      <c r="S159" s="71"/>
      <c r="T159" s="71"/>
      <c r="U159" s="71"/>
      <c r="V159" s="71"/>
      <c r="W159" s="71"/>
      <c r="X159" s="71"/>
      <c r="Y159" s="71"/>
    </row>
    <row r="160" spans="1:25" ht="13.5" customHeight="1">
      <c r="A160" s="15"/>
      <c r="B160" s="39"/>
      <c r="C160" s="42" t="s">
        <v>564</v>
      </c>
      <c r="D160" s="43"/>
      <c r="E160" s="19">
        <v>23</v>
      </c>
      <c r="F160" s="39"/>
      <c r="G160" s="39"/>
      <c r="H160" s="42" t="s">
        <v>544</v>
      </c>
      <c r="I160" s="43"/>
      <c r="J160" s="19">
        <v>33</v>
      </c>
      <c r="K160" s="39"/>
      <c r="L160" s="71"/>
      <c r="M160" s="71"/>
      <c r="N160" s="71"/>
      <c r="O160" s="71"/>
      <c r="P160" s="71"/>
      <c r="Q160" s="71"/>
      <c r="R160" s="71"/>
      <c r="S160" s="71"/>
      <c r="T160" s="71"/>
      <c r="U160" s="71"/>
      <c r="V160" s="71"/>
      <c r="W160" s="71"/>
      <c r="X160" s="71"/>
      <c r="Y160" s="71"/>
    </row>
    <row r="161" spans="1:25" ht="13.5" customHeight="1">
      <c r="A161" s="15"/>
      <c r="B161" s="41">
        <v>4</v>
      </c>
      <c r="C161" s="42" t="s">
        <v>551</v>
      </c>
      <c r="D161" s="43"/>
      <c r="E161" s="19">
        <v>12</v>
      </c>
      <c r="F161" s="38" t="s">
        <v>38</v>
      </c>
      <c r="G161" s="40">
        <v>4</v>
      </c>
      <c r="H161" s="42" t="s">
        <v>563</v>
      </c>
      <c r="I161" s="43"/>
      <c r="J161" s="19">
        <v>27</v>
      </c>
      <c r="K161" s="38"/>
      <c r="L161" s="71"/>
      <c r="M161" s="71"/>
      <c r="N161" s="71"/>
      <c r="O161" s="71"/>
      <c r="P161" s="71"/>
      <c r="Q161" s="71"/>
      <c r="R161" s="71"/>
      <c r="S161" s="71"/>
      <c r="T161" s="71"/>
      <c r="U161" s="71"/>
      <c r="V161" s="71"/>
      <c r="W161" s="71"/>
      <c r="X161" s="71"/>
      <c r="Y161" s="71"/>
    </row>
    <row r="162" spans="1:25" ht="13.5" customHeight="1">
      <c r="A162" s="15"/>
      <c r="B162" s="39"/>
      <c r="C162" s="42" t="s">
        <v>553</v>
      </c>
      <c r="D162" s="43"/>
      <c r="E162" s="19">
        <v>16</v>
      </c>
      <c r="F162" s="39"/>
      <c r="G162" s="39"/>
      <c r="H162" s="42" t="s">
        <v>536</v>
      </c>
      <c r="I162" s="43"/>
      <c r="J162" s="19">
        <v>19</v>
      </c>
      <c r="K162" s="39"/>
      <c r="L162" s="71"/>
      <c r="M162" s="71"/>
      <c r="N162" s="71"/>
      <c r="O162" s="71"/>
      <c r="P162" s="71"/>
      <c r="Q162" s="71"/>
      <c r="R162" s="71"/>
      <c r="S162" s="71"/>
      <c r="T162" s="71"/>
      <c r="U162" s="71"/>
      <c r="V162" s="71"/>
      <c r="W162" s="71"/>
      <c r="X162" s="71"/>
      <c r="Y162" s="71"/>
    </row>
    <row r="163" spans="1:25" ht="15">
      <c r="A163" s="15"/>
      <c r="B163" s="41">
        <v>5</v>
      </c>
      <c r="C163" s="42" t="s">
        <v>562</v>
      </c>
      <c r="D163" s="43"/>
      <c r="E163" s="19">
        <v>19</v>
      </c>
      <c r="F163" s="38" t="s">
        <v>154</v>
      </c>
      <c r="G163" s="40">
        <v>5</v>
      </c>
      <c r="H163" s="42" t="s">
        <v>540</v>
      </c>
      <c r="I163" s="43"/>
      <c r="J163" s="19">
        <v>15</v>
      </c>
      <c r="K163" s="38"/>
      <c r="L163" s="71"/>
      <c r="M163" s="71"/>
      <c r="N163" s="71"/>
      <c r="O163" s="71"/>
      <c r="P163" s="71"/>
      <c r="Q163" s="71"/>
      <c r="R163" s="71"/>
      <c r="S163" s="71"/>
      <c r="T163" s="71"/>
      <c r="U163" s="71"/>
      <c r="V163" s="71"/>
      <c r="W163" s="71"/>
      <c r="X163" s="71"/>
      <c r="Y163" s="71"/>
    </row>
    <row r="164" spans="1:25" ht="15">
      <c r="A164" s="22"/>
      <c r="B164" s="39"/>
      <c r="C164" s="42" t="s">
        <v>543</v>
      </c>
      <c r="D164" s="43"/>
      <c r="E164" s="19">
        <v>11</v>
      </c>
      <c r="F164" s="39"/>
      <c r="G164" s="39"/>
      <c r="H164" s="42" t="s">
        <v>561</v>
      </c>
      <c r="I164" s="43"/>
      <c r="J164" s="19">
        <v>30</v>
      </c>
      <c r="K164" s="39"/>
      <c r="L164" s="71"/>
      <c r="M164" s="71"/>
      <c r="N164" s="71"/>
      <c r="O164" s="71"/>
      <c r="P164" s="71"/>
      <c r="Q164" s="71"/>
      <c r="R164" s="71"/>
      <c r="S164" s="71"/>
      <c r="T164" s="71"/>
      <c r="U164" s="71"/>
      <c r="V164" s="71"/>
      <c r="W164" s="71"/>
      <c r="X164" s="71"/>
      <c r="Y164" s="71"/>
    </row>
    <row r="165" spans="1:25" ht="15.75">
      <c r="A165" s="25"/>
      <c r="B165" s="44" t="str">
        <f>"TOTAL MATCHES WON BY : "&amp;C151</f>
        <v>TOTAL MATCHES WON BY : SUN CITY</v>
      </c>
      <c r="C165" s="45"/>
      <c r="D165" s="45"/>
      <c r="E165" s="43"/>
      <c r="F165" s="19">
        <f>COUNTA(F155:F164)-0.5*COUNTIF(F155:F164,"Sq*")-COUNTIF(F155:F164,"TBA")</f>
        <v>4.5</v>
      </c>
      <c r="G165" s="55" t="str">
        <f>"TOTAL MATCHES WON BY : "&amp;H151</f>
        <v>TOTAL MATCHES WON BY : CHEQUERS</v>
      </c>
      <c r="H165" s="45"/>
      <c r="I165" s="45"/>
      <c r="J165" s="43"/>
      <c r="K165" s="19">
        <f>COUNTA(K155:K164)-0.5*COUNTIF(K155:K164,"Sq*")-COUNTIF(K155:K164,"TBA")</f>
        <v>0.5</v>
      </c>
      <c r="L165" s="70"/>
      <c r="M165" s="70"/>
      <c r="N165" s="70" t="str">
        <f>IF(F165+K165=0,"",C151)</f>
        <v>SUN CITY</v>
      </c>
      <c r="O165" s="24">
        <f>F165</f>
        <v>4.5</v>
      </c>
      <c r="P165" s="70" t="str">
        <f>IF(F165+K165=0,"",H151)</f>
        <v>CHEQUERS</v>
      </c>
      <c r="Q165" s="24">
        <f>K165</f>
        <v>0.5</v>
      </c>
      <c r="R165" s="70" t="str">
        <f>G166</f>
        <v>SUN CITY</v>
      </c>
      <c r="S165" s="70" t="str">
        <f>IF(R165="HALVED",C151,"")</f>
        <v/>
      </c>
      <c r="T165" s="70" t="str">
        <f>IF(R165="HALVED",H151,"")</f>
        <v/>
      </c>
      <c r="U165" s="70"/>
      <c r="V165" s="70"/>
      <c r="W165" s="70"/>
      <c r="X165" s="70"/>
      <c r="Y165" s="70"/>
    </row>
    <row r="166" spans="1:25" ht="13.5" customHeight="1">
      <c r="A166" s="25"/>
      <c r="B166" s="46" t="s">
        <v>52</v>
      </c>
      <c r="C166" s="45"/>
      <c r="D166" s="45"/>
      <c r="E166" s="45"/>
      <c r="F166" s="43"/>
      <c r="G166" s="56" t="str">
        <f>IF(F165+K165&lt;4,"",IF(F165=K165,"HALVED",IF(F165&gt;K165,C151,H151)))</f>
        <v>SUN CITY</v>
      </c>
      <c r="H166" s="45"/>
      <c r="I166" s="45"/>
      <c r="J166" s="45"/>
      <c r="K166" s="43"/>
      <c r="L166" s="69"/>
      <c r="M166" s="69"/>
      <c r="N166" s="69"/>
      <c r="O166" s="69"/>
      <c r="P166" s="69"/>
      <c r="Q166" s="69"/>
      <c r="R166" s="69"/>
      <c r="S166" s="69"/>
      <c r="T166" s="69"/>
      <c r="U166" s="69"/>
      <c r="V166" s="69"/>
      <c r="W166" s="69"/>
      <c r="X166" s="69"/>
      <c r="Y166" s="69"/>
    </row>
    <row r="167" spans="1:25" ht="15">
      <c r="A167" s="25"/>
      <c r="B167" s="26"/>
      <c r="C167" s="26"/>
      <c r="D167" s="26"/>
      <c r="E167" s="26"/>
      <c r="F167" s="26"/>
      <c r="G167" s="27"/>
      <c r="H167" s="27"/>
      <c r="I167" s="27"/>
      <c r="J167" s="27"/>
      <c r="K167" s="27"/>
      <c r="L167" s="69"/>
      <c r="M167" s="69"/>
      <c r="N167" s="69"/>
      <c r="O167" s="69"/>
      <c r="P167" s="69"/>
      <c r="Q167" s="69"/>
      <c r="R167" s="69"/>
      <c r="S167" s="69"/>
      <c r="T167" s="69"/>
      <c r="U167" s="69"/>
      <c r="V167" s="69"/>
      <c r="W167" s="69"/>
      <c r="X167" s="69"/>
      <c r="Y167" s="69"/>
    </row>
    <row r="168" spans="1:25" ht="15">
      <c r="A168" s="25"/>
      <c r="B168" s="16" t="s">
        <v>22</v>
      </c>
      <c r="C168" s="58" t="s">
        <v>438</v>
      </c>
      <c r="D168" s="45"/>
      <c r="E168" s="45"/>
      <c r="F168" s="43"/>
      <c r="G168" s="17" t="s">
        <v>22</v>
      </c>
      <c r="H168" s="48" t="s">
        <v>210</v>
      </c>
      <c r="I168" s="45"/>
      <c r="J168" s="45"/>
      <c r="K168" s="43"/>
      <c r="L168" s="69"/>
      <c r="M168" s="69"/>
      <c r="N168" s="69"/>
      <c r="O168" s="69"/>
      <c r="P168" s="69"/>
      <c r="Q168" s="69"/>
      <c r="R168" s="69"/>
      <c r="S168" s="69"/>
      <c r="T168" s="69"/>
      <c r="U168" s="69"/>
      <c r="V168" s="69"/>
      <c r="W168" s="69"/>
      <c r="X168" s="69"/>
      <c r="Y168" s="69"/>
    </row>
    <row r="169" spans="1:25" ht="15">
      <c r="A169" s="25"/>
      <c r="B169" s="41" t="s">
        <v>23</v>
      </c>
      <c r="C169" s="59" t="s">
        <v>24</v>
      </c>
      <c r="D169" s="50"/>
      <c r="E169" s="41" t="s">
        <v>25</v>
      </c>
      <c r="F169" s="41" t="s">
        <v>26</v>
      </c>
      <c r="G169" s="40" t="s">
        <v>23</v>
      </c>
      <c r="H169" s="49" t="s">
        <v>24</v>
      </c>
      <c r="I169" s="50"/>
      <c r="J169" s="40" t="s">
        <v>25</v>
      </c>
      <c r="K169" s="40" t="s">
        <v>26</v>
      </c>
      <c r="L169" s="69"/>
      <c r="M169" s="69"/>
      <c r="N169" s="69"/>
      <c r="O169" s="69"/>
      <c r="P169" s="69"/>
      <c r="Q169" s="69"/>
      <c r="R169" s="69"/>
      <c r="S169" s="69"/>
      <c r="T169" s="69"/>
      <c r="U169" s="69"/>
      <c r="V169" s="69"/>
      <c r="W169" s="69"/>
      <c r="X169" s="69"/>
      <c r="Y169" s="69"/>
    </row>
    <row r="170" spans="1:25" ht="15">
      <c r="A170" s="25"/>
      <c r="B170" s="47"/>
      <c r="C170" s="51"/>
      <c r="D170" s="52"/>
      <c r="E170" s="47"/>
      <c r="F170" s="47"/>
      <c r="G170" s="47"/>
      <c r="H170" s="51"/>
      <c r="I170" s="52"/>
      <c r="J170" s="47"/>
      <c r="K170" s="47"/>
      <c r="L170" s="69"/>
      <c r="M170" s="69"/>
      <c r="N170" s="69"/>
      <c r="O170" s="69"/>
      <c r="P170" s="69"/>
      <c r="Q170" s="69"/>
      <c r="R170" s="69"/>
      <c r="S170" s="69"/>
      <c r="T170" s="69"/>
      <c r="U170" s="69"/>
      <c r="V170" s="69"/>
      <c r="W170" s="69"/>
      <c r="X170" s="69"/>
      <c r="Y170" s="69"/>
    </row>
    <row r="171" spans="1:25" ht="15">
      <c r="A171" s="25"/>
      <c r="B171" s="39"/>
      <c r="C171" s="53"/>
      <c r="D171" s="54"/>
      <c r="E171" s="39"/>
      <c r="F171" s="39"/>
      <c r="G171" s="39"/>
      <c r="H171" s="53"/>
      <c r="I171" s="54"/>
      <c r="J171" s="39"/>
      <c r="K171" s="39"/>
      <c r="L171" s="69"/>
      <c r="M171" s="69"/>
      <c r="N171" s="69"/>
      <c r="O171" s="69"/>
      <c r="P171" s="69"/>
      <c r="Q171" s="69"/>
      <c r="R171" s="69"/>
      <c r="S171" s="69"/>
      <c r="T171" s="69"/>
      <c r="U171" s="69"/>
      <c r="V171" s="69"/>
      <c r="W171" s="69"/>
      <c r="X171" s="69"/>
      <c r="Y171" s="69"/>
    </row>
    <row r="172" spans="1:25" ht="15.75">
      <c r="A172" s="25"/>
      <c r="B172" s="41">
        <v>1</v>
      </c>
      <c r="C172" s="42" t="s">
        <v>533</v>
      </c>
      <c r="D172" s="43"/>
      <c r="E172" s="19">
        <v>14</v>
      </c>
      <c r="F172" s="38"/>
      <c r="G172" s="40">
        <v>1</v>
      </c>
      <c r="H172" s="42" t="s">
        <v>560</v>
      </c>
      <c r="I172" s="43"/>
      <c r="J172" s="19">
        <v>15</v>
      </c>
      <c r="K172" s="38" t="s">
        <v>33</v>
      </c>
      <c r="L172" s="71"/>
      <c r="M172" s="71"/>
      <c r="N172" s="71"/>
      <c r="O172" s="71"/>
      <c r="P172" s="71"/>
      <c r="Q172" s="71"/>
      <c r="R172" s="71"/>
      <c r="S172" s="71"/>
      <c r="T172" s="71"/>
      <c r="U172" s="71"/>
      <c r="V172" s="71"/>
      <c r="W172" s="71"/>
      <c r="X172" s="71"/>
      <c r="Y172" s="71"/>
    </row>
    <row r="173" spans="1:25" ht="15.75">
      <c r="A173" s="25"/>
      <c r="B173" s="39"/>
      <c r="C173" s="42" t="s">
        <v>531</v>
      </c>
      <c r="D173" s="43"/>
      <c r="E173" s="19">
        <v>22</v>
      </c>
      <c r="F173" s="39"/>
      <c r="G173" s="39"/>
      <c r="H173" s="42" t="s">
        <v>528</v>
      </c>
      <c r="I173" s="43"/>
      <c r="J173" s="19">
        <v>17</v>
      </c>
      <c r="K173" s="39"/>
      <c r="L173" s="71"/>
      <c r="M173" s="71"/>
      <c r="N173" s="71"/>
      <c r="O173" s="71"/>
      <c r="P173" s="71"/>
      <c r="Q173" s="71"/>
      <c r="R173" s="71"/>
      <c r="S173" s="71"/>
      <c r="T173" s="71"/>
      <c r="U173" s="71"/>
      <c r="V173" s="71"/>
      <c r="W173" s="71"/>
      <c r="X173" s="71"/>
      <c r="Y173" s="71"/>
    </row>
    <row r="174" spans="1:25" ht="15.75">
      <c r="A174" s="25"/>
      <c r="B174" s="41">
        <v>2</v>
      </c>
      <c r="C174" s="42" t="s">
        <v>529</v>
      </c>
      <c r="D174" s="43"/>
      <c r="E174" s="19">
        <v>10</v>
      </c>
      <c r="F174" s="38" t="s">
        <v>43</v>
      </c>
      <c r="G174" s="40">
        <v>2</v>
      </c>
      <c r="H174" s="42" t="s">
        <v>559</v>
      </c>
      <c r="I174" s="43"/>
      <c r="J174" s="19">
        <v>11</v>
      </c>
      <c r="K174" s="38"/>
      <c r="L174" s="71"/>
      <c r="M174" s="71"/>
      <c r="N174" s="71"/>
      <c r="O174" s="71"/>
      <c r="P174" s="71"/>
      <c r="Q174" s="71"/>
      <c r="R174" s="71"/>
      <c r="S174" s="71"/>
      <c r="T174" s="71"/>
      <c r="U174" s="71"/>
      <c r="V174" s="71"/>
      <c r="W174" s="71"/>
      <c r="X174" s="71"/>
      <c r="Y174" s="71"/>
    </row>
    <row r="175" spans="1:25" ht="15.75">
      <c r="A175" s="25"/>
      <c r="B175" s="39"/>
      <c r="C175" s="42" t="s">
        <v>527</v>
      </c>
      <c r="D175" s="43"/>
      <c r="E175" s="19">
        <v>16</v>
      </c>
      <c r="F175" s="39"/>
      <c r="G175" s="39"/>
      <c r="H175" s="34" t="s">
        <v>558</v>
      </c>
      <c r="I175" s="34"/>
      <c r="J175" s="19">
        <v>2</v>
      </c>
      <c r="K175" s="39"/>
      <c r="L175" s="71"/>
      <c r="M175" s="71"/>
      <c r="N175" s="71"/>
      <c r="O175" s="71"/>
      <c r="P175" s="71"/>
      <c r="Q175" s="71"/>
      <c r="R175" s="71"/>
      <c r="S175" s="71"/>
      <c r="T175" s="71"/>
      <c r="U175" s="71"/>
      <c r="V175" s="71"/>
      <c r="W175" s="71"/>
      <c r="X175" s="71"/>
      <c r="Y175" s="71"/>
    </row>
    <row r="176" spans="1:25" ht="15.75">
      <c r="A176" s="25"/>
      <c r="B176" s="41">
        <v>3</v>
      </c>
      <c r="C176" s="42" t="s">
        <v>525</v>
      </c>
      <c r="D176" s="43"/>
      <c r="E176" s="19">
        <v>8</v>
      </c>
      <c r="F176" s="38" t="s">
        <v>84</v>
      </c>
      <c r="G176" s="40">
        <v>3</v>
      </c>
      <c r="H176" s="42" t="s">
        <v>534</v>
      </c>
      <c r="I176" s="43"/>
      <c r="J176" s="19">
        <v>18</v>
      </c>
      <c r="K176" s="38"/>
      <c r="L176" s="71"/>
      <c r="M176" s="71"/>
      <c r="N176" s="71"/>
      <c r="O176" s="71"/>
      <c r="P176" s="71"/>
      <c r="Q176" s="71"/>
      <c r="R176" s="71"/>
      <c r="S176" s="71"/>
      <c r="T176" s="71"/>
      <c r="U176" s="71"/>
      <c r="V176" s="71"/>
      <c r="W176" s="71"/>
      <c r="X176" s="71"/>
      <c r="Y176" s="71"/>
    </row>
    <row r="177" spans="1:25" ht="15.75">
      <c r="A177" s="25"/>
      <c r="B177" s="39"/>
      <c r="C177" s="42" t="s">
        <v>523</v>
      </c>
      <c r="D177" s="43"/>
      <c r="E177" s="19">
        <v>20</v>
      </c>
      <c r="F177" s="39"/>
      <c r="G177" s="39"/>
      <c r="H177" s="42" t="s">
        <v>520</v>
      </c>
      <c r="I177" s="43"/>
      <c r="J177" s="19">
        <v>10</v>
      </c>
      <c r="K177" s="39"/>
      <c r="L177" s="71"/>
      <c r="M177" s="71"/>
      <c r="N177" s="71"/>
      <c r="O177" s="71"/>
      <c r="P177" s="71"/>
      <c r="Q177" s="71"/>
      <c r="R177" s="71"/>
      <c r="S177" s="71"/>
      <c r="T177" s="71"/>
      <c r="U177" s="71"/>
      <c r="V177" s="71"/>
      <c r="W177" s="71"/>
      <c r="X177" s="71"/>
      <c r="Y177" s="71"/>
    </row>
    <row r="178" spans="1:25" ht="15.75">
      <c r="A178" s="25"/>
      <c r="B178" s="41">
        <v>4</v>
      </c>
      <c r="C178" s="42" t="s">
        <v>521</v>
      </c>
      <c r="D178" s="43"/>
      <c r="E178" s="19">
        <v>10</v>
      </c>
      <c r="F178" s="38"/>
      <c r="G178" s="40">
        <v>4</v>
      </c>
      <c r="H178" s="42" t="s">
        <v>532</v>
      </c>
      <c r="I178" s="43"/>
      <c r="J178" s="19">
        <v>14</v>
      </c>
      <c r="K178" s="38" t="s">
        <v>33</v>
      </c>
      <c r="L178" s="71"/>
      <c r="M178" s="71"/>
      <c r="N178" s="71"/>
      <c r="O178" s="71"/>
      <c r="P178" s="71"/>
      <c r="Q178" s="71"/>
      <c r="R178" s="71"/>
      <c r="S178" s="71"/>
      <c r="T178" s="71"/>
      <c r="U178" s="71"/>
      <c r="V178" s="71"/>
      <c r="W178" s="71"/>
      <c r="X178" s="71"/>
      <c r="Y178" s="71"/>
    </row>
    <row r="179" spans="1:25" ht="15.75">
      <c r="A179" s="25"/>
      <c r="B179" s="39"/>
      <c r="C179" s="42" t="s">
        <v>557</v>
      </c>
      <c r="D179" s="43"/>
      <c r="E179" s="19">
        <v>19</v>
      </c>
      <c r="F179" s="39"/>
      <c r="G179" s="39"/>
      <c r="H179" s="42" t="s">
        <v>556</v>
      </c>
      <c r="I179" s="43"/>
      <c r="J179" s="19">
        <v>7</v>
      </c>
      <c r="K179" s="39"/>
      <c r="L179" s="71"/>
      <c r="M179" s="71"/>
      <c r="N179" s="71"/>
      <c r="O179" s="71"/>
      <c r="P179" s="71"/>
      <c r="Q179" s="71"/>
      <c r="R179" s="71"/>
      <c r="S179" s="71"/>
      <c r="T179" s="71"/>
      <c r="U179" s="71"/>
      <c r="V179" s="71"/>
      <c r="W179" s="71"/>
      <c r="X179" s="71"/>
      <c r="Y179" s="71"/>
    </row>
    <row r="180" spans="1:25" ht="15.75">
      <c r="A180" s="25"/>
      <c r="B180" s="41">
        <v>5</v>
      </c>
      <c r="C180" s="42" t="s">
        <v>517</v>
      </c>
      <c r="D180" s="43"/>
      <c r="E180" s="19">
        <v>13</v>
      </c>
      <c r="F180" s="38"/>
      <c r="G180" s="40">
        <v>5</v>
      </c>
      <c r="H180" s="42" t="s">
        <v>530</v>
      </c>
      <c r="I180" s="43"/>
      <c r="J180" s="19">
        <v>14</v>
      </c>
      <c r="K180" s="38" t="s">
        <v>33</v>
      </c>
      <c r="L180" s="71"/>
      <c r="M180" s="71"/>
      <c r="N180" s="71"/>
      <c r="O180" s="71"/>
      <c r="P180" s="71"/>
      <c r="Q180" s="71"/>
      <c r="R180" s="71"/>
      <c r="S180" s="71"/>
      <c r="T180" s="71"/>
      <c r="U180" s="71"/>
      <c r="V180" s="71"/>
      <c r="W180" s="71"/>
      <c r="X180" s="71"/>
      <c r="Y180" s="71"/>
    </row>
    <row r="181" spans="1:25" ht="15.75">
      <c r="A181" s="25"/>
      <c r="B181" s="39"/>
      <c r="C181" s="42" t="s">
        <v>519</v>
      </c>
      <c r="D181" s="43"/>
      <c r="E181" s="19">
        <v>16</v>
      </c>
      <c r="F181" s="39"/>
      <c r="G181" s="39"/>
      <c r="H181" s="42" t="s">
        <v>526</v>
      </c>
      <c r="I181" s="43"/>
      <c r="J181" s="19">
        <v>7</v>
      </c>
      <c r="K181" s="39"/>
      <c r="L181" s="71"/>
      <c r="M181" s="71"/>
      <c r="N181" s="71"/>
      <c r="O181" s="71"/>
      <c r="P181" s="71"/>
      <c r="Q181" s="71"/>
      <c r="R181" s="71"/>
      <c r="S181" s="71"/>
      <c r="T181" s="71"/>
      <c r="U181" s="71"/>
      <c r="V181" s="71"/>
      <c r="W181" s="71"/>
      <c r="X181" s="71"/>
      <c r="Y181" s="71"/>
    </row>
    <row r="182" spans="1:25" ht="27.75">
      <c r="A182" s="25"/>
      <c r="B182" s="44" t="str">
        <f>"TOTAL MATCHES WON BY : "&amp;C168</f>
        <v>TOTAL MATCHES WON BY : WANNEROO</v>
      </c>
      <c r="C182" s="45"/>
      <c r="D182" s="45"/>
      <c r="E182" s="43"/>
      <c r="F182" s="19">
        <f>COUNTA(F172:F181)-0.5*COUNTIF(F172:F181,"Sq*")-COUNTIF(F172:F181,"TBA")</f>
        <v>2</v>
      </c>
      <c r="G182" s="55" t="str">
        <f>"TOTAL MATCHES WON BY : "&amp;H168</f>
        <v>TOTAL MATCHES WON BY : LAKE KARRINYUP</v>
      </c>
      <c r="H182" s="45"/>
      <c r="I182" s="45"/>
      <c r="J182" s="43"/>
      <c r="K182" s="19">
        <f>COUNTA(K172:K181)-0.5*COUNTIF(K172:K181,"Sq*")-COUNTIF(K172:K181,"TBA")</f>
        <v>3</v>
      </c>
      <c r="L182" s="70"/>
      <c r="M182" s="70"/>
      <c r="N182" s="70" t="str">
        <f>IF(F182+K182=0,"",C168)</f>
        <v>WANNEROO</v>
      </c>
      <c r="O182" s="24">
        <f>F182</f>
        <v>2</v>
      </c>
      <c r="P182" s="70" t="str">
        <f>IF(F182+K182=0,"",H168)</f>
        <v>LAKE KARRINYUP</v>
      </c>
      <c r="Q182" s="24">
        <f>K182</f>
        <v>3</v>
      </c>
      <c r="R182" s="70" t="str">
        <f>G183</f>
        <v>LAKE KARRINYUP</v>
      </c>
      <c r="S182" s="70" t="str">
        <f>IF(R182="HALVED",C168,"")</f>
        <v/>
      </c>
      <c r="T182" s="70" t="str">
        <f>IF(R182="HALVED",H168,"")</f>
        <v/>
      </c>
      <c r="U182" s="70"/>
      <c r="V182" s="70"/>
      <c r="W182" s="70"/>
      <c r="X182" s="70"/>
      <c r="Y182" s="70"/>
    </row>
    <row r="183" spans="1:25" ht="15">
      <c r="A183" s="25"/>
      <c r="B183" s="46" t="s">
        <v>52</v>
      </c>
      <c r="C183" s="45"/>
      <c r="D183" s="45"/>
      <c r="E183" s="45"/>
      <c r="F183" s="43"/>
      <c r="G183" s="56" t="str">
        <f>IF(F182+K182&lt;4,"",IF(F182=K182,"HALVED",IF(F182&gt;K182,C168,H168)))</f>
        <v>LAKE KARRINYUP</v>
      </c>
      <c r="H183" s="45"/>
      <c r="I183" s="45"/>
      <c r="J183" s="45"/>
      <c r="K183" s="43"/>
      <c r="L183" s="69"/>
      <c r="M183" s="69"/>
      <c r="N183" s="69"/>
      <c r="O183" s="69"/>
      <c r="P183" s="69"/>
      <c r="Q183" s="69"/>
      <c r="R183" s="69"/>
      <c r="S183" s="69"/>
      <c r="T183" s="69"/>
      <c r="U183" s="69"/>
      <c r="V183" s="69"/>
      <c r="W183" s="69"/>
      <c r="X183" s="69"/>
      <c r="Y183" s="69"/>
    </row>
    <row r="184" spans="1:25" ht="15">
      <c r="A184" s="25"/>
      <c r="B184" s="25"/>
      <c r="C184" s="25"/>
      <c r="D184" s="25"/>
      <c r="E184" s="25"/>
      <c r="F184" s="25"/>
      <c r="G184" s="33"/>
      <c r="H184" s="33"/>
      <c r="I184" s="33"/>
      <c r="J184" s="33"/>
      <c r="K184" s="33"/>
      <c r="L184" s="69"/>
      <c r="M184" s="69"/>
      <c r="N184" s="69"/>
      <c r="O184" s="69"/>
      <c r="P184" s="69"/>
      <c r="Q184" s="69"/>
      <c r="R184" s="69"/>
      <c r="S184" s="69"/>
      <c r="T184" s="69"/>
      <c r="U184" s="69"/>
      <c r="V184" s="69"/>
      <c r="W184" s="69"/>
      <c r="X184" s="69"/>
      <c r="Y184" s="69"/>
    </row>
    <row r="185" spans="1:25" ht="19.5" customHeight="1">
      <c r="A185" s="25"/>
      <c r="B185" s="57" t="s">
        <v>211</v>
      </c>
      <c r="C185" s="45"/>
      <c r="D185" s="45"/>
      <c r="E185" s="45"/>
      <c r="F185" s="45"/>
      <c r="G185" s="45"/>
      <c r="H185" s="45"/>
      <c r="I185" s="45"/>
      <c r="J185" s="45"/>
      <c r="K185" s="43"/>
      <c r="L185" s="69"/>
      <c r="M185" s="69"/>
      <c r="N185" s="69"/>
      <c r="O185" s="69"/>
      <c r="P185" s="69"/>
      <c r="Q185" s="69"/>
      <c r="R185" s="69"/>
      <c r="S185" s="69"/>
      <c r="T185" s="69"/>
      <c r="U185" s="69"/>
      <c r="V185" s="69"/>
      <c r="W185" s="69"/>
      <c r="X185" s="69"/>
      <c r="Y185" s="69"/>
    </row>
    <row r="186" spans="1:25" ht="15">
      <c r="A186" s="25"/>
      <c r="B186" s="16" t="s">
        <v>22</v>
      </c>
      <c r="C186" s="58" t="s">
        <v>555</v>
      </c>
      <c r="D186" s="45"/>
      <c r="E186" s="45"/>
      <c r="F186" s="43"/>
      <c r="G186" s="17" t="s">
        <v>22</v>
      </c>
      <c r="H186" s="48" t="s">
        <v>188</v>
      </c>
      <c r="I186" s="45"/>
      <c r="J186" s="45"/>
      <c r="K186" s="43"/>
      <c r="L186" s="69"/>
      <c r="M186" s="69"/>
      <c r="N186" s="69"/>
      <c r="O186" s="69"/>
      <c r="P186" s="69"/>
      <c r="Q186" s="69"/>
      <c r="R186" s="69"/>
      <c r="S186" s="69"/>
      <c r="T186" s="69"/>
      <c r="U186" s="69"/>
      <c r="V186" s="69"/>
      <c r="W186" s="69"/>
      <c r="X186" s="69"/>
      <c r="Y186" s="69"/>
    </row>
    <row r="187" spans="1:25" ht="15">
      <c r="A187" s="25"/>
      <c r="B187" s="41" t="s">
        <v>23</v>
      </c>
      <c r="C187" s="59" t="s">
        <v>24</v>
      </c>
      <c r="D187" s="50"/>
      <c r="E187" s="41" t="s">
        <v>25</v>
      </c>
      <c r="F187" s="41" t="s">
        <v>26</v>
      </c>
      <c r="G187" s="40" t="s">
        <v>23</v>
      </c>
      <c r="H187" s="49" t="s">
        <v>24</v>
      </c>
      <c r="I187" s="50"/>
      <c r="J187" s="40" t="s">
        <v>25</v>
      </c>
      <c r="K187" s="40" t="s">
        <v>26</v>
      </c>
      <c r="L187" s="69"/>
      <c r="M187" s="69"/>
      <c r="N187" s="69"/>
      <c r="O187" s="69"/>
      <c r="P187" s="69"/>
      <c r="Q187" s="69"/>
      <c r="R187" s="69"/>
      <c r="S187" s="69"/>
      <c r="T187" s="69"/>
      <c r="U187" s="69"/>
      <c r="V187" s="69"/>
      <c r="W187" s="69"/>
      <c r="X187" s="69"/>
      <c r="Y187" s="69"/>
    </row>
    <row r="188" spans="1:25" ht="15">
      <c r="A188" s="25"/>
      <c r="B188" s="47"/>
      <c r="C188" s="51"/>
      <c r="D188" s="52"/>
      <c r="E188" s="47"/>
      <c r="F188" s="47"/>
      <c r="G188" s="47"/>
      <c r="H188" s="51"/>
      <c r="I188" s="52"/>
      <c r="J188" s="47"/>
      <c r="K188" s="47"/>
      <c r="L188" s="69"/>
      <c r="M188" s="69"/>
      <c r="N188" s="69"/>
      <c r="O188" s="69"/>
      <c r="P188" s="69"/>
      <c r="Q188" s="69"/>
      <c r="R188" s="69"/>
      <c r="S188" s="69"/>
      <c r="T188" s="69"/>
      <c r="U188" s="69"/>
      <c r="V188" s="69"/>
      <c r="W188" s="69"/>
      <c r="X188" s="69"/>
      <c r="Y188" s="69"/>
    </row>
    <row r="189" spans="1:25" ht="15">
      <c r="A189" s="25"/>
      <c r="B189" s="39"/>
      <c r="C189" s="53"/>
      <c r="D189" s="54"/>
      <c r="E189" s="39"/>
      <c r="F189" s="39"/>
      <c r="G189" s="39"/>
      <c r="H189" s="53"/>
      <c r="I189" s="54"/>
      <c r="J189" s="39"/>
      <c r="K189" s="39"/>
      <c r="L189" s="69"/>
      <c r="M189" s="69"/>
      <c r="N189" s="69"/>
      <c r="O189" s="69"/>
      <c r="P189" s="69"/>
      <c r="Q189" s="69"/>
      <c r="R189" s="69"/>
      <c r="S189" s="69"/>
      <c r="T189" s="69"/>
      <c r="U189" s="69"/>
      <c r="V189" s="69"/>
      <c r="W189" s="69"/>
      <c r="X189" s="69"/>
      <c r="Y189" s="69"/>
    </row>
    <row r="190" spans="1:25" ht="15.75">
      <c r="A190" s="25"/>
      <c r="B190" s="41">
        <v>1</v>
      </c>
      <c r="C190" s="42" t="s">
        <v>554</v>
      </c>
      <c r="D190" s="43"/>
      <c r="E190" s="19">
        <v>18</v>
      </c>
      <c r="F190" s="38" t="s">
        <v>84</v>
      </c>
      <c r="G190" s="40">
        <v>1</v>
      </c>
      <c r="H190" s="42" t="s">
        <v>553</v>
      </c>
      <c r="I190" s="43"/>
      <c r="J190" s="19">
        <v>16</v>
      </c>
      <c r="K190" s="38"/>
      <c r="L190" s="71"/>
      <c r="M190" s="71"/>
      <c r="N190" s="71"/>
      <c r="O190" s="71"/>
      <c r="P190" s="71"/>
      <c r="Q190" s="71"/>
      <c r="R190" s="71"/>
      <c r="S190" s="71"/>
      <c r="T190" s="71"/>
      <c r="U190" s="71"/>
      <c r="V190" s="71"/>
      <c r="W190" s="71"/>
      <c r="X190" s="71"/>
      <c r="Y190" s="71"/>
    </row>
    <row r="191" spans="1:25" ht="15.75">
      <c r="A191" s="25"/>
      <c r="B191" s="39"/>
      <c r="C191" s="42" t="s">
        <v>552</v>
      </c>
      <c r="D191" s="43"/>
      <c r="E191" s="19">
        <v>33</v>
      </c>
      <c r="F191" s="39"/>
      <c r="G191" s="39"/>
      <c r="H191" s="42" t="s">
        <v>551</v>
      </c>
      <c r="I191" s="43"/>
      <c r="J191" s="19">
        <v>12</v>
      </c>
      <c r="K191" s="39"/>
      <c r="L191" s="71"/>
      <c r="M191" s="71"/>
      <c r="N191" s="71"/>
      <c r="O191" s="71"/>
      <c r="P191" s="71"/>
      <c r="Q191" s="71"/>
      <c r="R191" s="71"/>
      <c r="S191" s="71"/>
      <c r="T191" s="71"/>
      <c r="U191" s="71"/>
      <c r="V191" s="71"/>
      <c r="W191" s="71"/>
      <c r="X191" s="71"/>
      <c r="Y191" s="71"/>
    </row>
    <row r="192" spans="1:25" ht="15.75">
      <c r="A192" s="25"/>
      <c r="B192" s="41">
        <v>2</v>
      </c>
      <c r="C192" s="42" t="s">
        <v>550</v>
      </c>
      <c r="D192" s="43"/>
      <c r="E192" s="19">
        <v>24</v>
      </c>
      <c r="F192" s="38" t="s">
        <v>84</v>
      </c>
      <c r="G192" s="40">
        <v>2</v>
      </c>
      <c r="H192" s="42" t="s">
        <v>549</v>
      </c>
      <c r="I192" s="43"/>
      <c r="J192" s="19">
        <v>12</v>
      </c>
      <c r="K192" s="38"/>
      <c r="L192" s="71"/>
      <c r="M192" s="71"/>
      <c r="N192" s="71"/>
      <c r="O192" s="71"/>
      <c r="P192" s="71"/>
      <c r="Q192" s="71"/>
      <c r="R192" s="71"/>
      <c r="S192" s="71"/>
      <c r="T192" s="71"/>
      <c r="U192" s="71"/>
      <c r="V192" s="71"/>
      <c r="W192" s="71"/>
      <c r="X192" s="71"/>
      <c r="Y192" s="71"/>
    </row>
    <row r="193" spans="1:25" ht="15.75">
      <c r="A193" s="25"/>
      <c r="B193" s="39"/>
      <c r="C193" s="42" t="s">
        <v>548</v>
      </c>
      <c r="D193" s="43"/>
      <c r="E193" s="19">
        <v>21</v>
      </c>
      <c r="F193" s="39"/>
      <c r="G193" s="39"/>
      <c r="H193" s="42" t="s">
        <v>547</v>
      </c>
      <c r="I193" s="43"/>
      <c r="J193" s="19">
        <v>30</v>
      </c>
      <c r="K193" s="39"/>
      <c r="L193" s="71"/>
      <c r="M193" s="71"/>
      <c r="N193" s="71"/>
      <c r="O193" s="71"/>
      <c r="P193" s="71"/>
      <c r="Q193" s="71"/>
      <c r="R193" s="71"/>
      <c r="S193" s="71"/>
      <c r="T193" s="71"/>
      <c r="U193" s="71"/>
      <c r="V193" s="71"/>
      <c r="W193" s="71"/>
      <c r="X193" s="71"/>
      <c r="Y193" s="71"/>
    </row>
    <row r="194" spans="1:25" ht="15.75">
      <c r="A194" s="25"/>
      <c r="B194" s="41">
        <v>3</v>
      </c>
      <c r="C194" s="42" t="s">
        <v>546</v>
      </c>
      <c r="D194" s="43"/>
      <c r="E194" s="19">
        <v>21</v>
      </c>
      <c r="F194" s="38" t="s">
        <v>162</v>
      </c>
      <c r="G194" s="40">
        <v>3</v>
      </c>
      <c r="H194" s="42" t="s">
        <v>545</v>
      </c>
      <c r="I194" s="43"/>
      <c r="J194" s="19">
        <v>18</v>
      </c>
      <c r="K194" s="38"/>
      <c r="L194" s="71"/>
      <c r="M194" s="71"/>
      <c r="N194" s="71"/>
      <c r="O194" s="71"/>
      <c r="P194" s="71"/>
      <c r="Q194" s="71"/>
      <c r="R194" s="71"/>
      <c r="S194" s="71"/>
      <c r="T194" s="71"/>
      <c r="U194" s="71"/>
      <c r="V194" s="71"/>
      <c r="W194" s="71"/>
      <c r="X194" s="71"/>
      <c r="Y194" s="71"/>
    </row>
    <row r="195" spans="1:25" ht="15.75">
      <c r="A195" s="25"/>
      <c r="B195" s="39"/>
      <c r="C195" s="42" t="s">
        <v>544</v>
      </c>
      <c r="D195" s="43"/>
      <c r="E195" s="19">
        <v>31</v>
      </c>
      <c r="F195" s="39"/>
      <c r="G195" s="39"/>
      <c r="H195" s="42" t="s">
        <v>543</v>
      </c>
      <c r="I195" s="43"/>
      <c r="J195" s="19">
        <v>11</v>
      </c>
      <c r="K195" s="39"/>
      <c r="L195" s="71"/>
      <c r="M195" s="71"/>
      <c r="N195" s="71"/>
      <c r="O195" s="71"/>
      <c r="P195" s="71"/>
      <c r="Q195" s="71"/>
      <c r="R195" s="71"/>
      <c r="S195" s="71"/>
      <c r="T195" s="71"/>
      <c r="U195" s="71"/>
      <c r="V195" s="71"/>
      <c r="W195" s="71"/>
      <c r="X195" s="71"/>
      <c r="Y195" s="71"/>
    </row>
    <row r="196" spans="1:25" ht="15.75">
      <c r="A196" s="25"/>
      <c r="B196" s="41">
        <v>4</v>
      </c>
      <c r="C196" s="42" t="s">
        <v>542</v>
      </c>
      <c r="D196" s="43"/>
      <c r="E196" s="19">
        <v>36</v>
      </c>
      <c r="F196" s="38" t="s">
        <v>64</v>
      </c>
      <c r="G196" s="40">
        <v>4</v>
      </c>
      <c r="H196" s="42" t="s">
        <v>541</v>
      </c>
      <c r="I196" s="43"/>
      <c r="J196" s="19">
        <v>17</v>
      </c>
      <c r="K196" s="38"/>
      <c r="L196" s="71"/>
      <c r="M196" s="71"/>
      <c r="N196" s="71"/>
      <c r="O196" s="71"/>
      <c r="P196" s="71"/>
      <c r="Q196" s="71"/>
      <c r="R196" s="71"/>
      <c r="S196" s="71"/>
      <c r="T196" s="71"/>
      <c r="U196" s="71"/>
      <c r="V196" s="71"/>
      <c r="W196" s="71"/>
      <c r="X196" s="71"/>
      <c r="Y196" s="71"/>
    </row>
    <row r="197" spans="1:25" ht="15.75">
      <c r="A197" s="25"/>
      <c r="B197" s="39"/>
      <c r="C197" s="42" t="s">
        <v>540</v>
      </c>
      <c r="D197" s="43"/>
      <c r="E197" s="19">
        <v>15</v>
      </c>
      <c r="F197" s="39"/>
      <c r="G197" s="39"/>
      <c r="H197" s="42" t="s">
        <v>539</v>
      </c>
      <c r="I197" s="43"/>
      <c r="J197" s="19">
        <v>17</v>
      </c>
      <c r="K197" s="39"/>
      <c r="L197" s="71"/>
      <c r="M197" s="71"/>
      <c r="N197" s="71"/>
      <c r="O197" s="71"/>
      <c r="P197" s="71"/>
      <c r="Q197" s="71"/>
      <c r="R197" s="71"/>
      <c r="S197" s="71"/>
      <c r="T197" s="71"/>
      <c r="U197" s="71"/>
      <c r="V197" s="71"/>
      <c r="W197" s="71"/>
      <c r="X197" s="71"/>
      <c r="Y197" s="71"/>
    </row>
    <row r="198" spans="1:25" ht="15.75">
      <c r="A198" s="25"/>
      <c r="B198" s="41">
        <v>5</v>
      </c>
      <c r="C198" s="42" t="s">
        <v>538</v>
      </c>
      <c r="D198" s="43"/>
      <c r="E198" s="19">
        <v>28</v>
      </c>
      <c r="F198" s="38" t="s">
        <v>43</v>
      </c>
      <c r="G198" s="40">
        <v>5</v>
      </c>
      <c r="H198" s="42" t="s">
        <v>537</v>
      </c>
      <c r="I198" s="43"/>
      <c r="J198" s="19">
        <v>7</v>
      </c>
      <c r="K198" s="38"/>
      <c r="L198" s="71"/>
      <c r="M198" s="71"/>
      <c r="N198" s="71"/>
      <c r="O198" s="71"/>
      <c r="P198" s="71"/>
      <c r="Q198" s="71"/>
      <c r="R198" s="71"/>
      <c r="S198" s="71"/>
      <c r="T198" s="71"/>
      <c r="U198" s="71"/>
      <c r="V198" s="71"/>
      <c r="W198" s="71"/>
      <c r="X198" s="71"/>
      <c r="Y198" s="71"/>
    </row>
    <row r="199" spans="1:25" ht="15.75">
      <c r="A199" s="25"/>
      <c r="B199" s="39"/>
      <c r="C199" s="42" t="s">
        <v>536</v>
      </c>
      <c r="D199" s="43"/>
      <c r="E199" s="19">
        <v>19</v>
      </c>
      <c r="F199" s="39"/>
      <c r="G199" s="39"/>
      <c r="H199" s="42" t="s">
        <v>535</v>
      </c>
      <c r="I199" s="43"/>
      <c r="J199" s="19">
        <v>20</v>
      </c>
      <c r="K199" s="39"/>
      <c r="L199" s="71"/>
      <c r="M199" s="71"/>
      <c r="N199" s="71"/>
      <c r="O199" s="71"/>
      <c r="P199" s="71"/>
      <c r="Q199" s="71"/>
      <c r="R199" s="71"/>
      <c r="S199" s="71"/>
      <c r="T199" s="71"/>
      <c r="U199" s="71"/>
      <c r="V199" s="71"/>
      <c r="W199" s="71"/>
      <c r="X199" s="71"/>
      <c r="Y199" s="71"/>
    </row>
    <row r="200" spans="1:25" ht="15.75">
      <c r="A200" s="25"/>
      <c r="B200" s="44" t="str">
        <f>"TOTAL MATCHES WON BY : "&amp;C186</f>
        <v>TOTAL MATCHES WON BY : CHEQUERS</v>
      </c>
      <c r="C200" s="45"/>
      <c r="D200" s="45"/>
      <c r="E200" s="43"/>
      <c r="F200" s="19">
        <f>COUNTA(F190:F199)-0.5*COUNTIF(F190:F199,"Sq*")-COUNTIF(F190:F199,"TBA")</f>
        <v>5</v>
      </c>
      <c r="G200" s="55" t="str">
        <f>"TOTAL MATCHES WON BY : "&amp;H186</f>
        <v>TOTAL MATCHES WON BY : SUN CITY</v>
      </c>
      <c r="H200" s="45"/>
      <c r="I200" s="45"/>
      <c r="J200" s="43"/>
      <c r="K200" s="19">
        <f>COUNTA(K190:K199)-0.5*COUNTIF(K190:K199,"Sq*")-COUNTIF(K190:K199,"TBA")</f>
        <v>0</v>
      </c>
      <c r="L200" s="70"/>
      <c r="M200" s="70"/>
      <c r="N200" s="70" t="str">
        <f>IF(F200+K200=0,"",C186)</f>
        <v>CHEQUERS</v>
      </c>
      <c r="O200" s="24">
        <f>F200</f>
        <v>5</v>
      </c>
      <c r="P200" s="70" t="str">
        <f>IF(F200+K200=0,"",H186)</f>
        <v>SUN CITY</v>
      </c>
      <c r="Q200" s="24">
        <f>K200</f>
        <v>0</v>
      </c>
      <c r="R200" s="70" t="str">
        <f>G201</f>
        <v>CHEQUERS</v>
      </c>
      <c r="S200" s="70" t="str">
        <f>IF(R200="HALVED",C186,"")</f>
        <v/>
      </c>
      <c r="T200" s="70" t="str">
        <f>IF(R200="HALVED",H186,"")</f>
        <v/>
      </c>
      <c r="U200" s="70"/>
      <c r="V200" s="70"/>
      <c r="W200" s="70"/>
      <c r="X200" s="70"/>
      <c r="Y200" s="70"/>
    </row>
    <row r="201" spans="1:25" ht="15">
      <c r="A201" s="25"/>
      <c r="B201" s="46" t="s">
        <v>52</v>
      </c>
      <c r="C201" s="45"/>
      <c r="D201" s="45"/>
      <c r="E201" s="45"/>
      <c r="F201" s="43"/>
      <c r="G201" s="56" t="str">
        <f>IF(F200+K200&lt;4,"",IF(F200=K200,"HALVED",IF(F200&gt;K200,C186,H186)))</f>
        <v>CHEQUERS</v>
      </c>
      <c r="H201" s="45"/>
      <c r="I201" s="45"/>
      <c r="J201" s="45"/>
      <c r="K201" s="43"/>
      <c r="L201" s="69"/>
      <c r="M201" s="69"/>
      <c r="N201" s="69"/>
      <c r="O201" s="69"/>
      <c r="P201" s="69"/>
      <c r="Q201" s="69"/>
      <c r="R201" s="69"/>
      <c r="S201" s="69"/>
      <c r="T201" s="69"/>
      <c r="U201" s="69"/>
      <c r="V201" s="69"/>
      <c r="W201" s="69"/>
      <c r="X201" s="69"/>
      <c r="Y201" s="69"/>
    </row>
    <row r="202" spans="1:25" ht="15">
      <c r="A202" s="25"/>
      <c r="B202" s="25"/>
      <c r="C202" s="25"/>
      <c r="D202" s="25"/>
      <c r="E202" s="25"/>
      <c r="F202" s="25"/>
      <c r="G202" s="33"/>
      <c r="H202" s="33"/>
      <c r="I202" s="33"/>
      <c r="J202" s="33"/>
      <c r="K202" s="33"/>
      <c r="L202" s="69"/>
      <c r="M202" s="69"/>
      <c r="N202" s="69"/>
      <c r="O202" s="69"/>
      <c r="P202" s="69"/>
      <c r="Q202" s="69"/>
      <c r="R202" s="69"/>
      <c r="S202" s="69"/>
      <c r="T202" s="69"/>
      <c r="U202" s="69"/>
      <c r="V202" s="69"/>
      <c r="W202" s="69"/>
      <c r="X202" s="69"/>
      <c r="Y202" s="69"/>
    </row>
    <row r="203" spans="1:25" ht="15">
      <c r="A203" s="25"/>
      <c r="B203" s="16" t="s">
        <v>22</v>
      </c>
      <c r="C203" s="58" t="s">
        <v>210</v>
      </c>
      <c r="D203" s="45"/>
      <c r="E203" s="45"/>
      <c r="F203" s="43"/>
      <c r="G203" s="17" t="s">
        <v>22</v>
      </c>
      <c r="H203" s="48" t="s">
        <v>438</v>
      </c>
      <c r="I203" s="45"/>
      <c r="J203" s="45"/>
      <c r="K203" s="43"/>
      <c r="L203" s="69"/>
      <c r="M203" s="69"/>
      <c r="N203" s="69"/>
      <c r="O203" s="69"/>
      <c r="P203" s="69"/>
      <c r="Q203" s="69"/>
      <c r="R203" s="69"/>
      <c r="S203" s="69"/>
      <c r="T203" s="69"/>
      <c r="U203" s="69"/>
      <c r="V203" s="69"/>
      <c r="W203" s="69"/>
      <c r="X203" s="69"/>
      <c r="Y203" s="69"/>
    </row>
    <row r="204" spans="1:25" ht="15">
      <c r="A204" s="25"/>
      <c r="B204" s="41" t="s">
        <v>23</v>
      </c>
      <c r="C204" s="59" t="s">
        <v>24</v>
      </c>
      <c r="D204" s="50"/>
      <c r="E204" s="41" t="s">
        <v>25</v>
      </c>
      <c r="F204" s="41" t="s">
        <v>26</v>
      </c>
      <c r="G204" s="40" t="s">
        <v>23</v>
      </c>
      <c r="H204" s="49" t="s">
        <v>24</v>
      </c>
      <c r="I204" s="50"/>
      <c r="J204" s="40" t="s">
        <v>25</v>
      </c>
      <c r="K204" s="40" t="s">
        <v>26</v>
      </c>
      <c r="L204" s="69"/>
      <c r="M204" s="69"/>
      <c r="N204" s="69"/>
      <c r="O204" s="69"/>
      <c r="P204" s="69"/>
      <c r="Q204" s="69"/>
      <c r="R204" s="69"/>
      <c r="S204" s="69"/>
      <c r="T204" s="69"/>
      <c r="U204" s="69"/>
      <c r="V204" s="69"/>
      <c r="W204" s="69"/>
      <c r="X204" s="69"/>
      <c r="Y204" s="69"/>
    </row>
    <row r="205" spans="1:25" ht="15">
      <c r="A205" s="25"/>
      <c r="B205" s="47"/>
      <c r="C205" s="51"/>
      <c r="D205" s="52"/>
      <c r="E205" s="47"/>
      <c r="F205" s="47"/>
      <c r="G205" s="47"/>
      <c r="H205" s="51"/>
      <c r="I205" s="52"/>
      <c r="J205" s="47"/>
      <c r="K205" s="47"/>
      <c r="L205" s="69"/>
      <c r="M205" s="69"/>
      <c r="N205" s="69"/>
      <c r="O205" s="69"/>
      <c r="P205" s="69"/>
      <c r="Q205" s="69"/>
      <c r="R205" s="69"/>
      <c r="S205" s="69"/>
      <c r="T205" s="69"/>
      <c r="U205" s="69"/>
      <c r="V205" s="69"/>
      <c r="W205" s="69"/>
      <c r="X205" s="69"/>
      <c r="Y205" s="69"/>
    </row>
    <row r="206" spans="1:25" ht="15">
      <c r="A206" s="25"/>
      <c r="B206" s="39"/>
      <c r="C206" s="53"/>
      <c r="D206" s="54"/>
      <c r="E206" s="39"/>
      <c r="F206" s="39"/>
      <c r="G206" s="39"/>
      <c r="H206" s="53"/>
      <c r="I206" s="54"/>
      <c r="J206" s="39"/>
      <c r="K206" s="39"/>
      <c r="L206" s="69"/>
      <c r="M206" s="69"/>
      <c r="N206" s="69"/>
      <c r="O206" s="69"/>
      <c r="P206" s="69"/>
      <c r="Q206" s="69"/>
      <c r="R206" s="69"/>
      <c r="S206" s="69"/>
      <c r="T206" s="69"/>
      <c r="U206" s="69"/>
      <c r="V206" s="69"/>
      <c r="W206" s="69"/>
      <c r="X206" s="69"/>
      <c r="Y206" s="69"/>
    </row>
    <row r="207" spans="1:25" ht="15.75">
      <c r="A207" s="25"/>
      <c r="B207" s="41">
        <v>1</v>
      </c>
      <c r="C207" s="42" t="s">
        <v>534</v>
      </c>
      <c r="D207" s="43"/>
      <c r="E207" s="19">
        <v>20</v>
      </c>
      <c r="F207" s="38"/>
      <c r="G207" s="40">
        <v>1</v>
      </c>
      <c r="H207" s="42" t="s">
        <v>533</v>
      </c>
      <c r="I207" s="43"/>
      <c r="J207" s="19">
        <v>17</v>
      </c>
      <c r="K207" s="38" t="s">
        <v>43</v>
      </c>
      <c r="L207" s="71"/>
      <c r="M207" s="71"/>
      <c r="N207" s="71"/>
      <c r="O207" s="71"/>
      <c r="P207" s="71"/>
      <c r="Q207" s="71"/>
      <c r="R207" s="71"/>
      <c r="S207" s="71"/>
      <c r="T207" s="71"/>
      <c r="U207" s="71"/>
      <c r="V207" s="71"/>
      <c r="W207" s="71"/>
      <c r="X207" s="71"/>
      <c r="Y207" s="71"/>
    </row>
    <row r="208" spans="1:25" ht="15.75">
      <c r="A208" s="25"/>
      <c r="B208" s="39"/>
      <c r="C208" s="42" t="s">
        <v>532</v>
      </c>
      <c r="D208" s="43"/>
      <c r="E208" s="19">
        <v>16</v>
      </c>
      <c r="F208" s="39"/>
      <c r="G208" s="39"/>
      <c r="H208" s="42" t="s">
        <v>531</v>
      </c>
      <c r="I208" s="43"/>
      <c r="J208" s="19">
        <v>25</v>
      </c>
      <c r="K208" s="39"/>
      <c r="L208" s="71"/>
      <c r="M208" s="71"/>
      <c r="N208" s="71"/>
      <c r="O208" s="71"/>
      <c r="P208" s="71"/>
      <c r="Q208" s="71"/>
      <c r="R208" s="71"/>
      <c r="S208" s="71"/>
      <c r="T208" s="71"/>
      <c r="U208" s="71"/>
      <c r="V208" s="71"/>
      <c r="W208" s="71"/>
      <c r="X208" s="71"/>
      <c r="Y208" s="71"/>
    </row>
    <row r="209" spans="1:25" ht="15.75">
      <c r="A209" s="25"/>
      <c r="B209" s="41">
        <v>2</v>
      </c>
      <c r="C209" s="42" t="s">
        <v>530</v>
      </c>
      <c r="D209" s="43"/>
      <c r="E209" s="19">
        <v>15</v>
      </c>
      <c r="F209" s="38"/>
      <c r="G209" s="40">
        <v>2</v>
      </c>
      <c r="H209" s="42" t="s">
        <v>529</v>
      </c>
      <c r="I209" s="43"/>
      <c r="J209" s="19">
        <v>11</v>
      </c>
      <c r="K209" s="38" t="s">
        <v>55</v>
      </c>
      <c r="L209" s="71"/>
      <c r="M209" s="71"/>
      <c r="N209" s="71"/>
      <c r="O209" s="71"/>
      <c r="P209" s="71"/>
      <c r="Q209" s="71"/>
      <c r="R209" s="71"/>
      <c r="S209" s="71"/>
      <c r="T209" s="71"/>
      <c r="U209" s="71"/>
      <c r="V209" s="71"/>
      <c r="W209" s="71"/>
      <c r="X209" s="71"/>
      <c r="Y209" s="71"/>
    </row>
    <row r="210" spans="1:25" ht="15.75">
      <c r="A210" s="25"/>
      <c r="B210" s="39"/>
      <c r="C210" s="34" t="s">
        <v>528</v>
      </c>
      <c r="E210" s="19">
        <v>20</v>
      </c>
      <c r="F210" s="39"/>
      <c r="G210" s="39"/>
      <c r="H210" s="42" t="s">
        <v>527</v>
      </c>
      <c r="I210" s="43"/>
      <c r="J210" s="19">
        <v>19</v>
      </c>
      <c r="K210" s="39"/>
      <c r="L210" s="71"/>
      <c r="M210" s="71"/>
      <c r="N210" s="71"/>
      <c r="O210" s="71"/>
      <c r="P210" s="71"/>
      <c r="Q210" s="71"/>
      <c r="R210" s="71"/>
      <c r="S210" s="71"/>
      <c r="T210" s="71"/>
      <c r="U210" s="71"/>
      <c r="V210" s="71"/>
      <c r="W210" s="71"/>
      <c r="X210" s="71"/>
      <c r="Y210" s="71"/>
    </row>
    <row r="211" spans="1:25" ht="15.75">
      <c r="A211" s="25"/>
      <c r="B211" s="41">
        <v>3</v>
      </c>
      <c r="C211" s="42" t="s">
        <v>526</v>
      </c>
      <c r="D211" s="43"/>
      <c r="E211" s="19">
        <v>9</v>
      </c>
      <c r="F211" s="38" t="s">
        <v>84</v>
      </c>
      <c r="G211" s="40">
        <v>3</v>
      </c>
      <c r="H211" s="42" t="s">
        <v>525</v>
      </c>
      <c r="I211" s="43"/>
      <c r="J211" s="19">
        <v>11</v>
      </c>
      <c r="K211" s="38"/>
      <c r="L211" s="71"/>
      <c r="M211" s="71"/>
      <c r="N211" s="71"/>
      <c r="O211" s="71"/>
      <c r="P211" s="71"/>
      <c r="Q211" s="71"/>
      <c r="R211" s="71"/>
      <c r="S211" s="71"/>
      <c r="T211" s="71"/>
      <c r="U211" s="71"/>
      <c r="V211" s="71"/>
      <c r="W211" s="71"/>
      <c r="X211" s="71"/>
      <c r="Y211" s="71"/>
    </row>
    <row r="212" spans="1:25" ht="15.75">
      <c r="A212" s="25"/>
      <c r="B212" s="39"/>
      <c r="C212" s="42" t="s">
        <v>524</v>
      </c>
      <c r="D212" s="43"/>
      <c r="E212" s="19">
        <v>16</v>
      </c>
      <c r="F212" s="39"/>
      <c r="G212" s="39"/>
      <c r="H212" s="42" t="s">
        <v>523</v>
      </c>
      <c r="I212" s="43"/>
      <c r="J212" s="19">
        <v>24</v>
      </c>
      <c r="K212" s="39"/>
      <c r="L212" s="71"/>
      <c r="M212" s="71"/>
      <c r="N212" s="71"/>
      <c r="O212" s="71"/>
      <c r="P212" s="71"/>
      <c r="Q212" s="71"/>
      <c r="R212" s="71"/>
      <c r="S212" s="71"/>
      <c r="T212" s="71"/>
      <c r="U212" s="71"/>
      <c r="V212" s="71"/>
      <c r="W212" s="71"/>
      <c r="X212" s="71"/>
      <c r="Y212" s="71"/>
    </row>
    <row r="213" spans="1:25" ht="15.75">
      <c r="A213" s="25"/>
      <c r="B213" s="41">
        <v>4</v>
      </c>
      <c r="C213" s="42" t="s">
        <v>522</v>
      </c>
      <c r="D213" s="43"/>
      <c r="E213" s="19">
        <v>24</v>
      </c>
      <c r="F213" s="38" t="s">
        <v>48</v>
      </c>
      <c r="G213" s="40">
        <v>4</v>
      </c>
      <c r="H213" s="42" t="s">
        <v>521</v>
      </c>
      <c r="I213" s="43"/>
      <c r="J213" s="19">
        <v>12</v>
      </c>
      <c r="K213" s="38"/>
      <c r="L213" s="71"/>
      <c r="M213" s="71"/>
      <c r="N213" s="71"/>
      <c r="O213" s="71"/>
      <c r="P213" s="71"/>
      <c r="Q213" s="71"/>
      <c r="R213" s="71"/>
      <c r="S213" s="71"/>
      <c r="T213" s="71"/>
      <c r="U213" s="71"/>
      <c r="V213" s="71"/>
      <c r="W213" s="71"/>
      <c r="X213" s="71"/>
      <c r="Y213" s="71"/>
    </row>
    <row r="214" spans="1:25" ht="15.75">
      <c r="A214" s="25"/>
      <c r="B214" s="39"/>
      <c r="C214" s="42" t="s">
        <v>520</v>
      </c>
      <c r="D214" s="43"/>
      <c r="E214" s="19">
        <v>11</v>
      </c>
      <c r="F214" s="39"/>
      <c r="G214" s="39"/>
      <c r="H214" s="42" t="s">
        <v>519</v>
      </c>
      <c r="I214" s="43"/>
      <c r="J214" s="19">
        <v>18</v>
      </c>
      <c r="K214" s="39"/>
      <c r="L214" s="71"/>
      <c r="M214" s="71"/>
      <c r="N214" s="71"/>
      <c r="O214" s="71"/>
      <c r="P214" s="71"/>
      <c r="Q214" s="71"/>
      <c r="R214" s="71"/>
      <c r="S214" s="71"/>
      <c r="T214" s="71"/>
      <c r="U214" s="71"/>
      <c r="V214" s="71"/>
      <c r="W214" s="71"/>
      <c r="X214" s="71"/>
      <c r="Y214" s="71"/>
    </row>
    <row r="215" spans="1:25" ht="15.75">
      <c r="A215" s="25"/>
      <c r="B215" s="41">
        <v>5</v>
      </c>
      <c r="C215" s="42" t="s">
        <v>518</v>
      </c>
      <c r="D215" s="43"/>
      <c r="E215" s="19">
        <v>10</v>
      </c>
      <c r="F215" s="38" t="s">
        <v>38</v>
      </c>
      <c r="G215" s="40">
        <v>5</v>
      </c>
      <c r="H215" s="42" t="s">
        <v>517</v>
      </c>
      <c r="I215" s="43"/>
      <c r="J215" s="19">
        <v>15</v>
      </c>
      <c r="K215" s="38"/>
      <c r="L215" s="71"/>
      <c r="M215" s="71"/>
      <c r="N215" s="71"/>
      <c r="O215" s="71"/>
      <c r="P215" s="71"/>
      <c r="Q215" s="71"/>
      <c r="R215" s="71"/>
      <c r="S215" s="71"/>
      <c r="T215" s="71"/>
      <c r="U215" s="71"/>
      <c r="V215" s="71"/>
      <c r="W215" s="71"/>
      <c r="X215" s="71"/>
      <c r="Y215" s="71"/>
    </row>
    <row r="216" spans="1:25" ht="15.75">
      <c r="A216" s="25"/>
      <c r="B216" s="39"/>
      <c r="C216" s="42" t="s">
        <v>516</v>
      </c>
      <c r="D216" s="43"/>
      <c r="E216" s="19">
        <v>14</v>
      </c>
      <c r="F216" s="39"/>
      <c r="G216" s="39"/>
      <c r="H216" s="42" t="s">
        <v>515</v>
      </c>
      <c r="I216" s="43"/>
      <c r="J216" s="19">
        <v>22</v>
      </c>
      <c r="K216" s="39"/>
      <c r="L216" s="71"/>
      <c r="M216" s="71"/>
      <c r="N216" s="71"/>
      <c r="O216" s="71"/>
      <c r="P216" s="71"/>
      <c r="Q216" s="71"/>
      <c r="R216" s="71"/>
      <c r="S216" s="71"/>
      <c r="T216" s="71"/>
      <c r="U216" s="71"/>
      <c r="V216" s="71"/>
      <c r="W216" s="71"/>
      <c r="X216" s="71"/>
      <c r="Y216" s="71"/>
    </row>
    <row r="217" spans="1:25" ht="27.75">
      <c r="A217" s="25"/>
      <c r="B217" s="44" t="str">
        <f>"TOTAL MATCHES WON BY : "&amp;C203</f>
        <v>TOTAL MATCHES WON BY : LAKE KARRINYUP</v>
      </c>
      <c r="C217" s="45"/>
      <c r="D217" s="45"/>
      <c r="E217" s="43"/>
      <c r="F217" s="19">
        <f>COUNTA(F207:F216)-0.5*COUNTIF(F207:F216,"Sq*")-COUNTIF(F207:F216,"TBA")</f>
        <v>3</v>
      </c>
      <c r="G217" s="55" t="str">
        <f>"TOTAL MATCHES WON BY : "&amp;H203</f>
        <v>TOTAL MATCHES WON BY : WANNEROO</v>
      </c>
      <c r="H217" s="45"/>
      <c r="I217" s="45"/>
      <c r="J217" s="43"/>
      <c r="K217" s="19">
        <f>COUNTA(K207:K216)-0.5*COUNTIF(K207:K216,"Sq*")-COUNTIF(K207:K216,"TBA")</f>
        <v>2</v>
      </c>
      <c r="L217" s="70"/>
      <c r="M217" s="70"/>
      <c r="N217" s="70" t="str">
        <f>IF(F217+K217=0,"",C203)</f>
        <v>LAKE KARRINYUP</v>
      </c>
      <c r="O217" s="24">
        <f>F217</f>
        <v>3</v>
      </c>
      <c r="P217" s="70" t="str">
        <f>IF(F217+K217=0,"",H203)</f>
        <v>WANNEROO</v>
      </c>
      <c r="Q217" s="24">
        <f>K217</f>
        <v>2</v>
      </c>
      <c r="R217" s="70" t="str">
        <f>G218</f>
        <v>LAKE KARRINYUP</v>
      </c>
      <c r="S217" s="70" t="str">
        <f>IF(R217="HALVED",C203,"")</f>
        <v/>
      </c>
      <c r="T217" s="70" t="str">
        <f>IF(R217="HALVED",H203,"")</f>
        <v/>
      </c>
      <c r="U217" s="70"/>
      <c r="V217" s="70"/>
      <c r="W217" s="70"/>
      <c r="X217" s="70"/>
      <c r="Y217" s="70"/>
    </row>
    <row r="218" spans="1:25" ht="15">
      <c r="A218" s="25"/>
      <c r="B218" s="46" t="s">
        <v>52</v>
      </c>
      <c r="C218" s="45"/>
      <c r="D218" s="45"/>
      <c r="E218" s="45"/>
      <c r="F218" s="43"/>
      <c r="G218" s="56" t="str">
        <f>IF(F217+K217&lt;4,"",IF(F217=K217,"HALVED",IF(F217&gt;K217,C203,H203)))</f>
        <v>LAKE KARRINYUP</v>
      </c>
      <c r="H218" s="45"/>
      <c r="I218" s="45"/>
      <c r="J218" s="45"/>
      <c r="K218" s="43"/>
      <c r="L218" s="69"/>
      <c r="M218" s="69"/>
      <c r="N218" s="69"/>
      <c r="O218" s="69"/>
      <c r="P218" s="69"/>
      <c r="Q218" s="69"/>
      <c r="R218" s="69"/>
      <c r="S218" s="69"/>
      <c r="T218" s="69"/>
      <c r="U218" s="69"/>
      <c r="V218" s="69"/>
      <c r="W218" s="69"/>
      <c r="X218" s="69"/>
      <c r="Y218" s="69"/>
    </row>
    <row r="219" spans="1:25" ht="15">
      <c r="A219" s="25"/>
      <c r="B219" s="25"/>
      <c r="C219" s="25"/>
      <c r="D219" s="25"/>
      <c r="E219" s="25"/>
      <c r="F219" s="25"/>
      <c r="G219" s="33"/>
      <c r="H219" s="33"/>
      <c r="I219" s="33"/>
      <c r="J219" s="33"/>
      <c r="K219" s="33"/>
      <c r="L219" s="69"/>
      <c r="M219" s="69"/>
      <c r="N219" s="69"/>
      <c r="O219" s="69"/>
      <c r="P219" s="69"/>
      <c r="Q219" s="69"/>
      <c r="R219" s="69"/>
      <c r="S219" s="69"/>
      <c r="T219" s="69"/>
      <c r="U219" s="69"/>
      <c r="V219" s="69"/>
      <c r="W219" s="69"/>
      <c r="X219" s="69"/>
      <c r="Y219" s="69"/>
    </row>
    <row r="220" spans="1:25" ht="15">
      <c r="A220" s="25"/>
      <c r="B220" s="25"/>
      <c r="C220" s="25"/>
      <c r="D220" s="25"/>
      <c r="E220" s="25"/>
      <c r="F220" s="25"/>
      <c r="G220" s="33"/>
      <c r="H220" s="33"/>
      <c r="I220" s="33"/>
      <c r="J220" s="33"/>
      <c r="K220" s="33"/>
      <c r="L220" s="69"/>
      <c r="M220" s="69"/>
      <c r="N220" s="69"/>
      <c r="O220" s="69"/>
      <c r="P220" s="69"/>
      <c r="Q220" s="69"/>
      <c r="R220" s="69"/>
      <c r="S220" s="69"/>
      <c r="T220" s="69"/>
      <c r="U220" s="69"/>
      <c r="V220" s="69"/>
      <c r="W220" s="69"/>
      <c r="X220" s="69"/>
      <c r="Y220" s="69"/>
    </row>
    <row r="221" spans="1:25" ht="15">
      <c r="A221" s="25"/>
      <c r="B221" s="25"/>
      <c r="C221" s="25"/>
      <c r="D221" s="25"/>
      <c r="E221" s="25"/>
      <c r="F221" s="25"/>
      <c r="G221" s="33"/>
      <c r="H221" s="33"/>
      <c r="I221" s="33"/>
      <c r="J221" s="33"/>
      <c r="K221" s="33"/>
      <c r="L221" s="69"/>
      <c r="M221" s="69"/>
      <c r="N221" s="69"/>
      <c r="O221" s="69"/>
      <c r="P221" s="69"/>
      <c r="Q221" s="69"/>
      <c r="R221" s="69"/>
      <c r="S221" s="69"/>
      <c r="T221" s="69"/>
      <c r="U221" s="69"/>
      <c r="V221" s="69"/>
      <c r="W221" s="69"/>
      <c r="X221" s="69"/>
      <c r="Y221" s="69"/>
    </row>
    <row r="222" spans="1:25" ht="15">
      <c r="A222" s="25"/>
      <c r="B222" s="25"/>
      <c r="C222" s="25"/>
      <c r="D222" s="25"/>
      <c r="E222" s="25"/>
      <c r="F222" s="25"/>
      <c r="G222" s="33"/>
      <c r="H222" s="33"/>
      <c r="I222" s="33"/>
      <c r="J222" s="33"/>
      <c r="K222" s="33"/>
      <c r="L222" s="69"/>
      <c r="M222" s="69"/>
      <c r="N222" s="69"/>
      <c r="O222" s="69"/>
      <c r="P222" s="69"/>
      <c r="Q222" s="69"/>
      <c r="R222" s="69"/>
      <c r="S222" s="69"/>
      <c r="T222" s="69"/>
      <c r="U222" s="69"/>
      <c r="V222" s="69"/>
      <c r="W222" s="69"/>
      <c r="X222" s="69"/>
      <c r="Y222" s="69"/>
    </row>
    <row r="223" spans="1:25" ht="15">
      <c r="A223" s="25"/>
      <c r="B223" s="25"/>
      <c r="C223" s="25"/>
      <c r="D223" s="25"/>
      <c r="E223" s="25"/>
      <c r="F223" s="25"/>
      <c r="G223" s="33"/>
      <c r="H223" s="33"/>
      <c r="I223" s="33"/>
      <c r="J223" s="33"/>
      <c r="K223" s="33"/>
      <c r="L223" s="69"/>
      <c r="M223" s="69"/>
      <c r="N223" s="69"/>
      <c r="O223" s="69"/>
      <c r="P223" s="69"/>
      <c r="Q223" s="69"/>
      <c r="R223" s="69"/>
      <c r="S223" s="69"/>
      <c r="T223" s="69"/>
      <c r="U223" s="69"/>
      <c r="V223" s="69"/>
      <c r="W223" s="69"/>
      <c r="X223" s="69"/>
      <c r="Y223" s="69"/>
    </row>
    <row r="224" spans="1:25" ht="15">
      <c r="A224" s="25"/>
      <c r="B224" s="25"/>
      <c r="C224" s="25"/>
      <c r="D224" s="25"/>
      <c r="E224" s="25"/>
      <c r="F224" s="25"/>
      <c r="G224" s="33"/>
      <c r="H224" s="33"/>
      <c r="I224" s="33"/>
      <c r="J224" s="33"/>
      <c r="K224" s="33"/>
      <c r="L224" s="69"/>
      <c r="M224" s="69"/>
      <c r="N224" s="69"/>
      <c r="O224" s="69"/>
      <c r="P224" s="69"/>
      <c r="Q224" s="69"/>
      <c r="R224" s="69"/>
      <c r="S224" s="69"/>
      <c r="T224" s="69"/>
      <c r="U224" s="69"/>
      <c r="V224" s="69"/>
      <c r="W224" s="69"/>
      <c r="X224" s="69"/>
      <c r="Y224" s="69"/>
    </row>
    <row r="225" spans="1:25" ht="15">
      <c r="A225" s="25"/>
      <c r="B225" s="25"/>
      <c r="C225" s="25"/>
      <c r="D225" s="25"/>
      <c r="E225" s="25"/>
      <c r="F225" s="25"/>
      <c r="G225" s="33"/>
      <c r="H225" s="33"/>
      <c r="I225" s="33"/>
      <c r="J225" s="33"/>
      <c r="K225" s="33"/>
      <c r="L225" s="33"/>
      <c r="M225" s="33"/>
      <c r="N225" s="33"/>
      <c r="O225" s="33"/>
      <c r="P225" s="33"/>
      <c r="Q225" s="33"/>
      <c r="R225" s="33"/>
      <c r="S225" s="33"/>
      <c r="T225" s="33"/>
      <c r="U225" s="33"/>
      <c r="V225" s="33"/>
      <c r="W225" s="33"/>
      <c r="X225" s="33"/>
      <c r="Y225" s="33"/>
    </row>
    <row r="226" spans="1:25" ht="15">
      <c r="A226" s="25"/>
      <c r="B226" s="25"/>
      <c r="C226" s="25"/>
      <c r="D226" s="25"/>
      <c r="E226" s="25"/>
      <c r="F226" s="25"/>
      <c r="G226" s="33"/>
      <c r="H226" s="33"/>
      <c r="I226" s="33"/>
      <c r="J226" s="33"/>
      <c r="K226" s="33"/>
      <c r="L226" s="33"/>
      <c r="M226" s="33"/>
      <c r="N226" s="33"/>
      <c r="O226" s="33"/>
      <c r="P226" s="33"/>
      <c r="Q226" s="33"/>
      <c r="R226" s="33"/>
      <c r="S226" s="33"/>
      <c r="T226" s="33"/>
      <c r="U226" s="33"/>
      <c r="V226" s="33"/>
      <c r="W226" s="33"/>
      <c r="X226" s="33"/>
      <c r="Y226" s="33"/>
    </row>
    <row r="227" spans="1:25" ht="15">
      <c r="A227" s="25"/>
      <c r="B227" s="25"/>
      <c r="C227" s="25"/>
      <c r="D227" s="25"/>
      <c r="E227" s="25"/>
      <c r="F227" s="25"/>
      <c r="G227" s="33"/>
      <c r="H227" s="33"/>
      <c r="I227" s="33"/>
      <c r="J227" s="33"/>
      <c r="K227" s="33"/>
      <c r="L227" s="33"/>
      <c r="M227" s="33"/>
      <c r="N227" s="33"/>
      <c r="O227" s="33"/>
      <c r="P227" s="33"/>
      <c r="Q227" s="33"/>
      <c r="R227" s="33"/>
      <c r="S227" s="33"/>
      <c r="T227" s="33"/>
      <c r="U227" s="33"/>
      <c r="V227" s="33"/>
      <c r="W227" s="33"/>
      <c r="X227" s="33"/>
      <c r="Y227" s="33"/>
    </row>
    <row r="228" spans="1:25" ht="15">
      <c r="A228" s="25"/>
      <c r="B228" s="25"/>
      <c r="C228" s="25"/>
      <c r="D228" s="25"/>
      <c r="E228" s="25"/>
      <c r="F228" s="25"/>
      <c r="G228" s="33"/>
      <c r="H228" s="33"/>
      <c r="I228" s="33"/>
      <c r="J228" s="33"/>
      <c r="K228" s="33"/>
      <c r="L228" s="33"/>
      <c r="M228" s="33"/>
      <c r="N228" s="33"/>
      <c r="O228" s="33"/>
      <c r="P228" s="33"/>
      <c r="Q228" s="33"/>
      <c r="R228" s="33"/>
      <c r="S228" s="33"/>
      <c r="T228" s="33"/>
      <c r="U228" s="33"/>
      <c r="V228" s="33"/>
      <c r="W228" s="33"/>
      <c r="X228" s="33"/>
      <c r="Y228" s="33"/>
    </row>
    <row r="229" spans="1:25" ht="15">
      <c r="A229" s="25"/>
      <c r="B229" s="25"/>
      <c r="C229" s="25"/>
      <c r="D229" s="25"/>
      <c r="E229" s="25"/>
      <c r="F229" s="25"/>
      <c r="G229" s="33"/>
      <c r="H229" s="33"/>
      <c r="I229" s="33"/>
      <c r="J229" s="33"/>
      <c r="K229" s="33"/>
      <c r="L229" s="33"/>
      <c r="M229" s="33"/>
      <c r="N229" s="33"/>
      <c r="O229" s="33"/>
      <c r="P229" s="33"/>
      <c r="Q229" s="33"/>
      <c r="R229" s="33"/>
      <c r="S229" s="33"/>
      <c r="T229" s="33"/>
      <c r="U229" s="33"/>
      <c r="V229" s="33"/>
      <c r="W229" s="33"/>
      <c r="X229" s="33"/>
      <c r="Y229" s="33"/>
    </row>
    <row r="230" spans="1:25" ht="15">
      <c r="A230" s="25"/>
      <c r="B230" s="25"/>
      <c r="C230" s="25"/>
      <c r="D230" s="25"/>
      <c r="E230" s="25"/>
      <c r="F230" s="25"/>
      <c r="G230" s="33"/>
      <c r="H230" s="33"/>
      <c r="I230" s="33"/>
      <c r="J230" s="33"/>
      <c r="K230" s="33"/>
      <c r="L230" s="33"/>
      <c r="M230" s="33"/>
      <c r="N230" s="33"/>
      <c r="O230" s="33"/>
      <c r="P230" s="33"/>
      <c r="Q230" s="33"/>
      <c r="R230" s="33"/>
      <c r="S230" s="33"/>
      <c r="T230" s="33"/>
      <c r="U230" s="33"/>
      <c r="V230" s="33"/>
      <c r="W230" s="33"/>
      <c r="X230" s="33"/>
      <c r="Y230" s="33"/>
    </row>
    <row r="231" spans="1:25" ht="15">
      <c r="A231" s="25"/>
      <c r="B231" s="25"/>
      <c r="C231" s="25"/>
      <c r="D231" s="25"/>
      <c r="E231" s="25"/>
      <c r="F231" s="25"/>
      <c r="G231" s="33"/>
      <c r="H231" s="33"/>
      <c r="I231" s="33"/>
      <c r="J231" s="33"/>
      <c r="K231" s="33"/>
      <c r="L231" s="33"/>
      <c r="M231" s="33"/>
      <c r="N231" s="33"/>
      <c r="O231" s="33"/>
      <c r="P231" s="33"/>
      <c r="Q231" s="33"/>
      <c r="R231" s="33"/>
      <c r="S231" s="33"/>
      <c r="T231" s="33"/>
      <c r="U231" s="33"/>
      <c r="V231" s="33"/>
      <c r="W231" s="33"/>
      <c r="X231" s="33"/>
      <c r="Y231" s="33"/>
    </row>
    <row r="232" spans="1:25" ht="15">
      <c r="A232" s="25"/>
      <c r="B232" s="25"/>
      <c r="C232" s="25"/>
      <c r="D232" s="25"/>
      <c r="E232" s="25"/>
      <c r="F232" s="25"/>
      <c r="G232" s="33"/>
      <c r="H232" s="33"/>
      <c r="I232" s="33"/>
      <c r="J232" s="33"/>
      <c r="K232" s="33"/>
      <c r="L232" s="33"/>
      <c r="M232" s="33"/>
      <c r="N232" s="33"/>
      <c r="O232" s="33"/>
      <c r="P232" s="33"/>
      <c r="Q232" s="33"/>
      <c r="R232" s="33"/>
      <c r="S232" s="33"/>
      <c r="T232" s="33"/>
      <c r="U232" s="33"/>
      <c r="V232" s="33"/>
      <c r="W232" s="33"/>
      <c r="X232" s="33"/>
      <c r="Y232" s="33"/>
    </row>
    <row r="233" spans="1:25" ht="15">
      <c r="A233" s="25"/>
      <c r="B233" s="25"/>
      <c r="C233" s="25"/>
      <c r="D233" s="25"/>
      <c r="E233" s="25"/>
      <c r="F233" s="25"/>
      <c r="G233" s="33"/>
      <c r="H233" s="33"/>
      <c r="I233" s="33"/>
      <c r="J233" s="33"/>
      <c r="K233" s="33"/>
      <c r="L233" s="33"/>
      <c r="M233" s="33"/>
      <c r="N233" s="33"/>
      <c r="O233" s="33"/>
      <c r="P233" s="33"/>
      <c r="Q233" s="33"/>
      <c r="R233" s="33"/>
      <c r="S233" s="33"/>
      <c r="T233" s="33"/>
      <c r="U233" s="33"/>
      <c r="V233" s="33"/>
      <c r="W233" s="33"/>
      <c r="X233" s="33"/>
      <c r="Y233" s="33"/>
    </row>
    <row r="234" spans="1:25" ht="15">
      <c r="A234" s="25"/>
      <c r="B234" s="25"/>
      <c r="C234" s="25"/>
      <c r="D234" s="25"/>
      <c r="E234" s="25"/>
      <c r="F234" s="25"/>
      <c r="G234" s="33"/>
      <c r="H234" s="33"/>
      <c r="I234" s="33"/>
      <c r="J234" s="33"/>
      <c r="K234" s="33"/>
      <c r="L234" s="33"/>
      <c r="M234" s="33"/>
      <c r="N234" s="33"/>
      <c r="O234" s="33"/>
      <c r="P234" s="33"/>
      <c r="Q234" s="33"/>
      <c r="R234" s="33"/>
      <c r="S234" s="33"/>
      <c r="T234" s="33"/>
      <c r="U234" s="33"/>
      <c r="V234" s="33"/>
      <c r="W234" s="33"/>
      <c r="X234" s="33"/>
      <c r="Y234" s="33"/>
    </row>
    <row r="235" spans="1:25" ht="15">
      <c r="A235" s="25"/>
      <c r="B235" s="25"/>
      <c r="C235" s="25"/>
      <c r="D235" s="25"/>
      <c r="E235" s="25"/>
      <c r="F235" s="25"/>
      <c r="G235" s="33"/>
      <c r="H235" s="33"/>
      <c r="I235" s="33"/>
      <c r="J235" s="33"/>
      <c r="K235" s="33"/>
      <c r="L235" s="33"/>
      <c r="M235" s="33"/>
      <c r="N235" s="33"/>
      <c r="O235" s="33"/>
      <c r="P235" s="33"/>
      <c r="Q235" s="33"/>
      <c r="R235" s="33"/>
      <c r="S235" s="33"/>
      <c r="T235" s="33"/>
      <c r="U235" s="33"/>
      <c r="V235" s="33"/>
      <c r="W235" s="33"/>
      <c r="X235" s="33"/>
      <c r="Y235" s="33"/>
    </row>
    <row r="236" spans="1:25" ht="15">
      <c r="A236" s="25"/>
      <c r="B236" s="25"/>
      <c r="C236" s="25"/>
      <c r="D236" s="25"/>
      <c r="E236" s="25"/>
      <c r="F236" s="25"/>
      <c r="G236" s="33"/>
      <c r="H236" s="33"/>
      <c r="I236" s="33"/>
      <c r="J236" s="33"/>
      <c r="K236" s="33"/>
      <c r="L236" s="33"/>
      <c r="M236" s="33"/>
      <c r="N236" s="33"/>
      <c r="O236" s="33"/>
      <c r="P236" s="33"/>
      <c r="Q236" s="33"/>
      <c r="R236" s="33"/>
      <c r="S236" s="33"/>
      <c r="T236" s="33"/>
      <c r="U236" s="33"/>
      <c r="V236" s="33"/>
      <c r="W236" s="33"/>
      <c r="X236" s="33"/>
      <c r="Y236" s="33"/>
    </row>
    <row r="237" spans="1:25" ht="15">
      <c r="A237" s="25"/>
      <c r="B237" s="25"/>
      <c r="C237" s="25"/>
      <c r="D237" s="25"/>
      <c r="E237" s="25"/>
      <c r="F237" s="25"/>
      <c r="G237" s="33"/>
      <c r="H237" s="33"/>
      <c r="I237" s="33"/>
      <c r="J237" s="33"/>
      <c r="K237" s="33"/>
      <c r="L237" s="33"/>
      <c r="M237" s="33"/>
      <c r="N237" s="33"/>
      <c r="O237" s="33"/>
      <c r="P237" s="33"/>
      <c r="Q237" s="33"/>
      <c r="R237" s="33"/>
      <c r="S237" s="33"/>
      <c r="T237" s="33"/>
      <c r="U237" s="33"/>
      <c r="V237" s="33"/>
      <c r="W237" s="33"/>
      <c r="X237" s="33"/>
      <c r="Y237" s="33"/>
    </row>
    <row r="238" spans="1:25" ht="15">
      <c r="A238" s="25"/>
      <c r="B238" s="25"/>
      <c r="C238" s="25"/>
      <c r="D238" s="25"/>
      <c r="E238" s="25"/>
      <c r="F238" s="25"/>
      <c r="G238" s="33"/>
      <c r="H238" s="33"/>
      <c r="I238" s="33"/>
      <c r="J238" s="33"/>
      <c r="K238" s="33"/>
      <c r="L238" s="33"/>
      <c r="M238" s="33"/>
      <c r="N238" s="33"/>
      <c r="O238" s="33"/>
      <c r="P238" s="33"/>
      <c r="Q238" s="33"/>
      <c r="R238" s="33"/>
      <c r="S238" s="33"/>
      <c r="T238" s="33"/>
      <c r="U238" s="33"/>
      <c r="V238" s="33"/>
      <c r="W238" s="33"/>
      <c r="X238" s="33"/>
      <c r="Y238" s="33"/>
    </row>
    <row r="239" spans="1:25" ht="15" hidden="1">
      <c r="A239" s="25"/>
      <c r="B239" s="25"/>
      <c r="C239" s="25"/>
      <c r="D239" s="25"/>
      <c r="E239" s="25"/>
      <c r="F239" s="25"/>
      <c r="G239" s="33"/>
      <c r="H239" s="33"/>
      <c r="I239" s="35"/>
      <c r="J239" s="35"/>
      <c r="K239" s="35"/>
      <c r="L239" s="33"/>
      <c r="M239" s="33"/>
      <c r="N239" s="33"/>
      <c r="O239" s="33"/>
      <c r="P239" s="33"/>
      <c r="Q239" s="33"/>
      <c r="R239" s="33"/>
      <c r="S239" s="33"/>
      <c r="T239" s="33"/>
      <c r="U239" s="33"/>
      <c r="V239" s="33"/>
      <c r="W239" s="33"/>
      <c r="X239" s="33"/>
      <c r="Y239" s="33"/>
    </row>
    <row r="240" spans="1:25" ht="15" hidden="1">
      <c r="A240" s="25"/>
      <c r="B240" s="25"/>
      <c r="C240" s="25" t="s">
        <v>119</v>
      </c>
      <c r="D240" s="25"/>
      <c r="E240" s="25"/>
      <c r="F240" s="25"/>
      <c r="G240" s="33"/>
      <c r="H240" s="33"/>
      <c r="I240" s="35"/>
      <c r="J240" s="35"/>
      <c r="K240" s="35"/>
      <c r="L240" s="33"/>
      <c r="M240" s="33"/>
      <c r="N240" s="33"/>
      <c r="O240" s="33"/>
      <c r="P240" s="33"/>
      <c r="Q240" s="33"/>
      <c r="R240" s="33"/>
      <c r="S240" s="33"/>
      <c r="T240" s="33"/>
      <c r="U240" s="33"/>
      <c r="V240" s="33"/>
      <c r="W240" s="33"/>
      <c r="X240" s="33"/>
      <c r="Y240" s="33"/>
    </row>
    <row r="241" spans="1:25" ht="15" hidden="1">
      <c r="A241" s="25"/>
      <c r="B241" s="25"/>
      <c r="C241" s="25" t="s">
        <v>68</v>
      </c>
      <c r="D241" s="25"/>
      <c r="E241" s="25"/>
      <c r="F241" s="25"/>
      <c r="G241" s="33"/>
      <c r="H241" s="33"/>
      <c r="I241" s="35"/>
      <c r="J241" s="35"/>
      <c r="K241" s="35"/>
      <c r="L241" s="33"/>
      <c r="M241" s="33"/>
      <c r="N241" s="33"/>
      <c r="O241" s="33"/>
      <c r="P241" s="33"/>
      <c r="Q241" s="33"/>
      <c r="R241" s="33"/>
      <c r="S241" s="33"/>
      <c r="T241" s="33"/>
      <c r="U241" s="33"/>
      <c r="V241" s="33"/>
      <c r="W241" s="33"/>
      <c r="X241" s="33"/>
      <c r="Y241" s="33"/>
    </row>
    <row r="242" spans="1:25" ht="15" hidden="1">
      <c r="A242" s="25"/>
      <c r="B242" s="25"/>
      <c r="C242" s="25" t="s">
        <v>55</v>
      </c>
      <c r="D242" s="25"/>
      <c r="E242" s="25"/>
      <c r="F242" s="25"/>
      <c r="G242" s="33"/>
      <c r="H242" s="33"/>
      <c r="I242" s="35"/>
      <c r="J242" s="35"/>
      <c r="K242" s="35"/>
      <c r="L242" s="33"/>
      <c r="M242" s="33"/>
      <c r="N242" s="33"/>
      <c r="O242" s="33"/>
      <c r="P242" s="33"/>
      <c r="Q242" s="33"/>
      <c r="R242" s="33"/>
      <c r="S242" s="33"/>
      <c r="T242" s="33"/>
      <c r="U242" s="33"/>
      <c r="V242" s="33"/>
      <c r="W242" s="33"/>
      <c r="X242" s="33"/>
      <c r="Y242" s="33"/>
    </row>
    <row r="243" spans="1:25" ht="15" hidden="1">
      <c r="A243" s="25"/>
      <c r="B243" s="25"/>
      <c r="C243" s="25" t="s">
        <v>33</v>
      </c>
      <c r="D243" s="25"/>
      <c r="E243" s="25"/>
      <c r="F243" s="25"/>
      <c r="G243" s="33"/>
      <c r="H243" s="33"/>
      <c r="I243" s="35"/>
      <c r="J243" s="35"/>
      <c r="K243" s="35"/>
      <c r="L243" s="33"/>
      <c r="M243" s="33"/>
      <c r="N243" s="33"/>
      <c r="O243" s="33"/>
      <c r="P243" s="33"/>
      <c r="Q243" s="33"/>
      <c r="R243" s="33"/>
      <c r="S243" s="33"/>
      <c r="T243" s="33"/>
      <c r="U243" s="33"/>
      <c r="V243" s="33"/>
      <c r="W243" s="33"/>
      <c r="X243" s="33"/>
      <c r="Y243" s="33"/>
    </row>
    <row r="244" spans="1:25" ht="15" hidden="1">
      <c r="A244" s="25"/>
      <c r="B244" s="25"/>
      <c r="C244" s="25" t="s">
        <v>38</v>
      </c>
      <c r="D244" s="25"/>
      <c r="E244" s="25"/>
      <c r="F244" s="25"/>
      <c r="G244" s="33"/>
      <c r="H244" s="33"/>
      <c r="I244" s="35"/>
      <c r="J244" s="35"/>
      <c r="K244" s="35"/>
      <c r="L244" s="33"/>
      <c r="M244" s="33"/>
      <c r="N244" s="33"/>
      <c r="O244" s="33"/>
      <c r="P244" s="33"/>
      <c r="Q244" s="33"/>
      <c r="R244" s="33"/>
      <c r="S244" s="33"/>
      <c r="T244" s="33"/>
      <c r="U244" s="33"/>
      <c r="V244" s="33"/>
      <c r="W244" s="33"/>
      <c r="X244" s="33"/>
      <c r="Y244" s="33"/>
    </row>
    <row r="245" spans="1:25" ht="15" hidden="1">
      <c r="A245" s="25"/>
      <c r="B245" s="25"/>
      <c r="C245" s="68" t="s">
        <v>87</v>
      </c>
      <c r="D245" s="25"/>
      <c r="E245" s="25"/>
      <c r="F245" s="25"/>
      <c r="G245" s="33"/>
      <c r="H245" s="33"/>
      <c r="I245" s="35"/>
      <c r="J245" s="35"/>
      <c r="K245" s="35"/>
      <c r="L245" s="33"/>
      <c r="M245" s="33"/>
      <c r="N245" s="33"/>
      <c r="O245" s="33"/>
      <c r="P245" s="33"/>
      <c r="Q245" s="33"/>
      <c r="R245" s="33"/>
      <c r="S245" s="33"/>
      <c r="T245" s="33"/>
      <c r="U245" s="33"/>
      <c r="V245" s="33"/>
      <c r="W245" s="33"/>
      <c r="X245" s="33"/>
      <c r="Y245" s="33"/>
    </row>
    <row r="246" spans="1:25" ht="15" hidden="1">
      <c r="A246" s="25"/>
      <c r="B246" s="25"/>
      <c r="C246" s="25" t="s">
        <v>43</v>
      </c>
      <c r="D246" s="25"/>
      <c r="E246" s="25"/>
      <c r="F246" s="25"/>
      <c r="G246" s="33"/>
      <c r="H246" s="33"/>
      <c r="I246" s="35"/>
      <c r="J246" s="35"/>
      <c r="K246" s="35"/>
      <c r="L246" s="33"/>
      <c r="M246" s="33"/>
      <c r="N246" s="33"/>
      <c r="O246" s="33"/>
      <c r="P246" s="33"/>
      <c r="Q246" s="33"/>
      <c r="R246" s="33"/>
      <c r="S246" s="33"/>
      <c r="T246" s="33"/>
      <c r="U246" s="33"/>
      <c r="V246" s="33"/>
      <c r="W246" s="33"/>
      <c r="X246" s="33"/>
      <c r="Y246" s="33"/>
    </row>
    <row r="247" spans="1:25" ht="15" hidden="1">
      <c r="A247" s="25"/>
      <c r="B247" s="25"/>
      <c r="C247" s="25" t="s">
        <v>102</v>
      </c>
      <c r="D247" s="25"/>
      <c r="E247" s="25"/>
      <c r="F247" s="25"/>
      <c r="G247" s="33"/>
      <c r="H247" s="33"/>
      <c r="I247" s="35"/>
      <c r="J247" s="35"/>
      <c r="K247" s="35"/>
      <c r="L247" s="33"/>
      <c r="M247" s="33"/>
      <c r="N247" s="33"/>
      <c r="O247" s="33"/>
      <c r="P247" s="33"/>
      <c r="Q247" s="33"/>
      <c r="R247" s="33"/>
      <c r="S247" s="33"/>
      <c r="T247" s="33"/>
      <c r="U247" s="33"/>
      <c r="V247" s="33"/>
      <c r="W247" s="33"/>
      <c r="X247" s="33"/>
      <c r="Y247" s="33"/>
    </row>
    <row r="248" spans="1:25" ht="15" hidden="1">
      <c r="A248" s="25"/>
      <c r="B248" s="25"/>
      <c r="C248" s="25" t="s">
        <v>84</v>
      </c>
      <c r="D248" s="25"/>
      <c r="E248" s="25"/>
      <c r="F248" s="25"/>
      <c r="G248" s="33"/>
      <c r="H248" s="33"/>
      <c r="I248" s="35"/>
      <c r="J248" s="35"/>
      <c r="K248" s="35"/>
      <c r="L248" s="33"/>
      <c r="M248" s="33"/>
      <c r="N248" s="33"/>
      <c r="O248" s="33"/>
      <c r="P248" s="33"/>
      <c r="Q248" s="33"/>
      <c r="R248" s="33"/>
      <c r="S248" s="33"/>
      <c r="T248" s="33"/>
      <c r="U248" s="33"/>
      <c r="V248" s="33"/>
      <c r="W248" s="33"/>
      <c r="X248" s="33"/>
      <c r="Y248" s="33"/>
    </row>
    <row r="249" spans="1:25" ht="15" hidden="1">
      <c r="A249" s="25"/>
      <c r="B249" s="25"/>
      <c r="C249" s="25" t="s">
        <v>64</v>
      </c>
      <c r="D249" s="25"/>
      <c r="E249" s="25"/>
      <c r="F249" s="25"/>
      <c r="G249" s="33"/>
      <c r="H249" s="33"/>
      <c r="I249" s="35"/>
      <c r="J249" s="35"/>
      <c r="K249" s="35"/>
      <c r="L249" s="33"/>
      <c r="M249" s="33"/>
      <c r="N249" s="33"/>
      <c r="O249" s="33"/>
      <c r="P249" s="33"/>
      <c r="Q249" s="33"/>
      <c r="R249" s="33"/>
      <c r="S249" s="33"/>
      <c r="T249" s="33"/>
      <c r="U249" s="33"/>
      <c r="V249" s="33"/>
      <c r="W249" s="33"/>
      <c r="X249" s="33"/>
      <c r="Y249" s="33"/>
    </row>
    <row r="250" spans="1:25" ht="15" hidden="1">
      <c r="A250" s="25"/>
      <c r="B250" s="25"/>
      <c r="C250" s="25" t="s">
        <v>28</v>
      </c>
      <c r="D250" s="25"/>
      <c r="E250" s="25"/>
      <c r="F250" s="25"/>
      <c r="G250" s="33"/>
      <c r="H250" s="33"/>
      <c r="I250" s="35"/>
      <c r="J250" s="35"/>
      <c r="K250" s="35"/>
      <c r="L250" s="33"/>
      <c r="M250" s="33"/>
      <c r="N250" s="33"/>
      <c r="O250" s="33"/>
      <c r="P250" s="33"/>
      <c r="Q250" s="33"/>
      <c r="R250" s="33"/>
      <c r="S250" s="33"/>
      <c r="T250" s="33"/>
      <c r="U250" s="33"/>
      <c r="V250" s="33"/>
      <c r="W250" s="33"/>
      <c r="X250" s="33"/>
      <c r="Y250" s="33"/>
    </row>
    <row r="251" spans="1:25" ht="15" hidden="1">
      <c r="A251" s="25"/>
      <c r="B251" s="25"/>
      <c r="C251" s="25" t="s">
        <v>48</v>
      </c>
      <c r="D251" s="25"/>
      <c r="E251" s="25"/>
      <c r="F251" s="25"/>
      <c r="G251" s="33"/>
      <c r="H251" s="33"/>
      <c r="I251" s="35"/>
      <c r="J251" s="35"/>
      <c r="K251" s="35"/>
      <c r="L251" s="33"/>
      <c r="M251" s="33"/>
      <c r="N251" s="33"/>
      <c r="O251" s="33"/>
      <c r="P251" s="33"/>
      <c r="Q251" s="33"/>
      <c r="R251" s="33"/>
      <c r="S251" s="33"/>
      <c r="T251" s="33"/>
      <c r="U251" s="33"/>
      <c r="V251" s="33"/>
      <c r="W251" s="33"/>
      <c r="X251" s="33"/>
      <c r="Y251" s="33"/>
    </row>
    <row r="252" spans="1:25" ht="15" hidden="1">
      <c r="A252" s="25"/>
      <c r="B252" s="25"/>
      <c r="C252" s="25" t="s">
        <v>77</v>
      </c>
      <c r="D252" s="25"/>
      <c r="E252" s="25"/>
      <c r="F252" s="25"/>
      <c r="G252" s="33"/>
      <c r="H252" s="33"/>
      <c r="I252" s="35"/>
      <c r="J252" s="35"/>
      <c r="K252" s="35"/>
      <c r="L252" s="33"/>
      <c r="M252" s="33"/>
      <c r="N252" s="33"/>
      <c r="O252" s="33"/>
      <c r="P252" s="33"/>
      <c r="Q252" s="33"/>
      <c r="R252" s="33"/>
      <c r="S252" s="33"/>
      <c r="T252" s="33"/>
      <c r="U252" s="33"/>
      <c r="V252" s="33"/>
      <c r="W252" s="33"/>
      <c r="X252" s="33"/>
      <c r="Y252" s="33"/>
    </row>
    <row r="253" spans="1:25" ht="15" hidden="1">
      <c r="A253" s="25"/>
      <c r="B253" s="25"/>
      <c r="C253" s="25" t="s">
        <v>162</v>
      </c>
      <c r="D253" s="25"/>
      <c r="E253" s="25"/>
      <c r="F253" s="25"/>
      <c r="G253" s="33"/>
      <c r="H253" s="33"/>
      <c r="I253" s="35"/>
      <c r="J253" s="35"/>
      <c r="K253" s="35"/>
      <c r="L253" s="33"/>
      <c r="M253" s="33"/>
      <c r="N253" s="33"/>
      <c r="O253" s="33"/>
      <c r="P253" s="33"/>
      <c r="Q253" s="33"/>
      <c r="R253" s="33"/>
      <c r="S253" s="33"/>
      <c r="T253" s="33"/>
      <c r="U253" s="33"/>
      <c r="V253" s="33"/>
      <c r="W253" s="33"/>
      <c r="X253" s="33"/>
      <c r="Y253" s="33"/>
    </row>
    <row r="254" spans="1:25" ht="15" hidden="1">
      <c r="A254" s="25"/>
      <c r="B254" s="25"/>
      <c r="C254" s="25" t="s">
        <v>154</v>
      </c>
      <c r="D254" s="25"/>
      <c r="E254" s="25"/>
      <c r="F254" s="25"/>
      <c r="G254" s="33"/>
      <c r="H254" s="33"/>
      <c r="I254" s="35"/>
      <c r="J254" s="35"/>
      <c r="K254" s="35"/>
      <c r="L254" s="33"/>
      <c r="M254" s="33"/>
      <c r="N254" s="33"/>
      <c r="O254" s="33"/>
      <c r="P254" s="33"/>
      <c r="Q254" s="33"/>
      <c r="R254" s="33"/>
      <c r="S254" s="33"/>
      <c r="T254" s="33"/>
      <c r="U254" s="33"/>
      <c r="V254" s="33"/>
      <c r="W254" s="33"/>
      <c r="X254" s="33"/>
      <c r="Y254" s="33"/>
    </row>
    <row r="255" spans="1:25" ht="15" hidden="1">
      <c r="A255" s="25"/>
      <c r="B255" s="25"/>
      <c r="C255" s="25" t="s">
        <v>163</v>
      </c>
      <c r="D255" s="25"/>
      <c r="E255" s="25"/>
      <c r="F255" s="25"/>
      <c r="G255" s="33"/>
      <c r="H255" s="33"/>
      <c r="I255" s="35"/>
      <c r="J255" s="35"/>
      <c r="K255" s="35"/>
      <c r="L255" s="33"/>
      <c r="M255" s="33"/>
      <c r="N255" s="33"/>
      <c r="O255" s="33"/>
      <c r="P255" s="33"/>
      <c r="Q255" s="33"/>
      <c r="R255" s="33"/>
      <c r="S255" s="33"/>
      <c r="T255" s="33"/>
      <c r="U255" s="33"/>
      <c r="V255" s="33"/>
      <c r="W255" s="33"/>
      <c r="X255" s="33"/>
      <c r="Y255" s="33"/>
    </row>
    <row r="256" spans="1:25" ht="15" hidden="1">
      <c r="A256" s="25"/>
      <c r="B256" s="25"/>
      <c r="C256" s="25" t="s">
        <v>96</v>
      </c>
      <c r="D256" s="25"/>
      <c r="E256" s="25"/>
      <c r="F256" s="25"/>
      <c r="G256" s="33"/>
      <c r="H256" s="33"/>
      <c r="I256" s="35"/>
      <c r="J256" s="35"/>
      <c r="K256" s="35"/>
      <c r="L256" s="33"/>
      <c r="M256" s="33"/>
      <c r="N256" s="33"/>
      <c r="O256" s="33"/>
      <c r="P256" s="33"/>
      <c r="Q256" s="33"/>
      <c r="R256" s="33"/>
      <c r="S256" s="33"/>
      <c r="T256" s="33"/>
      <c r="U256" s="33"/>
      <c r="V256" s="33"/>
      <c r="W256" s="33"/>
      <c r="X256" s="33"/>
      <c r="Y256" s="33"/>
    </row>
    <row r="257" spans="1:25" ht="15" hidden="1">
      <c r="A257" s="25"/>
      <c r="B257" s="25"/>
      <c r="C257" s="25" t="s">
        <v>164</v>
      </c>
      <c r="D257" s="25"/>
      <c r="E257" s="25"/>
      <c r="F257" s="25"/>
      <c r="G257" s="33"/>
      <c r="H257" s="33"/>
      <c r="I257" s="35"/>
      <c r="J257" s="35"/>
      <c r="K257" s="35"/>
      <c r="L257" s="33"/>
      <c r="M257" s="33"/>
      <c r="N257" s="33"/>
      <c r="O257" s="33"/>
      <c r="P257" s="33"/>
      <c r="Q257" s="33"/>
      <c r="R257" s="33"/>
      <c r="S257" s="33"/>
      <c r="T257" s="33"/>
      <c r="U257" s="33"/>
      <c r="V257" s="33"/>
      <c r="W257" s="33"/>
      <c r="X257" s="33"/>
      <c r="Y257" s="33"/>
    </row>
    <row r="258" spans="1:25" ht="15" hidden="1">
      <c r="A258" s="25"/>
      <c r="B258" s="25"/>
      <c r="C258" s="25" t="s">
        <v>165</v>
      </c>
      <c r="D258" s="25"/>
      <c r="E258" s="25"/>
      <c r="F258" s="25"/>
      <c r="G258" s="33"/>
      <c r="H258" s="33"/>
      <c r="I258" s="35"/>
      <c r="J258" s="35"/>
      <c r="K258" s="35"/>
      <c r="L258" s="33"/>
      <c r="M258" s="33"/>
      <c r="N258" s="33"/>
      <c r="O258" s="33"/>
      <c r="P258" s="33"/>
      <c r="Q258" s="33"/>
      <c r="R258" s="33"/>
      <c r="S258" s="33"/>
      <c r="T258" s="33"/>
      <c r="U258" s="33"/>
      <c r="V258" s="33"/>
      <c r="W258" s="33"/>
      <c r="X258" s="33"/>
      <c r="Y258" s="33"/>
    </row>
    <row r="259" spans="1:25" ht="15" hidden="1">
      <c r="A259" s="25"/>
      <c r="B259" s="25"/>
      <c r="C259" s="25" t="s">
        <v>166</v>
      </c>
      <c r="D259" s="25"/>
      <c r="E259" s="25"/>
      <c r="F259" s="25"/>
      <c r="G259" s="33"/>
      <c r="H259" s="33"/>
      <c r="I259" s="35"/>
      <c r="J259" s="35"/>
      <c r="K259" s="35"/>
      <c r="L259" s="33"/>
      <c r="M259" s="33"/>
      <c r="N259" s="33"/>
      <c r="O259" s="33"/>
      <c r="P259" s="33"/>
      <c r="Q259" s="33"/>
      <c r="R259" s="33"/>
      <c r="S259" s="33"/>
      <c r="T259" s="33"/>
      <c r="U259" s="33"/>
      <c r="V259" s="33"/>
      <c r="W259" s="33"/>
      <c r="X259" s="33"/>
      <c r="Y259" s="33"/>
    </row>
    <row r="260" spans="1:25" ht="15" hidden="1">
      <c r="A260" s="25"/>
      <c r="B260" s="25"/>
      <c r="C260" s="25" t="s">
        <v>167</v>
      </c>
      <c r="D260" s="25"/>
      <c r="E260" s="25"/>
      <c r="F260" s="25"/>
      <c r="G260" s="33"/>
      <c r="H260" s="33"/>
      <c r="I260" s="35"/>
      <c r="J260" s="35"/>
      <c r="K260" s="35"/>
      <c r="L260" s="33"/>
      <c r="M260" s="33"/>
      <c r="N260" s="33"/>
      <c r="O260" s="33"/>
      <c r="P260" s="33"/>
      <c r="Q260" s="33"/>
      <c r="R260" s="33"/>
      <c r="S260" s="33"/>
      <c r="T260" s="33"/>
      <c r="U260" s="33"/>
      <c r="V260" s="33"/>
      <c r="W260" s="33"/>
      <c r="X260" s="33"/>
      <c r="Y260" s="33"/>
    </row>
    <row r="261" spans="1:25" ht="15" hidden="1">
      <c r="A261" s="25"/>
      <c r="B261" s="25"/>
      <c r="D261" s="25"/>
      <c r="E261" s="25"/>
      <c r="F261" s="25"/>
      <c r="G261" s="33"/>
      <c r="H261" s="33"/>
      <c r="I261" s="35"/>
      <c r="J261" s="35"/>
      <c r="K261" s="35"/>
      <c r="L261" s="33"/>
      <c r="M261" s="33"/>
      <c r="N261" s="33"/>
      <c r="O261" s="33"/>
      <c r="P261" s="33"/>
      <c r="Q261" s="33"/>
      <c r="R261" s="33"/>
      <c r="S261" s="33"/>
      <c r="T261" s="33"/>
      <c r="U261" s="33"/>
      <c r="V261" s="33"/>
      <c r="W261" s="33"/>
      <c r="X261" s="33"/>
      <c r="Y261" s="33"/>
    </row>
    <row r="262" spans="1:25" ht="15" hidden="1">
      <c r="A262" s="25"/>
      <c r="B262" s="25"/>
      <c r="C262" s="25"/>
      <c r="D262" s="25"/>
      <c r="E262" s="25"/>
      <c r="F262" s="25"/>
      <c r="G262" s="33"/>
      <c r="H262" s="33"/>
      <c r="I262" s="35"/>
      <c r="J262" s="35"/>
      <c r="K262" s="35"/>
      <c r="L262" s="33"/>
      <c r="M262" s="33"/>
      <c r="N262" s="33"/>
      <c r="O262" s="33"/>
      <c r="P262" s="33"/>
      <c r="Q262" s="33"/>
      <c r="R262" s="33"/>
      <c r="S262" s="33"/>
      <c r="T262" s="33"/>
      <c r="U262" s="33"/>
      <c r="V262" s="33"/>
      <c r="W262" s="33"/>
      <c r="X262" s="33"/>
      <c r="Y262" s="33"/>
    </row>
    <row r="263" spans="1:25" ht="15" hidden="1">
      <c r="A263" s="25"/>
      <c r="B263" s="25"/>
      <c r="C263" s="25"/>
      <c r="D263" s="25"/>
      <c r="E263" s="25"/>
      <c r="F263" s="25"/>
      <c r="G263" s="33"/>
      <c r="H263" s="33"/>
      <c r="I263" s="35"/>
      <c r="J263" s="35"/>
      <c r="K263" s="35"/>
      <c r="L263" s="33"/>
      <c r="M263" s="33"/>
      <c r="N263" s="33"/>
      <c r="O263" s="33"/>
      <c r="P263" s="33"/>
      <c r="Q263" s="33"/>
      <c r="R263" s="33"/>
      <c r="S263" s="33"/>
      <c r="T263" s="33"/>
      <c r="U263" s="33"/>
      <c r="V263" s="33"/>
      <c r="W263" s="33"/>
      <c r="X263" s="33"/>
      <c r="Y263" s="33"/>
    </row>
    <row r="264" spans="1:25" ht="15">
      <c r="A264" s="25"/>
      <c r="B264" s="25"/>
      <c r="C264" s="25"/>
      <c r="D264" s="25"/>
      <c r="E264" s="25"/>
      <c r="F264" s="25"/>
      <c r="G264" s="33"/>
      <c r="H264" s="33"/>
      <c r="I264" s="35"/>
      <c r="J264" s="35"/>
      <c r="K264" s="35"/>
      <c r="L264" s="33"/>
      <c r="M264" s="33"/>
      <c r="N264" s="33"/>
      <c r="O264" s="33"/>
      <c r="P264" s="33"/>
      <c r="Q264" s="33"/>
      <c r="R264" s="33"/>
      <c r="S264" s="33"/>
      <c r="T264" s="33"/>
      <c r="U264" s="33"/>
      <c r="V264" s="33"/>
      <c r="W264" s="33"/>
      <c r="X264" s="33"/>
      <c r="Y264" s="33"/>
    </row>
    <row r="265" spans="1:25" ht="15">
      <c r="A265" s="25"/>
      <c r="B265" s="25"/>
      <c r="C265" s="25"/>
      <c r="D265" s="25"/>
      <c r="E265" s="25"/>
      <c r="F265" s="25"/>
      <c r="G265" s="33"/>
      <c r="H265" s="33"/>
      <c r="I265" s="35"/>
      <c r="J265" s="35"/>
      <c r="K265" s="35"/>
      <c r="L265" s="33"/>
      <c r="M265" s="33"/>
      <c r="N265" s="33"/>
      <c r="O265" s="33"/>
      <c r="P265" s="33"/>
      <c r="Q265" s="33"/>
      <c r="R265" s="33"/>
      <c r="S265" s="33"/>
      <c r="T265" s="33"/>
      <c r="U265" s="33"/>
      <c r="V265" s="33"/>
      <c r="W265" s="33"/>
      <c r="X265" s="33"/>
      <c r="Y265" s="33"/>
    </row>
    <row r="266" spans="1:25" ht="15">
      <c r="A266" s="25"/>
      <c r="B266" s="25"/>
      <c r="C266" s="25"/>
      <c r="D266" s="25"/>
      <c r="E266" s="25"/>
      <c r="F266" s="25"/>
      <c r="G266" s="33"/>
      <c r="H266" s="33"/>
      <c r="I266" s="35"/>
      <c r="J266" s="35"/>
      <c r="K266" s="35"/>
      <c r="L266" s="33"/>
      <c r="M266" s="33"/>
      <c r="N266" s="33"/>
      <c r="O266" s="33"/>
      <c r="P266" s="33"/>
      <c r="Q266" s="33"/>
      <c r="R266" s="33"/>
      <c r="S266" s="33"/>
      <c r="T266" s="33"/>
      <c r="U266" s="33"/>
      <c r="V266" s="33"/>
      <c r="W266" s="33"/>
      <c r="X266" s="33"/>
      <c r="Y266" s="33"/>
    </row>
    <row r="267" spans="1:25" ht="15">
      <c r="A267" s="25"/>
      <c r="B267" s="25"/>
      <c r="C267" s="25"/>
      <c r="D267" s="25"/>
      <c r="E267" s="25"/>
      <c r="F267" s="25"/>
      <c r="G267" s="33"/>
      <c r="H267" s="33"/>
      <c r="I267" s="35"/>
      <c r="J267" s="35"/>
      <c r="K267" s="35"/>
      <c r="L267" s="33"/>
      <c r="M267" s="33"/>
      <c r="N267" s="33"/>
      <c r="O267" s="33"/>
      <c r="P267" s="33"/>
      <c r="Q267" s="33"/>
      <c r="R267" s="33"/>
      <c r="S267" s="33"/>
      <c r="T267" s="33"/>
      <c r="U267" s="33"/>
      <c r="V267" s="33"/>
      <c r="W267" s="33"/>
      <c r="X267" s="33"/>
      <c r="Y267" s="33"/>
    </row>
    <row r="268" spans="1:25" ht="15">
      <c r="A268" s="25"/>
      <c r="B268" s="25"/>
      <c r="C268" s="25"/>
      <c r="D268" s="25"/>
      <c r="E268" s="25"/>
      <c r="F268" s="25"/>
      <c r="G268" s="33"/>
      <c r="H268" s="33"/>
      <c r="I268" s="35"/>
      <c r="J268" s="35"/>
      <c r="K268" s="35"/>
      <c r="L268" s="33"/>
      <c r="M268" s="33"/>
      <c r="N268" s="33"/>
      <c r="O268" s="33"/>
      <c r="P268" s="33"/>
      <c r="Q268" s="33"/>
      <c r="R268" s="33"/>
      <c r="S268" s="33"/>
      <c r="T268" s="33"/>
      <c r="U268" s="33"/>
      <c r="V268" s="33"/>
      <c r="W268" s="33"/>
      <c r="X268" s="33"/>
      <c r="Y268" s="33"/>
    </row>
    <row r="269" spans="1:25" ht="15">
      <c r="A269" s="25"/>
      <c r="B269" s="25"/>
      <c r="C269" s="25"/>
      <c r="D269" s="25"/>
      <c r="E269" s="25"/>
      <c r="F269" s="25"/>
      <c r="G269" s="33"/>
      <c r="H269" s="33"/>
      <c r="I269" s="35"/>
      <c r="J269" s="35"/>
      <c r="K269" s="35"/>
      <c r="L269" s="33"/>
      <c r="M269" s="33"/>
      <c r="N269" s="33"/>
      <c r="O269" s="33"/>
      <c r="P269" s="33"/>
      <c r="Q269" s="33"/>
      <c r="R269" s="33"/>
      <c r="S269" s="33"/>
      <c r="T269" s="33"/>
      <c r="U269" s="33"/>
      <c r="V269" s="33"/>
      <c r="W269" s="33"/>
      <c r="X269" s="33"/>
      <c r="Y269" s="33"/>
    </row>
    <row r="270" spans="1:25" ht="15">
      <c r="A270" s="25"/>
      <c r="B270" s="25"/>
      <c r="C270" s="25"/>
      <c r="D270" s="25"/>
      <c r="E270" s="25"/>
      <c r="F270" s="25"/>
      <c r="G270" s="33"/>
      <c r="H270" s="33"/>
      <c r="I270" s="35"/>
      <c r="J270" s="35"/>
      <c r="K270" s="35"/>
      <c r="L270" s="33"/>
      <c r="M270" s="33"/>
      <c r="N270" s="33"/>
      <c r="O270" s="33"/>
      <c r="P270" s="33"/>
      <c r="Q270" s="33"/>
      <c r="R270" s="33"/>
      <c r="S270" s="33"/>
      <c r="T270" s="33"/>
      <c r="U270" s="33"/>
      <c r="V270" s="33"/>
      <c r="W270" s="33"/>
      <c r="X270" s="33"/>
      <c r="Y270" s="33"/>
    </row>
    <row r="271" spans="1:25" ht="15">
      <c r="A271" s="25"/>
      <c r="B271" s="25"/>
      <c r="C271" s="25"/>
      <c r="D271" s="25"/>
      <c r="E271" s="25"/>
      <c r="F271" s="25"/>
      <c r="G271" s="33"/>
      <c r="H271" s="33"/>
      <c r="I271" s="35"/>
      <c r="J271" s="35"/>
      <c r="K271" s="35"/>
      <c r="L271" s="33"/>
      <c r="M271" s="33"/>
      <c r="N271" s="33"/>
      <c r="O271" s="33"/>
      <c r="P271" s="33"/>
      <c r="Q271" s="33"/>
      <c r="R271" s="33"/>
      <c r="S271" s="33"/>
      <c r="T271" s="33"/>
      <c r="U271" s="33"/>
      <c r="V271" s="33"/>
      <c r="W271" s="33"/>
      <c r="X271" s="33"/>
      <c r="Y271" s="33"/>
    </row>
    <row r="272" spans="1:25" ht="15">
      <c r="A272" s="25"/>
      <c r="B272" s="25"/>
      <c r="C272" s="25"/>
      <c r="D272" s="25"/>
      <c r="E272" s="25"/>
      <c r="F272" s="25"/>
      <c r="G272" s="33"/>
      <c r="H272" s="33"/>
      <c r="I272" s="35"/>
      <c r="J272" s="35"/>
      <c r="K272" s="35"/>
      <c r="L272" s="33"/>
      <c r="M272" s="33"/>
      <c r="N272" s="33"/>
      <c r="O272" s="33"/>
      <c r="P272" s="33"/>
      <c r="Q272" s="33"/>
      <c r="R272" s="33"/>
      <c r="S272" s="33"/>
      <c r="T272" s="33"/>
      <c r="U272" s="33"/>
      <c r="V272" s="33"/>
      <c r="W272" s="33"/>
      <c r="X272" s="33"/>
      <c r="Y272" s="33"/>
    </row>
    <row r="273" spans="1:25" ht="15">
      <c r="A273" s="25"/>
      <c r="B273" s="25"/>
      <c r="C273" s="25"/>
      <c r="D273" s="25"/>
      <c r="E273" s="25"/>
      <c r="F273" s="25"/>
      <c r="G273" s="33"/>
      <c r="H273" s="33"/>
      <c r="I273" s="35"/>
      <c r="J273" s="35"/>
      <c r="K273" s="35"/>
      <c r="L273" s="33"/>
      <c r="M273" s="33"/>
      <c r="N273" s="33"/>
      <c r="O273" s="33"/>
      <c r="P273" s="33"/>
      <c r="Q273" s="33"/>
      <c r="R273" s="33"/>
      <c r="S273" s="33"/>
      <c r="T273" s="33"/>
      <c r="U273" s="33"/>
      <c r="V273" s="33"/>
      <c r="W273" s="33"/>
      <c r="X273" s="33"/>
      <c r="Y273" s="33"/>
    </row>
    <row r="274" spans="1:25" ht="15">
      <c r="A274" s="25"/>
      <c r="B274" s="25"/>
      <c r="C274" s="25"/>
      <c r="D274" s="25"/>
      <c r="E274" s="25"/>
      <c r="F274" s="25"/>
      <c r="G274" s="33"/>
      <c r="H274" s="33"/>
      <c r="I274" s="35"/>
      <c r="J274" s="35"/>
      <c r="K274" s="35"/>
      <c r="L274" s="33"/>
      <c r="M274" s="33"/>
      <c r="N274" s="33"/>
      <c r="O274" s="33"/>
      <c r="P274" s="33"/>
      <c r="Q274" s="33"/>
      <c r="R274" s="33"/>
      <c r="S274" s="33"/>
      <c r="T274" s="33"/>
      <c r="U274" s="33"/>
      <c r="V274" s="33"/>
      <c r="W274" s="33"/>
      <c r="X274" s="33"/>
      <c r="Y274" s="33"/>
    </row>
    <row r="275" spans="1:25" ht="15">
      <c r="A275" s="25"/>
      <c r="B275" s="25"/>
      <c r="C275" s="25"/>
      <c r="D275" s="25"/>
      <c r="E275" s="25"/>
      <c r="F275" s="25"/>
      <c r="G275" s="33"/>
      <c r="H275" s="33"/>
      <c r="I275" s="35"/>
      <c r="J275" s="35"/>
      <c r="K275" s="35"/>
      <c r="L275" s="33"/>
      <c r="M275" s="33"/>
      <c r="N275" s="33"/>
      <c r="O275" s="33"/>
      <c r="P275" s="33"/>
      <c r="Q275" s="33"/>
      <c r="R275" s="33"/>
      <c r="S275" s="33"/>
      <c r="T275" s="33"/>
      <c r="U275" s="33"/>
      <c r="V275" s="33"/>
      <c r="W275" s="33"/>
      <c r="X275" s="33"/>
      <c r="Y275" s="33"/>
    </row>
    <row r="276" spans="1:25" ht="15">
      <c r="A276" s="25"/>
      <c r="B276" s="25"/>
      <c r="C276" s="25"/>
      <c r="D276" s="25"/>
      <c r="E276" s="25"/>
      <c r="F276" s="25"/>
      <c r="G276" s="33"/>
      <c r="H276" s="33"/>
      <c r="I276" s="35"/>
      <c r="J276" s="35"/>
      <c r="K276" s="35"/>
      <c r="L276" s="33"/>
      <c r="M276" s="33"/>
      <c r="N276" s="33"/>
      <c r="O276" s="33"/>
      <c r="P276" s="33"/>
      <c r="Q276" s="33"/>
      <c r="R276" s="33"/>
      <c r="S276" s="33"/>
      <c r="T276" s="33"/>
      <c r="U276" s="33"/>
      <c r="V276" s="33"/>
      <c r="W276" s="33"/>
      <c r="X276" s="33"/>
      <c r="Y276" s="33"/>
    </row>
    <row r="277" spans="1:25" ht="15">
      <c r="A277" s="25"/>
      <c r="B277" s="25"/>
      <c r="C277" s="25"/>
      <c r="D277" s="25"/>
      <c r="E277" s="25"/>
      <c r="F277" s="25"/>
      <c r="G277" s="33"/>
      <c r="H277" s="33"/>
      <c r="I277" s="35"/>
      <c r="J277" s="35"/>
      <c r="K277" s="35"/>
      <c r="L277" s="33"/>
      <c r="M277" s="33"/>
      <c r="N277" s="33"/>
      <c r="O277" s="33"/>
      <c r="P277" s="33"/>
      <c r="Q277" s="33"/>
      <c r="R277" s="33"/>
      <c r="S277" s="33"/>
      <c r="T277" s="33"/>
      <c r="U277" s="33"/>
      <c r="V277" s="33"/>
      <c r="W277" s="33"/>
      <c r="X277" s="33"/>
      <c r="Y277" s="33"/>
    </row>
    <row r="278" spans="1:25" ht="15">
      <c r="A278" s="25"/>
      <c r="B278" s="25"/>
      <c r="C278" s="25"/>
      <c r="D278" s="25"/>
      <c r="E278" s="25"/>
      <c r="F278" s="25"/>
      <c r="G278" s="33"/>
      <c r="H278" s="33"/>
      <c r="I278" s="35"/>
      <c r="J278" s="35"/>
      <c r="K278" s="35"/>
      <c r="L278" s="33"/>
      <c r="M278" s="33"/>
      <c r="N278" s="33"/>
      <c r="O278" s="33"/>
      <c r="P278" s="33"/>
      <c r="Q278" s="33"/>
      <c r="R278" s="33"/>
      <c r="S278" s="33"/>
      <c r="T278" s="33"/>
      <c r="U278" s="33"/>
      <c r="V278" s="33"/>
      <c r="W278" s="33"/>
      <c r="X278" s="33"/>
      <c r="Y278" s="33"/>
    </row>
    <row r="279" spans="1:25" ht="15">
      <c r="A279" s="25"/>
      <c r="B279" s="25"/>
      <c r="C279" s="25"/>
      <c r="D279" s="25"/>
      <c r="E279" s="25"/>
      <c r="F279" s="25"/>
      <c r="G279" s="33"/>
      <c r="H279" s="33"/>
      <c r="I279" s="35"/>
      <c r="J279" s="35"/>
      <c r="K279" s="35"/>
      <c r="L279" s="33"/>
      <c r="M279" s="33"/>
      <c r="N279" s="33"/>
      <c r="O279" s="33"/>
      <c r="P279" s="33"/>
      <c r="Q279" s="33"/>
      <c r="R279" s="33"/>
      <c r="S279" s="33"/>
      <c r="T279" s="33"/>
      <c r="U279" s="33"/>
      <c r="V279" s="33"/>
      <c r="W279" s="33"/>
      <c r="X279" s="33"/>
      <c r="Y279" s="33"/>
    </row>
    <row r="280" spans="1:25" ht="15">
      <c r="A280" s="25"/>
      <c r="B280" s="25"/>
      <c r="C280" s="25"/>
      <c r="D280" s="25"/>
      <c r="E280" s="25"/>
      <c r="F280" s="25"/>
      <c r="G280" s="33"/>
      <c r="H280" s="33"/>
      <c r="I280" s="35"/>
      <c r="J280" s="35"/>
      <c r="K280" s="35"/>
      <c r="L280" s="33"/>
      <c r="M280" s="33"/>
      <c r="N280" s="33"/>
      <c r="O280" s="33"/>
      <c r="P280" s="33"/>
      <c r="Q280" s="33"/>
      <c r="R280" s="33"/>
      <c r="S280" s="33"/>
      <c r="T280" s="33"/>
      <c r="U280" s="33"/>
      <c r="V280" s="33"/>
      <c r="W280" s="33"/>
      <c r="X280" s="33"/>
      <c r="Y280" s="33"/>
    </row>
    <row r="281" spans="1:25" ht="15">
      <c r="A281" s="25"/>
      <c r="B281" s="25"/>
      <c r="C281" s="25"/>
      <c r="D281" s="25"/>
      <c r="E281" s="25"/>
      <c r="F281" s="25"/>
      <c r="G281" s="33"/>
      <c r="H281" s="33"/>
      <c r="I281" s="35"/>
      <c r="J281" s="35"/>
      <c r="K281" s="35"/>
      <c r="L281" s="33"/>
      <c r="M281" s="33"/>
      <c r="N281" s="33"/>
      <c r="O281" s="33"/>
      <c r="P281" s="33"/>
      <c r="Q281" s="33"/>
      <c r="R281" s="33"/>
      <c r="S281" s="33"/>
      <c r="T281" s="33"/>
      <c r="U281" s="33"/>
      <c r="V281" s="33"/>
      <c r="W281" s="33"/>
      <c r="X281" s="33"/>
      <c r="Y281" s="33"/>
    </row>
    <row r="282" spans="1:25" ht="15">
      <c r="A282" s="25"/>
      <c r="B282" s="25"/>
      <c r="C282" s="25"/>
      <c r="D282" s="25"/>
      <c r="E282" s="25"/>
      <c r="F282" s="25"/>
      <c r="G282" s="33"/>
      <c r="H282" s="33"/>
      <c r="I282" s="35"/>
      <c r="J282" s="35"/>
      <c r="K282" s="35"/>
      <c r="L282" s="33"/>
      <c r="M282" s="33"/>
      <c r="N282" s="33"/>
      <c r="O282" s="33"/>
      <c r="P282" s="33"/>
      <c r="Q282" s="33"/>
      <c r="R282" s="33"/>
      <c r="S282" s="33"/>
      <c r="T282" s="33"/>
      <c r="U282" s="33"/>
      <c r="V282" s="33"/>
      <c r="W282" s="33"/>
      <c r="X282" s="33"/>
      <c r="Y282" s="33"/>
    </row>
    <row r="283" spans="1:25" ht="15">
      <c r="A283" s="25"/>
      <c r="B283" s="25"/>
      <c r="C283" s="25"/>
      <c r="D283" s="25"/>
      <c r="E283" s="25"/>
      <c r="F283" s="25"/>
      <c r="G283" s="33"/>
      <c r="H283" s="33"/>
      <c r="I283" s="35"/>
      <c r="J283" s="35"/>
      <c r="K283" s="35"/>
      <c r="L283" s="33"/>
      <c r="M283" s="33"/>
      <c r="N283" s="33"/>
      <c r="O283" s="33"/>
      <c r="P283" s="33"/>
      <c r="Q283" s="33"/>
      <c r="R283" s="33"/>
      <c r="S283" s="33"/>
      <c r="T283" s="33"/>
      <c r="U283" s="33"/>
      <c r="V283" s="33"/>
      <c r="W283" s="33"/>
      <c r="X283" s="33"/>
      <c r="Y283" s="33"/>
    </row>
    <row r="284" spans="1:25" ht="15">
      <c r="A284" s="25"/>
      <c r="B284" s="25"/>
      <c r="C284" s="25"/>
      <c r="D284" s="25"/>
      <c r="E284" s="25"/>
      <c r="F284" s="25"/>
      <c r="G284" s="33"/>
      <c r="H284" s="33"/>
      <c r="I284" s="35"/>
      <c r="J284" s="35"/>
      <c r="K284" s="35"/>
      <c r="L284" s="33"/>
      <c r="M284" s="33"/>
      <c r="N284" s="33"/>
      <c r="O284" s="33"/>
      <c r="P284" s="33"/>
      <c r="Q284" s="33"/>
      <c r="R284" s="33"/>
      <c r="S284" s="33"/>
      <c r="T284" s="33"/>
      <c r="U284" s="33"/>
      <c r="V284" s="33"/>
      <c r="W284" s="33"/>
      <c r="X284" s="33"/>
      <c r="Y284" s="33"/>
    </row>
    <row r="285" spans="1:25" ht="15">
      <c r="A285" s="25"/>
      <c r="B285" s="25"/>
      <c r="C285" s="25"/>
      <c r="D285" s="25"/>
      <c r="E285" s="25"/>
      <c r="F285" s="25"/>
      <c r="G285" s="33"/>
      <c r="H285" s="33"/>
      <c r="I285" s="35"/>
      <c r="J285" s="35"/>
      <c r="K285" s="35"/>
      <c r="L285" s="33"/>
      <c r="M285" s="33"/>
      <c r="N285" s="33"/>
      <c r="O285" s="33"/>
      <c r="P285" s="33"/>
      <c r="Q285" s="33"/>
      <c r="R285" s="33"/>
      <c r="S285" s="33"/>
      <c r="T285" s="33"/>
      <c r="U285" s="33"/>
      <c r="V285" s="33"/>
      <c r="W285" s="33"/>
      <c r="X285" s="33"/>
      <c r="Y285" s="33"/>
    </row>
    <row r="286" spans="1:25" ht="15">
      <c r="A286" s="25"/>
      <c r="B286" s="25"/>
      <c r="C286" s="25"/>
      <c r="D286" s="25"/>
      <c r="E286" s="25"/>
      <c r="F286" s="25"/>
      <c r="G286" s="33"/>
      <c r="H286" s="33"/>
      <c r="I286" s="35"/>
      <c r="J286" s="35"/>
      <c r="K286" s="35"/>
      <c r="L286" s="33"/>
      <c r="M286" s="33"/>
      <c r="N286" s="33"/>
      <c r="O286" s="33"/>
      <c r="P286" s="33"/>
      <c r="Q286" s="33"/>
      <c r="R286" s="33"/>
      <c r="S286" s="33"/>
      <c r="T286" s="33"/>
      <c r="U286" s="33"/>
      <c r="V286" s="33"/>
      <c r="W286" s="33"/>
      <c r="X286" s="33"/>
      <c r="Y286" s="33"/>
    </row>
    <row r="287" spans="1:25" ht="15">
      <c r="A287" s="25"/>
      <c r="B287" s="25"/>
      <c r="C287" s="25"/>
      <c r="D287" s="25"/>
      <c r="E287" s="25"/>
      <c r="F287" s="25"/>
      <c r="G287" s="33"/>
      <c r="H287" s="33"/>
      <c r="I287" s="35"/>
      <c r="J287" s="35"/>
      <c r="K287" s="35"/>
      <c r="L287" s="33"/>
      <c r="M287" s="33"/>
      <c r="N287" s="33"/>
      <c r="O287" s="33"/>
      <c r="P287" s="33"/>
      <c r="Q287" s="33"/>
      <c r="R287" s="33"/>
      <c r="S287" s="33"/>
      <c r="T287" s="33"/>
      <c r="U287" s="33"/>
      <c r="V287" s="33"/>
      <c r="W287" s="33"/>
      <c r="X287" s="33"/>
      <c r="Y287" s="33"/>
    </row>
    <row r="288" spans="1:25" ht="15">
      <c r="A288" s="25"/>
      <c r="B288" s="25"/>
      <c r="C288" s="25"/>
      <c r="D288" s="25"/>
      <c r="E288" s="25"/>
      <c r="F288" s="25"/>
      <c r="G288" s="33"/>
      <c r="H288" s="33"/>
      <c r="I288" s="35"/>
      <c r="J288" s="35"/>
      <c r="K288" s="35"/>
      <c r="L288" s="33"/>
      <c r="M288" s="33"/>
      <c r="N288" s="33"/>
      <c r="O288" s="33"/>
      <c r="P288" s="33"/>
      <c r="Q288" s="33"/>
      <c r="R288" s="33"/>
      <c r="S288" s="33"/>
      <c r="T288" s="33"/>
      <c r="U288" s="33"/>
      <c r="V288" s="33"/>
      <c r="W288" s="33"/>
      <c r="X288" s="33"/>
      <c r="Y288" s="33"/>
    </row>
    <row r="289" spans="1:25" ht="15">
      <c r="A289" s="25"/>
      <c r="B289" s="25"/>
      <c r="C289" s="25"/>
      <c r="D289" s="25"/>
      <c r="E289" s="25"/>
      <c r="F289" s="25"/>
      <c r="G289" s="33"/>
      <c r="H289" s="33"/>
      <c r="I289" s="35"/>
      <c r="J289" s="35"/>
      <c r="K289" s="35"/>
      <c r="L289" s="33"/>
      <c r="M289" s="33"/>
      <c r="N289" s="33"/>
      <c r="O289" s="33"/>
      <c r="P289" s="33"/>
      <c r="Q289" s="33"/>
      <c r="R289" s="33"/>
      <c r="S289" s="33"/>
      <c r="T289" s="33"/>
      <c r="U289" s="33"/>
      <c r="V289" s="33"/>
      <c r="W289" s="33"/>
      <c r="X289" s="33"/>
      <c r="Y289" s="33"/>
    </row>
    <row r="290" spans="1:25" ht="15">
      <c r="A290" s="25"/>
      <c r="B290" s="25"/>
      <c r="C290" s="25"/>
      <c r="D290" s="25"/>
      <c r="E290" s="25"/>
      <c r="F290" s="25"/>
      <c r="G290" s="33"/>
      <c r="H290" s="33"/>
      <c r="I290" s="35"/>
      <c r="J290" s="35"/>
      <c r="K290" s="35"/>
      <c r="L290" s="33"/>
      <c r="M290" s="33"/>
      <c r="N290" s="33"/>
      <c r="O290" s="33"/>
      <c r="P290" s="33"/>
      <c r="Q290" s="33"/>
      <c r="R290" s="33"/>
      <c r="S290" s="33"/>
      <c r="T290" s="33"/>
      <c r="U290" s="33"/>
      <c r="V290" s="33"/>
      <c r="W290" s="33"/>
      <c r="X290" s="33"/>
      <c r="Y290" s="33"/>
    </row>
    <row r="291" spans="1:25" ht="15">
      <c r="A291" s="25"/>
      <c r="B291" s="25"/>
      <c r="C291" s="25"/>
      <c r="D291" s="25"/>
      <c r="E291" s="25"/>
      <c r="F291" s="25"/>
      <c r="G291" s="33"/>
      <c r="H291" s="33"/>
      <c r="I291" s="35"/>
      <c r="J291" s="35"/>
      <c r="K291" s="35"/>
      <c r="L291" s="33"/>
      <c r="M291" s="33"/>
      <c r="N291" s="33"/>
      <c r="O291" s="33"/>
      <c r="P291" s="33"/>
      <c r="Q291" s="33"/>
      <c r="R291" s="33"/>
      <c r="S291" s="33"/>
      <c r="T291" s="33"/>
      <c r="U291" s="33"/>
      <c r="V291" s="33"/>
      <c r="W291" s="33"/>
      <c r="X291" s="33"/>
      <c r="Y291" s="33"/>
    </row>
    <row r="292" spans="1:25" ht="15">
      <c r="A292" s="25"/>
      <c r="B292" s="25"/>
      <c r="C292" s="25"/>
      <c r="D292" s="25"/>
      <c r="E292" s="25"/>
      <c r="F292" s="25"/>
      <c r="G292" s="33"/>
      <c r="H292" s="33"/>
      <c r="I292" s="35"/>
      <c r="J292" s="35"/>
      <c r="K292" s="35"/>
      <c r="L292" s="33"/>
      <c r="M292" s="33"/>
      <c r="N292" s="33"/>
      <c r="O292" s="33"/>
      <c r="P292" s="33"/>
      <c r="Q292" s="33"/>
      <c r="R292" s="33"/>
      <c r="S292" s="33"/>
      <c r="T292" s="33"/>
      <c r="U292" s="33"/>
      <c r="V292" s="33"/>
      <c r="W292" s="33"/>
      <c r="X292" s="33"/>
      <c r="Y292" s="33"/>
    </row>
    <row r="293" spans="1:25" ht="15">
      <c r="A293" s="25"/>
      <c r="B293" s="25"/>
      <c r="C293" s="25"/>
      <c r="D293" s="25"/>
      <c r="E293" s="25"/>
      <c r="F293" s="25"/>
      <c r="G293" s="33"/>
      <c r="H293" s="33"/>
      <c r="I293" s="35"/>
      <c r="J293" s="35"/>
      <c r="K293" s="35"/>
      <c r="L293" s="33"/>
      <c r="M293" s="33"/>
      <c r="N293" s="33"/>
      <c r="O293" s="33"/>
      <c r="P293" s="33"/>
      <c r="Q293" s="33"/>
      <c r="R293" s="33"/>
      <c r="S293" s="33"/>
      <c r="T293" s="33"/>
      <c r="U293" s="33"/>
      <c r="V293" s="33"/>
      <c r="W293" s="33"/>
      <c r="X293" s="33"/>
      <c r="Y293" s="33"/>
    </row>
    <row r="294" spans="1:25" ht="15">
      <c r="A294" s="25"/>
      <c r="B294" s="25"/>
      <c r="C294" s="25"/>
      <c r="D294" s="25"/>
      <c r="E294" s="25"/>
      <c r="F294" s="25"/>
      <c r="G294" s="33"/>
      <c r="H294" s="33"/>
      <c r="I294" s="35"/>
      <c r="J294" s="35"/>
      <c r="K294" s="35"/>
      <c r="L294" s="33"/>
      <c r="M294" s="33"/>
      <c r="N294" s="33"/>
      <c r="O294" s="33"/>
      <c r="P294" s="33"/>
      <c r="Q294" s="33"/>
      <c r="R294" s="33"/>
      <c r="S294" s="33"/>
      <c r="T294" s="33"/>
      <c r="U294" s="33"/>
      <c r="V294" s="33"/>
      <c r="W294" s="33"/>
      <c r="X294" s="33"/>
      <c r="Y294" s="33"/>
    </row>
    <row r="295" spans="1:25" ht="15">
      <c r="A295" s="25"/>
      <c r="B295" s="25"/>
      <c r="C295" s="25"/>
      <c r="D295" s="25"/>
      <c r="E295" s="25"/>
      <c r="F295" s="25"/>
      <c r="G295" s="33"/>
      <c r="H295" s="33"/>
      <c r="I295" s="35"/>
      <c r="J295" s="35"/>
      <c r="K295" s="35"/>
      <c r="L295" s="33"/>
      <c r="M295" s="33"/>
      <c r="N295" s="33"/>
      <c r="O295" s="33"/>
      <c r="P295" s="33"/>
      <c r="Q295" s="33"/>
      <c r="R295" s="33"/>
      <c r="S295" s="33"/>
      <c r="T295" s="33"/>
      <c r="U295" s="33"/>
      <c r="V295" s="33"/>
      <c r="W295" s="33"/>
      <c r="X295" s="33"/>
      <c r="Y295" s="33"/>
    </row>
    <row r="296" spans="1:25" ht="15">
      <c r="A296" s="25"/>
      <c r="B296" s="25"/>
      <c r="C296" s="25"/>
      <c r="D296" s="25"/>
      <c r="E296" s="25"/>
      <c r="F296" s="25"/>
      <c r="G296" s="33"/>
      <c r="H296" s="33"/>
      <c r="I296" s="35"/>
      <c r="J296" s="35"/>
      <c r="K296" s="35"/>
      <c r="L296" s="33"/>
      <c r="M296" s="33"/>
      <c r="N296" s="33"/>
      <c r="O296" s="33"/>
      <c r="P296" s="33"/>
      <c r="Q296" s="33"/>
      <c r="R296" s="33"/>
      <c r="S296" s="33"/>
      <c r="T296" s="33"/>
      <c r="U296" s="33"/>
      <c r="V296" s="33"/>
      <c r="W296" s="33"/>
      <c r="X296" s="33"/>
      <c r="Y296" s="33"/>
    </row>
    <row r="297" spans="1:25" ht="15">
      <c r="A297" s="25"/>
      <c r="B297" s="25"/>
      <c r="C297" s="25"/>
      <c r="D297" s="25"/>
      <c r="E297" s="25"/>
      <c r="F297" s="25"/>
      <c r="G297" s="33"/>
      <c r="H297" s="33"/>
      <c r="I297" s="35"/>
      <c r="J297" s="35"/>
      <c r="K297" s="35"/>
      <c r="L297" s="33"/>
      <c r="M297" s="33"/>
      <c r="N297" s="33"/>
      <c r="O297" s="33"/>
      <c r="P297" s="33"/>
      <c r="Q297" s="33"/>
      <c r="R297" s="33"/>
      <c r="S297" s="33"/>
      <c r="T297" s="33"/>
      <c r="U297" s="33"/>
      <c r="V297" s="33"/>
      <c r="W297" s="33"/>
      <c r="X297" s="33"/>
      <c r="Y297" s="33"/>
    </row>
    <row r="298" spans="1:25" ht="15">
      <c r="A298" s="25"/>
      <c r="B298" s="25"/>
      <c r="C298" s="25"/>
      <c r="D298" s="25"/>
      <c r="E298" s="25"/>
      <c r="F298" s="25"/>
      <c r="G298" s="33"/>
      <c r="H298" s="33"/>
      <c r="I298" s="35"/>
      <c r="J298" s="35"/>
      <c r="K298" s="35"/>
      <c r="L298" s="33"/>
      <c r="M298" s="33"/>
      <c r="N298" s="33"/>
      <c r="O298" s="33"/>
      <c r="P298" s="33"/>
      <c r="Q298" s="33"/>
      <c r="R298" s="33"/>
      <c r="S298" s="33"/>
      <c r="T298" s="33"/>
      <c r="U298" s="33"/>
      <c r="V298" s="33"/>
      <c r="W298" s="33"/>
      <c r="X298" s="33"/>
      <c r="Y298" s="33"/>
    </row>
    <row r="299" spans="1:25" ht="15">
      <c r="A299" s="25"/>
      <c r="B299" s="25"/>
      <c r="C299" s="25"/>
      <c r="D299" s="25"/>
      <c r="E299" s="25"/>
      <c r="F299" s="25"/>
      <c r="G299" s="33"/>
      <c r="H299" s="33"/>
      <c r="I299" s="35"/>
      <c r="J299" s="35"/>
      <c r="K299" s="35"/>
      <c r="L299" s="33"/>
      <c r="M299" s="33"/>
      <c r="N299" s="33"/>
      <c r="O299" s="33"/>
      <c r="P299" s="33"/>
      <c r="Q299" s="33"/>
      <c r="R299" s="33"/>
      <c r="S299" s="33"/>
      <c r="T299" s="33"/>
      <c r="U299" s="33"/>
      <c r="V299" s="33"/>
      <c r="W299" s="33"/>
      <c r="X299" s="33"/>
      <c r="Y299" s="33"/>
    </row>
    <row r="300" spans="1:25" ht="15">
      <c r="A300" s="25"/>
      <c r="B300" s="25"/>
      <c r="C300" s="25"/>
      <c r="D300" s="25"/>
      <c r="E300" s="25"/>
      <c r="F300" s="25"/>
      <c r="G300" s="33"/>
      <c r="H300" s="33"/>
      <c r="I300" s="35"/>
      <c r="J300" s="35"/>
      <c r="K300" s="35"/>
      <c r="L300" s="33"/>
      <c r="M300" s="33"/>
      <c r="N300" s="33"/>
      <c r="O300" s="33"/>
      <c r="P300" s="33"/>
      <c r="Q300" s="33"/>
      <c r="R300" s="33"/>
      <c r="S300" s="33"/>
      <c r="T300" s="33"/>
      <c r="U300" s="33"/>
      <c r="V300" s="33"/>
      <c r="W300" s="33"/>
      <c r="X300" s="33"/>
      <c r="Y300" s="33"/>
    </row>
    <row r="301" spans="1:25" ht="15">
      <c r="A301" s="25"/>
      <c r="B301" s="25"/>
      <c r="C301" s="25"/>
      <c r="D301" s="25"/>
      <c r="E301" s="25"/>
      <c r="F301" s="25"/>
      <c r="G301" s="33"/>
      <c r="H301" s="33"/>
      <c r="I301" s="35"/>
      <c r="J301" s="35"/>
      <c r="K301" s="35"/>
      <c r="L301" s="33"/>
      <c r="M301" s="33"/>
      <c r="N301" s="33"/>
      <c r="O301" s="33"/>
      <c r="P301" s="33"/>
      <c r="Q301" s="33"/>
      <c r="R301" s="33"/>
      <c r="S301" s="33"/>
      <c r="T301" s="33"/>
      <c r="U301" s="33"/>
      <c r="V301" s="33"/>
      <c r="W301" s="33"/>
      <c r="X301" s="33"/>
      <c r="Y301" s="33"/>
    </row>
    <row r="302" spans="1:25" ht="15">
      <c r="A302" s="25"/>
      <c r="B302" s="25"/>
      <c r="C302" s="25"/>
      <c r="D302" s="25"/>
      <c r="E302" s="25"/>
      <c r="F302" s="25"/>
      <c r="G302" s="33"/>
      <c r="H302" s="33"/>
      <c r="I302" s="35"/>
      <c r="J302" s="35"/>
      <c r="K302" s="35"/>
      <c r="L302" s="33"/>
      <c r="M302" s="33"/>
      <c r="N302" s="33"/>
      <c r="O302" s="33"/>
      <c r="P302" s="33"/>
      <c r="Q302" s="33"/>
      <c r="R302" s="33"/>
      <c r="S302" s="33"/>
      <c r="T302" s="33"/>
      <c r="U302" s="33"/>
      <c r="V302" s="33"/>
      <c r="W302" s="33"/>
      <c r="X302" s="33"/>
      <c r="Y302" s="33"/>
    </row>
    <row r="303" spans="1:25" ht="15">
      <c r="A303" s="25"/>
      <c r="B303" s="25"/>
      <c r="C303" s="25"/>
      <c r="D303" s="25"/>
      <c r="E303" s="25"/>
      <c r="F303" s="25"/>
      <c r="G303" s="33"/>
      <c r="H303" s="33"/>
      <c r="I303" s="35"/>
      <c r="J303" s="35"/>
      <c r="K303" s="35"/>
      <c r="L303" s="33"/>
      <c r="M303" s="33"/>
      <c r="N303" s="33"/>
      <c r="O303" s="33"/>
      <c r="P303" s="33"/>
      <c r="Q303" s="33"/>
      <c r="R303" s="33"/>
      <c r="S303" s="33"/>
      <c r="T303" s="33"/>
      <c r="U303" s="33"/>
      <c r="V303" s="33"/>
      <c r="W303" s="33"/>
      <c r="X303" s="33"/>
      <c r="Y303" s="33"/>
    </row>
    <row r="304" spans="1:25" ht="15">
      <c r="A304" s="25"/>
      <c r="B304" s="25"/>
      <c r="C304" s="25"/>
      <c r="D304" s="25"/>
      <c r="E304" s="25"/>
      <c r="F304" s="25"/>
      <c r="G304" s="33"/>
      <c r="H304" s="33"/>
      <c r="I304" s="35"/>
      <c r="J304" s="35"/>
      <c r="K304" s="35"/>
      <c r="L304" s="33"/>
      <c r="M304" s="33"/>
      <c r="N304" s="33"/>
      <c r="O304" s="33"/>
      <c r="P304" s="33"/>
      <c r="Q304" s="33"/>
      <c r="R304" s="33"/>
      <c r="S304" s="33"/>
      <c r="T304" s="33"/>
      <c r="U304" s="33"/>
      <c r="V304" s="33"/>
      <c r="W304" s="33"/>
      <c r="X304" s="33"/>
      <c r="Y304" s="33"/>
    </row>
    <row r="305" spans="1:25" ht="15">
      <c r="A305" s="25"/>
      <c r="B305" s="25"/>
      <c r="C305" s="25"/>
      <c r="D305" s="25"/>
      <c r="E305" s="25"/>
      <c r="F305" s="25"/>
      <c r="G305" s="33"/>
      <c r="H305" s="33"/>
      <c r="I305" s="35"/>
      <c r="J305" s="35"/>
      <c r="K305" s="35"/>
      <c r="L305" s="33"/>
      <c r="M305" s="33"/>
      <c r="N305" s="33"/>
      <c r="O305" s="33"/>
      <c r="P305" s="33"/>
      <c r="Q305" s="33"/>
      <c r="R305" s="33"/>
      <c r="S305" s="33"/>
      <c r="T305" s="33"/>
      <c r="U305" s="33"/>
      <c r="V305" s="33"/>
      <c r="W305" s="33"/>
      <c r="X305" s="33"/>
      <c r="Y305" s="33"/>
    </row>
    <row r="306" spans="1:25" ht="15">
      <c r="A306" s="25"/>
      <c r="B306" s="25"/>
      <c r="C306" s="25"/>
      <c r="D306" s="25"/>
      <c r="E306" s="25"/>
      <c r="F306" s="25"/>
      <c r="G306" s="33"/>
      <c r="H306" s="33"/>
      <c r="I306" s="35"/>
      <c r="J306" s="35"/>
      <c r="K306" s="35"/>
      <c r="L306" s="33"/>
      <c r="M306" s="33"/>
      <c r="N306" s="33"/>
      <c r="O306" s="33"/>
      <c r="P306" s="33"/>
      <c r="Q306" s="33"/>
      <c r="R306" s="33"/>
      <c r="S306" s="33"/>
      <c r="T306" s="33"/>
      <c r="U306" s="33"/>
      <c r="V306" s="33"/>
      <c r="W306" s="33"/>
      <c r="X306" s="33"/>
      <c r="Y306" s="33"/>
    </row>
    <row r="307" spans="1:25" ht="15">
      <c r="A307" s="25"/>
      <c r="B307" s="25"/>
      <c r="C307" s="25"/>
      <c r="D307" s="25"/>
      <c r="E307" s="25"/>
      <c r="F307" s="25"/>
      <c r="G307" s="33"/>
      <c r="H307" s="33"/>
      <c r="I307" s="35"/>
      <c r="J307" s="35"/>
      <c r="K307" s="35"/>
      <c r="L307" s="33"/>
      <c r="M307" s="33"/>
      <c r="N307" s="33"/>
      <c r="O307" s="33"/>
      <c r="P307" s="33"/>
      <c r="Q307" s="33"/>
      <c r="R307" s="33"/>
      <c r="S307" s="33"/>
      <c r="T307" s="33"/>
      <c r="U307" s="33"/>
      <c r="V307" s="33"/>
      <c r="W307" s="33"/>
      <c r="X307" s="33"/>
      <c r="Y307" s="33"/>
    </row>
    <row r="308" spans="1:25" ht="15">
      <c r="A308" s="25"/>
      <c r="B308" s="25"/>
      <c r="C308" s="25"/>
      <c r="D308" s="25"/>
      <c r="E308" s="25"/>
      <c r="F308" s="25"/>
      <c r="G308" s="33"/>
      <c r="H308" s="33"/>
      <c r="I308" s="35"/>
      <c r="J308" s="35"/>
      <c r="K308" s="35"/>
      <c r="L308" s="33"/>
      <c r="M308" s="33"/>
      <c r="N308" s="33"/>
      <c r="O308" s="33"/>
      <c r="P308" s="33"/>
      <c r="Q308" s="33"/>
      <c r="R308" s="33"/>
      <c r="S308" s="33"/>
      <c r="T308" s="33"/>
      <c r="U308" s="33"/>
      <c r="V308" s="33"/>
      <c r="W308" s="33"/>
      <c r="X308" s="33"/>
      <c r="Y308" s="33"/>
    </row>
    <row r="309" spans="1:25" ht="15">
      <c r="A309" s="25"/>
      <c r="B309" s="25"/>
      <c r="C309" s="25"/>
      <c r="D309" s="25"/>
      <c r="E309" s="25"/>
      <c r="F309" s="25"/>
      <c r="G309" s="33"/>
      <c r="H309" s="33"/>
      <c r="I309" s="35"/>
      <c r="J309" s="35"/>
      <c r="K309" s="35"/>
      <c r="L309" s="33"/>
      <c r="M309" s="33"/>
      <c r="N309" s="33"/>
      <c r="O309" s="33"/>
      <c r="P309" s="33"/>
      <c r="Q309" s="33"/>
      <c r="R309" s="33"/>
      <c r="S309" s="33"/>
      <c r="T309" s="33"/>
      <c r="U309" s="33"/>
      <c r="V309" s="33"/>
      <c r="W309" s="33"/>
      <c r="X309" s="33"/>
      <c r="Y309" s="33"/>
    </row>
    <row r="310" spans="1:25" ht="15">
      <c r="A310" s="25"/>
      <c r="B310" s="25"/>
      <c r="C310" s="25"/>
      <c r="D310" s="25"/>
      <c r="E310" s="25"/>
      <c r="F310" s="25"/>
      <c r="G310" s="33"/>
      <c r="H310" s="33"/>
      <c r="I310" s="35"/>
      <c r="J310" s="35"/>
      <c r="K310" s="35"/>
      <c r="L310" s="33"/>
      <c r="M310" s="33"/>
      <c r="N310" s="33"/>
      <c r="O310" s="33"/>
      <c r="P310" s="33"/>
      <c r="Q310" s="33"/>
      <c r="R310" s="33"/>
      <c r="S310" s="33"/>
      <c r="T310" s="33"/>
      <c r="U310" s="33"/>
      <c r="V310" s="33"/>
      <c r="W310" s="33"/>
      <c r="X310" s="33"/>
      <c r="Y310" s="33"/>
    </row>
    <row r="311" spans="1:25" ht="15">
      <c r="A311" s="25"/>
      <c r="B311" s="25"/>
      <c r="C311" s="25"/>
      <c r="D311" s="25"/>
      <c r="E311" s="25"/>
      <c r="F311" s="25"/>
      <c r="G311" s="33"/>
      <c r="H311" s="33"/>
      <c r="I311" s="35"/>
      <c r="J311" s="35"/>
      <c r="K311" s="35"/>
      <c r="L311" s="33"/>
      <c r="M311" s="33"/>
      <c r="N311" s="33"/>
      <c r="O311" s="33"/>
      <c r="P311" s="33"/>
      <c r="Q311" s="33"/>
      <c r="R311" s="33"/>
      <c r="S311" s="33"/>
      <c r="T311" s="33"/>
      <c r="U311" s="33"/>
      <c r="V311" s="33"/>
      <c r="W311" s="33"/>
      <c r="X311" s="33"/>
      <c r="Y311" s="33"/>
    </row>
    <row r="312" spans="1:25" ht="15">
      <c r="A312" s="25"/>
      <c r="B312" s="25"/>
      <c r="C312" s="25"/>
      <c r="D312" s="25"/>
      <c r="E312" s="25"/>
      <c r="F312" s="25"/>
      <c r="G312" s="33"/>
      <c r="H312" s="33"/>
      <c r="I312" s="35"/>
      <c r="J312" s="35"/>
      <c r="K312" s="35"/>
      <c r="L312" s="33"/>
      <c r="M312" s="33"/>
      <c r="N312" s="33"/>
      <c r="O312" s="33"/>
      <c r="P312" s="33"/>
      <c r="Q312" s="33"/>
      <c r="R312" s="33"/>
      <c r="S312" s="33"/>
      <c r="T312" s="33"/>
      <c r="U312" s="33"/>
      <c r="V312" s="33"/>
      <c r="W312" s="33"/>
      <c r="X312" s="33"/>
      <c r="Y312" s="33"/>
    </row>
    <row r="313" spans="1:25" ht="15">
      <c r="A313" s="25"/>
      <c r="B313" s="25"/>
      <c r="C313" s="25"/>
      <c r="D313" s="25"/>
      <c r="E313" s="25"/>
      <c r="F313" s="25"/>
      <c r="G313" s="33"/>
      <c r="H313" s="33"/>
      <c r="I313" s="35"/>
      <c r="J313" s="35"/>
      <c r="K313" s="35"/>
      <c r="L313" s="33"/>
      <c r="M313" s="33"/>
      <c r="N313" s="33"/>
      <c r="O313" s="33"/>
      <c r="P313" s="33"/>
      <c r="Q313" s="33"/>
      <c r="R313" s="33"/>
      <c r="S313" s="33"/>
      <c r="T313" s="33"/>
      <c r="U313" s="33"/>
      <c r="V313" s="33"/>
      <c r="W313" s="33"/>
      <c r="X313" s="33"/>
      <c r="Y313" s="33"/>
    </row>
    <row r="314" spans="1:25" ht="15">
      <c r="A314" s="25"/>
      <c r="B314" s="25"/>
      <c r="C314" s="25"/>
      <c r="D314" s="25"/>
      <c r="E314" s="25"/>
      <c r="F314" s="25"/>
      <c r="G314" s="33"/>
      <c r="H314" s="33"/>
      <c r="I314" s="35"/>
      <c r="J314" s="35"/>
      <c r="K314" s="35"/>
      <c r="L314" s="33"/>
      <c r="M314" s="33"/>
      <c r="N314" s="33"/>
      <c r="O314" s="33"/>
      <c r="P314" s="33"/>
      <c r="Q314" s="33"/>
      <c r="R314" s="33"/>
      <c r="S314" s="33"/>
      <c r="T314" s="33"/>
      <c r="U314" s="33"/>
      <c r="V314" s="33"/>
      <c r="W314" s="33"/>
      <c r="X314" s="33"/>
      <c r="Y314" s="33"/>
    </row>
    <row r="315" spans="1:25" ht="15">
      <c r="A315" s="25"/>
      <c r="B315" s="25"/>
      <c r="C315" s="25"/>
      <c r="D315" s="25"/>
      <c r="E315" s="25"/>
      <c r="F315" s="25"/>
      <c r="G315" s="33"/>
      <c r="H315" s="33"/>
      <c r="I315" s="35"/>
      <c r="J315" s="35"/>
      <c r="K315" s="35"/>
      <c r="L315" s="33"/>
      <c r="M315" s="33"/>
      <c r="N315" s="33"/>
      <c r="O315" s="33"/>
      <c r="P315" s="33"/>
      <c r="Q315" s="33"/>
      <c r="R315" s="33"/>
      <c r="S315" s="33"/>
      <c r="T315" s="33"/>
      <c r="U315" s="33"/>
      <c r="V315" s="33"/>
      <c r="W315" s="33"/>
      <c r="X315" s="33"/>
      <c r="Y315" s="33"/>
    </row>
    <row r="316" spans="1:25" ht="15">
      <c r="A316" s="25"/>
      <c r="B316" s="25"/>
      <c r="C316" s="25"/>
      <c r="D316" s="25"/>
      <c r="E316" s="25"/>
      <c r="F316" s="25"/>
      <c r="G316" s="33"/>
      <c r="H316" s="33"/>
      <c r="I316" s="35"/>
      <c r="J316" s="35"/>
      <c r="K316" s="35"/>
      <c r="L316" s="33"/>
      <c r="M316" s="33"/>
      <c r="N316" s="33"/>
      <c r="O316" s="33"/>
      <c r="P316" s="33"/>
      <c r="Q316" s="33"/>
      <c r="R316" s="33"/>
      <c r="S316" s="33"/>
      <c r="T316" s="33"/>
      <c r="U316" s="33"/>
      <c r="V316" s="33"/>
      <c r="W316" s="33"/>
      <c r="X316" s="33"/>
      <c r="Y316" s="33"/>
    </row>
    <row r="317" spans="1:25" ht="15">
      <c r="A317" s="25"/>
      <c r="B317" s="25"/>
      <c r="C317" s="25"/>
      <c r="D317" s="25"/>
      <c r="E317" s="25"/>
      <c r="F317" s="25"/>
      <c r="G317" s="33"/>
      <c r="H317" s="33"/>
      <c r="I317" s="35"/>
      <c r="J317" s="35"/>
      <c r="K317" s="35"/>
      <c r="L317" s="33"/>
      <c r="M317" s="33"/>
      <c r="N317" s="33"/>
      <c r="O317" s="33"/>
      <c r="P317" s="33"/>
      <c r="Q317" s="33"/>
      <c r="R317" s="33"/>
      <c r="S317" s="33"/>
      <c r="T317" s="33"/>
      <c r="U317" s="33"/>
      <c r="V317" s="33"/>
      <c r="W317" s="33"/>
      <c r="X317" s="33"/>
      <c r="Y317" s="33"/>
    </row>
    <row r="318" spans="1:25" ht="15">
      <c r="A318" s="25"/>
      <c r="B318" s="25"/>
      <c r="C318" s="25"/>
      <c r="D318" s="25"/>
      <c r="E318" s="25"/>
      <c r="F318" s="25"/>
      <c r="G318" s="33"/>
      <c r="H318" s="33"/>
      <c r="I318" s="35"/>
      <c r="J318" s="35"/>
      <c r="K318" s="35"/>
      <c r="L318" s="33"/>
      <c r="M318" s="33"/>
      <c r="N318" s="33"/>
      <c r="O318" s="33"/>
      <c r="P318" s="33"/>
      <c r="Q318" s="33"/>
      <c r="R318" s="33"/>
      <c r="S318" s="33"/>
      <c r="T318" s="33"/>
      <c r="U318" s="33"/>
      <c r="V318" s="33"/>
      <c r="W318" s="33"/>
      <c r="X318" s="33"/>
      <c r="Y318" s="33"/>
    </row>
    <row r="319" spans="1:25" ht="15">
      <c r="A319" s="25"/>
      <c r="B319" s="25"/>
      <c r="C319" s="25"/>
      <c r="D319" s="25"/>
      <c r="E319" s="25"/>
      <c r="F319" s="25"/>
      <c r="G319" s="33"/>
      <c r="H319" s="33"/>
      <c r="I319" s="35"/>
      <c r="J319" s="35"/>
      <c r="K319" s="35"/>
      <c r="L319" s="33"/>
      <c r="M319" s="33"/>
      <c r="N319" s="33"/>
      <c r="O319" s="33"/>
      <c r="P319" s="33"/>
      <c r="Q319" s="33"/>
      <c r="R319" s="33"/>
      <c r="S319" s="33"/>
      <c r="T319" s="33"/>
      <c r="U319" s="33"/>
      <c r="V319" s="33"/>
      <c r="W319" s="33"/>
      <c r="X319" s="33"/>
      <c r="Y319" s="33"/>
    </row>
    <row r="320" spans="1:25" ht="15">
      <c r="A320" s="25"/>
      <c r="B320" s="25"/>
      <c r="C320" s="25"/>
      <c r="D320" s="25"/>
      <c r="E320" s="25"/>
      <c r="F320" s="25"/>
      <c r="G320" s="33"/>
      <c r="H320" s="33"/>
      <c r="I320" s="35"/>
      <c r="J320" s="35"/>
      <c r="K320" s="35"/>
      <c r="L320" s="33"/>
      <c r="M320" s="33"/>
      <c r="N320" s="33"/>
      <c r="O320" s="33"/>
      <c r="P320" s="33"/>
      <c r="Q320" s="33"/>
      <c r="R320" s="33"/>
      <c r="S320" s="33"/>
      <c r="T320" s="33"/>
      <c r="U320" s="33"/>
      <c r="V320" s="33"/>
      <c r="W320" s="33"/>
      <c r="X320" s="33"/>
      <c r="Y320" s="33"/>
    </row>
    <row r="321" spans="1:25" ht="15">
      <c r="A321" s="25"/>
      <c r="B321" s="25"/>
      <c r="C321" s="25"/>
      <c r="D321" s="25"/>
      <c r="E321" s="25"/>
      <c r="F321" s="25"/>
      <c r="G321" s="33"/>
      <c r="H321" s="33"/>
      <c r="I321" s="35"/>
      <c r="J321" s="35"/>
      <c r="K321" s="35"/>
      <c r="L321" s="33"/>
      <c r="M321" s="33"/>
      <c r="N321" s="33"/>
      <c r="O321" s="33"/>
      <c r="P321" s="33"/>
      <c r="Q321" s="33"/>
      <c r="R321" s="33"/>
      <c r="S321" s="33"/>
      <c r="T321" s="33"/>
      <c r="U321" s="33"/>
      <c r="V321" s="33"/>
      <c r="W321" s="33"/>
      <c r="X321" s="33"/>
      <c r="Y321" s="33"/>
    </row>
    <row r="322" spans="1:25" ht="15">
      <c r="A322" s="25"/>
      <c r="B322" s="25"/>
      <c r="C322" s="25"/>
      <c r="D322" s="25"/>
      <c r="E322" s="25"/>
      <c r="F322" s="25"/>
      <c r="G322" s="33"/>
      <c r="H322" s="33"/>
      <c r="I322" s="35"/>
      <c r="J322" s="35"/>
      <c r="K322" s="35"/>
      <c r="L322" s="33"/>
      <c r="M322" s="33"/>
      <c r="N322" s="33"/>
      <c r="O322" s="33"/>
      <c r="P322" s="33"/>
      <c r="Q322" s="33"/>
      <c r="R322" s="33"/>
      <c r="S322" s="33"/>
      <c r="T322" s="33"/>
      <c r="U322" s="33"/>
      <c r="V322" s="33"/>
      <c r="W322" s="33"/>
      <c r="X322" s="33"/>
      <c r="Y322" s="33"/>
    </row>
    <row r="323" spans="1:25" ht="15">
      <c r="A323" s="25"/>
      <c r="B323" s="25"/>
      <c r="C323" s="25"/>
      <c r="D323" s="25"/>
      <c r="E323" s="25"/>
      <c r="F323" s="25"/>
      <c r="G323" s="33"/>
      <c r="H323" s="33"/>
      <c r="I323" s="35"/>
      <c r="J323" s="35"/>
      <c r="K323" s="35"/>
      <c r="L323" s="33"/>
      <c r="M323" s="33"/>
      <c r="N323" s="33"/>
      <c r="O323" s="33"/>
      <c r="P323" s="33"/>
      <c r="Q323" s="33"/>
      <c r="R323" s="33"/>
      <c r="S323" s="33"/>
      <c r="T323" s="33"/>
      <c r="U323" s="33"/>
      <c r="V323" s="33"/>
      <c r="W323" s="33"/>
      <c r="X323" s="33"/>
      <c r="Y323" s="33"/>
    </row>
    <row r="324" spans="1:25" ht="15">
      <c r="A324" s="25"/>
      <c r="B324" s="25"/>
      <c r="C324" s="25"/>
      <c r="D324" s="25"/>
      <c r="E324" s="25"/>
      <c r="F324" s="25"/>
      <c r="G324" s="33"/>
      <c r="H324" s="33"/>
      <c r="I324" s="35"/>
      <c r="J324" s="35"/>
      <c r="K324" s="35"/>
      <c r="L324" s="33"/>
      <c r="M324" s="33"/>
      <c r="N324" s="33"/>
      <c r="O324" s="33"/>
      <c r="P324" s="33"/>
      <c r="Q324" s="33"/>
      <c r="R324" s="33"/>
      <c r="S324" s="33"/>
      <c r="T324" s="33"/>
      <c r="U324" s="33"/>
      <c r="V324" s="33"/>
      <c r="W324" s="33"/>
      <c r="X324" s="33"/>
      <c r="Y324" s="33"/>
    </row>
    <row r="325" spans="1:25" ht="15">
      <c r="A325" s="25"/>
      <c r="B325" s="25"/>
      <c r="C325" s="25"/>
      <c r="D325" s="25"/>
      <c r="E325" s="25"/>
      <c r="F325" s="25"/>
      <c r="G325" s="33"/>
      <c r="H325" s="33"/>
      <c r="I325" s="35"/>
      <c r="J325" s="35"/>
      <c r="K325" s="35"/>
      <c r="L325" s="33"/>
      <c r="M325" s="33"/>
      <c r="N325" s="33"/>
      <c r="O325" s="33"/>
      <c r="P325" s="33"/>
      <c r="Q325" s="33"/>
      <c r="R325" s="33"/>
      <c r="S325" s="33"/>
      <c r="T325" s="33"/>
      <c r="U325" s="33"/>
      <c r="V325" s="33"/>
      <c r="W325" s="33"/>
      <c r="X325" s="33"/>
      <c r="Y325" s="33"/>
    </row>
    <row r="326" spans="1:25" ht="15">
      <c r="A326" s="25"/>
      <c r="B326" s="25"/>
      <c r="C326" s="25"/>
      <c r="D326" s="25"/>
      <c r="E326" s="25"/>
      <c r="F326" s="25"/>
      <c r="G326" s="33"/>
      <c r="H326" s="33"/>
      <c r="I326" s="35"/>
      <c r="J326" s="35"/>
      <c r="K326" s="35"/>
      <c r="L326" s="33"/>
      <c r="M326" s="33"/>
      <c r="N326" s="33"/>
      <c r="O326" s="33"/>
      <c r="P326" s="33"/>
      <c r="Q326" s="33"/>
      <c r="R326" s="33"/>
      <c r="S326" s="33"/>
      <c r="T326" s="33"/>
      <c r="U326" s="33"/>
      <c r="V326" s="33"/>
      <c r="W326" s="33"/>
      <c r="X326" s="33"/>
      <c r="Y326" s="33"/>
    </row>
    <row r="327" spans="1:25" ht="15">
      <c r="A327" s="25"/>
      <c r="B327" s="25"/>
      <c r="C327" s="25"/>
      <c r="D327" s="25"/>
      <c r="E327" s="25"/>
      <c r="F327" s="25"/>
      <c r="G327" s="33"/>
      <c r="H327" s="33"/>
      <c r="I327" s="35"/>
      <c r="J327" s="35"/>
      <c r="K327" s="35"/>
      <c r="L327" s="33"/>
      <c r="M327" s="33"/>
      <c r="N327" s="33"/>
      <c r="O327" s="33"/>
      <c r="P327" s="33"/>
      <c r="Q327" s="33"/>
      <c r="R327" s="33"/>
      <c r="S327" s="33"/>
      <c r="T327" s="33"/>
      <c r="U327" s="33"/>
      <c r="V327" s="33"/>
      <c r="W327" s="33"/>
      <c r="X327" s="33"/>
      <c r="Y327" s="33"/>
    </row>
    <row r="328" spans="1:25" ht="15">
      <c r="A328" s="25"/>
      <c r="B328" s="25"/>
      <c r="C328" s="25"/>
      <c r="D328" s="25"/>
      <c r="E328" s="25"/>
      <c r="F328" s="25"/>
      <c r="G328" s="33"/>
      <c r="H328" s="33"/>
      <c r="I328" s="35"/>
      <c r="J328" s="35"/>
      <c r="K328" s="35"/>
      <c r="L328" s="33"/>
      <c r="M328" s="33"/>
      <c r="N328" s="33"/>
      <c r="O328" s="33"/>
      <c r="P328" s="33"/>
      <c r="Q328" s="33"/>
      <c r="R328" s="33"/>
      <c r="S328" s="33"/>
      <c r="T328" s="33"/>
      <c r="U328" s="33"/>
      <c r="V328" s="33"/>
      <c r="W328" s="33"/>
      <c r="X328" s="33"/>
      <c r="Y328" s="33"/>
    </row>
    <row r="329" spans="1:25" ht="15">
      <c r="A329" s="25"/>
      <c r="B329" s="25"/>
      <c r="C329" s="25"/>
      <c r="D329" s="25"/>
      <c r="E329" s="25"/>
      <c r="F329" s="25"/>
      <c r="G329" s="33"/>
      <c r="H329" s="33"/>
      <c r="I329" s="35"/>
      <c r="J329" s="35"/>
      <c r="K329" s="35"/>
      <c r="L329" s="33"/>
      <c r="M329" s="33"/>
      <c r="N329" s="33"/>
      <c r="O329" s="33"/>
      <c r="P329" s="33"/>
      <c r="Q329" s="33"/>
      <c r="R329" s="33"/>
      <c r="S329" s="33"/>
      <c r="T329" s="33"/>
      <c r="U329" s="33"/>
      <c r="V329" s="33"/>
      <c r="W329" s="33"/>
      <c r="X329" s="33"/>
      <c r="Y329" s="33"/>
    </row>
    <row r="330" spans="1:25" ht="15">
      <c r="A330" s="25"/>
      <c r="B330" s="25"/>
      <c r="C330" s="25"/>
      <c r="D330" s="25"/>
      <c r="E330" s="25"/>
      <c r="F330" s="25"/>
      <c r="G330" s="33"/>
      <c r="H330" s="33"/>
      <c r="I330" s="35"/>
      <c r="J330" s="35"/>
      <c r="K330" s="35"/>
      <c r="L330" s="33"/>
      <c r="M330" s="33"/>
      <c r="N330" s="33"/>
      <c r="O330" s="33"/>
      <c r="P330" s="33"/>
      <c r="Q330" s="33"/>
      <c r="R330" s="33"/>
      <c r="S330" s="33"/>
      <c r="T330" s="33"/>
      <c r="U330" s="33"/>
      <c r="V330" s="33"/>
      <c r="W330" s="33"/>
      <c r="X330" s="33"/>
      <c r="Y330" s="33"/>
    </row>
    <row r="331" spans="1:25" ht="15">
      <c r="A331" s="25"/>
      <c r="B331" s="25"/>
      <c r="C331" s="25"/>
      <c r="D331" s="25"/>
      <c r="E331" s="25"/>
      <c r="F331" s="25"/>
      <c r="G331" s="33"/>
      <c r="H331" s="33"/>
      <c r="I331" s="35"/>
      <c r="J331" s="35"/>
      <c r="K331" s="35"/>
      <c r="L331" s="33"/>
      <c r="M331" s="33"/>
      <c r="N331" s="33"/>
      <c r="O331" s="33"/>
      <c r="P331" s="33"/>
      <c r="Q331" s="33"/>
      <c r="R331" s="33"/>
      <c r="S331" s="33"/>
      <c r="T331" s="33"/>
      <c r="U331" s="33"/>
      <c r="V331" s="33"/>
      <c r="W331" s="33"/>
      <c r="X331" s="33"/>
      <c r="Y331" s="33"/>
    </row>
    <row r="332" spans="1:25" ht="15">
      <c r="A332" s="25"/>
      <c r="B332" s="25"/>
      <c r="C332" s="25"/>
      <c r="D332" s="25"/>
      <c r="E332" s="25"/>
      <c r="F332" s="25"/>
      <c r="G332" s="33"/>
      <c r="H332" s="33"/>
      <c r="I332" s="35"/>
      <c r="J332" s="35"/>
      <c r="K332" s="35"/>
      <c r="L332" s="33"/>
      <c r="M332" s="33"/>
      <c r="N332" s="33"/>
      <c r="O332" s="33"/>
      <c r="P332" s="33"/>
      <c r="Q332" s="33"/>
      <c r="R332" s="33"/>
      <c r="S332" s="33"/>
      <c r="T332" s="33"/>
      <c r="U332" s="33"/>
      <c r="V332" s="33"/>
      <c r="W332" s="33"/>
      <c r="X332" s="33"/>
      <c r="Y332" s="33"/>
    </row>
    <row r="333" spans="1:25" ht="15">
      <c r="A333" s="25"/>
      <c r="B333" s="25"/>
      <c r="C333" s="25"/>
      <c r="D333" s="25"/>
      <c r="E333" s="25"/>
      <c r="F333" s="25"/>
      <c r="G333" s="33"/>
      <c r="H333" s="33"/>
      <c r="I333" s="35"/>
      <c r="J333" s="35"/>
      <c r="K333" s="35"/>
      <c r="L333" s="33"/>
      <c r="M333" s="33"/>
      <c r="N333" s="33"/>
      <c r="O333" s="33"/>
      <c r="P333" s="33"/>
      <c r="Q333" s="33"/>
      <c r="R333" s="33"/>
      <c r="S333" s="33"/>
      <c r="T333" s="33"/>
      <c r="U333" s="33"/>
      <c r="V333" s="33"/>
      <c r="W333" s="33"/>
      <c r="X333" s="33"/>
      <c r="Y333" s="33"/>
    </row>
    <row r="334" spans="1:25" ht="15">
      <c r="A334" s="25"/>
      <c r="B334" s="25"/>
      <c r="C334" s="25"/>
      <c r="D334" s="25"/>
      <c r="E334" s="25"/>
      <c r="F334" s="25"/>
      <c r="G334" s="33"/>
      <c r="H334" s="33"/>
      <c r="I334" s="35"/>
      <c r="J334" s="35"/>
      <c r="K334" s="35"/>
      <c r="L334" s="33"/>
      <c r="M334" s="33"/>
      <c r="N334" s="33"/>
      <c r="O334" s="33"/>
      <c r="P334" s="33"/>
      <c r="Q334" s="33"/>
      <c r="R334" s="33"/>
      <c r="S334" s="33"/>
      <c r="T334" s="33"/>
      <c r="U334" s="33"/>
      <c r="V334" s="33"/>
      <c r="W334" s="33"/>
      <c r="X334" s="33"/>
      <c r="Y334" s="33"/>
    </row>
    <row r="335" spans="1:25" ht="15">
      <c r="A335" s="25"/>
      <c r="B335" s="25"/>
      <c r="C335" s="25"/>
      <c r="D335" s="25"/>
      <c r="E335" s="25"/>
      <c r="F335" s="25"/>
      <c r="G335" s="33"/>
      <c r="H335" s="33"/>
      <c r="I335" s="35"/>
      <c r="J335" s="35"/>
      <c r="K335" s="35"/>
      <c r="L335" s="33"/>
      <c r="M335" s="33"/>
      <c r="N335" s="33"/>
      <c r="O335" s="33"/>
      <c r="P335" s="33"/>
      <c r="Q335" s="33"/>
      <c r="R335" s="33"/>
      <c r="S335" s="33"/>
      <c r="T335" s="33"/>
      <c r="U335" s="33"/>
      <c r="V335" s="33"/>
      <c r="W335" s="33"/>
      <c r="X335" s="33"/>
      <c r="Y335" s="33"/>
    </row>
    <row r="336" spans="1:25" ht="15">
      <c r="A336" s="25"/>
      <c r="B336" s="25"/>
      <c r="C336" s="25"/>
      <c r="D336" s="25"/>
      <c r="E336" s="25"/>
      <c r="F336" s="25"/>
      <c r="G336" s="33"/>
      <c r="H336" s="33"/>
      <c r="I336" s="35"/>
      <c r="J336" s="35"/>
      <c r="K336" s="35"/>
      <c r="L336" s="33"/>
      <c r="M336" s="33"/>
      <c r="N336" s="33"/>
      <c r="O336" s="33"/>
      <c r="P336" s="33"/>
      <c r="Q336" s="33"/>
      <c r="R336" s="33"/>
      <c r="S336" s="33"/>
      <c r="T336" s="33"/>
      <c r="U336" s="33"/>
      <c r="V336" s="33"/>
      <c r="W336" s="33"/>
      <c r="X336" s="33"/>
      <c r="Y336" s="33"/>
    </row>
  </sheetData>
  <mergeCells count="668">
    <mergeCell ref="B47:B49"/>
    <mergeCell ref="K40:K41"/>
    <mergeCell ref="C46:F46"/>
    <mergeCell ref="H46:K46"/>
    <mergeCell ref="C47:D49"/>
    <mergeCell ref="E47:E49"/>
    <mergeCell ref="F47:F49"/>
    <mergeCell ref="G47:G49"/>
    <mergeCell ref="H47:I49"/>
    <mergeCell ref="J47:J49"/>
    <mergeCell ref="K47:K49"/>
    <mergeCell ref="B7:C7"/>
    <mergeCell ref="H41:I41"/>
    <mergeCell ref="G42:J42"/>
    <mergeCell ref="B43:F43"/>
    <mergeCell ref="G43:K43"/>
    <mergeCell ref="B45:K45"/>
    <mergeCell ref="J5:K5"/>
    <mergeCell ref="J6:K6"/>
    <mergeCell ref="J4:K4"/>
    <mergeCell ref="J7:K7"/>
    <mergeCell ref="B2:K2"/>
    <mergeCell ref="B3:C3"/>
    <mergeCell ref="J3:K3"/>
    <mergeCell ref="B4:C4"/>
    <mergeCell ref="B5:C5"/>
    <mergeCell ref="B6:C6"/>
    <mergeCell ref="B15:B16"/>
    <mergeCell ref="C15:D15"/>
    <mergeCell ref="F15:F16"/>
    <mergeCell ref="G15:G16"/>
    <mergeCell ref="J12:J14"/>
    <mergeCell ref="K12:K14"/>
    <mergeCell ref="K15:K16"/>
    <mergeCell ref="C16:D16"/>
    <mergeCell ref="C17:D17"/>
    <mergeCell ref="G12:G14"/>
    <mergeCell ref="H12:I14"/>
    <mergeCell ref="H15:I15"/>
    <mergeCell ref="H16:I16"/>
    <mergeCell ref="H17:I17"/>
    <mergeCell ref="E12:E14"/>
    <mergeCell ref="F12:F14"/>
    <mergeCell ref="B8:K8"/>
    <mergeCell ref="B9:K9"/>
    <mergeCell ref="B10:K10"/>
    <mergeCell ref="C11:F11"/>
    <mergeCell ref="H11:K11"/>
    <mergeCell ref="B12:B14"/>
    <mergeCell ref="C12:D14"/>
    <mergeCell ref="F23:F24"/>
    <mergeCell ref="G23:G24"/>
    <mergeCell ref="B25:E25"/>
    <mergeCell ref="B26:F26"/>
    <mergeCell ref="C18:D18"/>
    <mergeCell ref="G25:J25"/>
    <mergeCell ref="B17:B18"/>
    <mergeCell ref="F17:F18"/>
    <mergeCell ref="G17:G18"/>
    <mergeCell ref="F19:F20"/>
    <mergeCell ref="G19:G20"/>
    <mergeCell ref="F21:F22"/>
    <mergeCell ref="G21:G22"/>
    <mergeCell ref="C67:D67"/>
    <mergeCell ref="C69:D69"/>
    <mergeCell ref="C70:D70"/>
    <mergeCell ref="C71:D71"/>
    <mergeCell ref="H69:I69"/>
    <mergeCell ref="H70:I70"/>
    <mergeCell ref="H71:I71"/>
    <mergeCell ref="F71:F72"/>
    <mergeCell ref="G71:G72"/>
    <mergeCell ref="B67:B68"/>
    <mergeCell ref="B69:B70"/>
    <mergeCell ref="B71:B72"/>
    <mergeCell ref="H18:I18"/>
    <mergeCell ref="H19:I19"/>
    <mergeCell ref="H50:I50"/>
    <mergeCell ref="H51:I51"/>
    <mergeCell ref="C64:D66"/>
    <mergeCell ref="H59:I59"/>
    <mergeCell ref="H64:I66"/>
    <mergeCell ref="J64:J66"/>
    <mergeCell ref="H67:I67"/>
    <mergeCell ref="H68:I68"/>
    <mergeCell ref="C72:D72"/>
    <mergeCell ref="F67:F68"/>
    <mergeCell ref="G67:G68"/>
    <mergeCell ref="F69:F70"/>
    <mergeCell ref="G69:G70"/>
    <mergeCell ref="C68:D68"/>
    <mergeCell ref="F52:F53"/>
    <mergeCell ref="G52:G53"/>
    <mergeCell ref="F54:F55"/>
    <mergeCell ref="G54:G55"/>
    <mergeCell ref="F56:F57"/>
    <mergeCell ref="G56:G57"/>
    <mergeCell ref="F58:F59"/>
    <mergeCell ref="G58:G59"/>
    <mergeCell ref="B61:F61"/>
    <mergeCell ref="H58:I58"/>
    <mergeCell ref="B56:B57"/>
    <mergeCell ref="B58:B59"/>
    <mergeCell ref="B64:B66"/>
    <mergeCell ref="E64:E66"/>
    <mergeCell ref="F64:F66"/>
    <mergeCell ref="G64:G66"/>
    <mergeCell ref="G61:K61"/>
    <mergeCell ref="C63:F63"/>
    <mergeCell ref="H63:K63"/>
    <mergeCell ref="C57:D57"/>
    <mergeCell ref="H52:I52"/>
    <mergeCell ref="H53:I53"/>
    <mergeCell ref="H54:I54"/>
    <mergeCell ref="H55:I55"/>
    <mergeCell ref="H56:I56"/>
    <mergeCell ref="H57:I57"/>
    <mergeCell ref="C58:D58"/>
    <mergeCell ref="C59:D59"/>
    <mergeCell ref="B60:E60"/>
    <mergeCell ref="G60:J60"/>
    <mergeCell ref="C51:D51"/>
    <mergeCell ref="C52:D52"/>
    <mergeCell ref="B54:B55"/>
    <mergeCell ref="C54:D54"/>
    <mergeCell ref="C55:D55"/>
    <mergeCell ref="C56:D56"/>
    <mergeCell ref="B50:B51"/>
    <mergeCell ref="C50:D50"/>
    <mergeCell ref="F50:F51"/>
    <mergeCell ref="G50:G51"/>
    <mergeCell ref="B52:B53"/>
    <mergeCell ref="C53:D53"/>
    <mergeCell ref="K69:K70"/>
    <mergeCell ref="K71:K72"/>
    <mergeCell ref="K50:K51"/>
    <mergeCell ref="K52:K53"/>
    <mergeCell ref="K54:K55"/>
    <mergeCell ref="K56:K57"/>
    <mergeCell ref="K58:K59"/>
    <mergeCell ref="K64:K66"/>
    <mergeCell ref="K67:K68"/>
    <mergeCell ref="C82:D84"/>
    <mergeCell ref="E82:E84"/>
    <mergeCell ref="B85:B86"/>
    <mergeCell ref="C85:D85"/>
    <mergeCell ref="C86:D86"/>
    <mergeCell ref="C87:D87"/>
    <mergeCell ref="F82:F84"/>
    <mergeCell ref="G82:G84"/>
    <mergeCell ref="F85:F86"/>
    <mergeCell ref="G85:G86"/>
    <mergeCell ref="F87:F88"/>
    <mergeCell ref="G87:G88"/>
    <mergeCell ref="G78:K78"/>
    <mergeCell ref="H72:I72"/>
    <mergeCell ref="B73:B74"/>
    <mergeCell ref="F73:F74"/>
    <mergeCell ref="G73:G74"/>
    <mergeCell ref="H73:I73"/>
    <mergeCell ref="K73:K74"/>
    <mergeCell ref="H74:I74"/>
    <mergeCell ref="C75:D75"/>
    <mergeCell ref="C76:D76"/>
    <mergeCell ref="K89:K90"/>
    <mergeCell ref="H90:I90"/>
    <mergeCell ref="B77:E77"/>
    <mergeCell ref="B78:F78"/>
    <mergeCell ref="C73:D73"/>
    <mergeCell ref="C74:D74"/>
    <mergeCell ref="B75:B76"/>
    <mergeCell ref="F75:F76"/>
    <mergeCell ref="G75:G76"/>
    <mergeCell ref="H75:I75"/>
    <mergeCell ref="H82:I84"/>
    <mergeCell ref="J82:J84"/>
    <mergeCell ref="H85:I85"/>
    <mergeCell ref="K85:K86"/>
    <mergeCell ref="H86:I86"/>
    <mergeCell ref="H87:I87"/>
    <mergeCell ref="K87:K88"/>
    <mergeCell ref="B89:B90"/>
    <mergeCell ref="C89:D89"/>
    <mergeCell ref="F89:F90"/>
    <mergeCell ref="G89:G90"/>
    <mergeCell ref="C90:D90"/>
    <mergeCell ref="H88:I88"/>
    <mergeCell ref="H89:I89"/>
    <mergeCell ref="C88:D88"/>
    <mergeCell ref="C21:D21"/>
    <mergeCell ref="C22:D22"/>
    <mergeCell ref="C23:D23"/>
    <mergeCell ref="C24:D24"/>
    <mergeCell ref="B80:K80"/>
    <mergeCell ref="C81:F81"/>
    <mergeCell ref="H81:K81"/>
    <mergeCell ref="K75:K76"/>
    <mergeCell ref="H76:I76"/>
    <mergeCell ref="G77:J77"/>
    <mergeCell ref="H20:I20"/>
    <mergeCell ref="H21:I21"/>
    <mergeCell ref="H22:I22"/>
    <mergeCell ref="H23:I23"/>
    <mergeCell ref="H24:I24"/>
    <mergeCell ref="B19:B20"/>
    <mergeCell ref="B21:B22"/>
    <mergeCell ref="B23:B24"/>
    <mergeCell ref="C19:D19"/>
    <mergeCell ref="C20:D20"/>
    <mergeCell ref="J29:J31"/>
    <mergeCell ref="K29:K31"/>
    <mergeCell ref="K17:K18"/>
    <mergeCell ref="K19:K20"/>
    <mergeCell ref="K21:K22"/>
    <mergeCell ref="K23:K24"/>
    <mergeCell ref="G26:K26"/>
    <mergeCell ref="G29:G31"/>
    <mergeCell ref="H29:I31"/>
    <mergeCell ref="B27:K27"/>
    <mergeCell ref="C28:F28"/>
    <mergeCell ref="H28:K28"/>
    <mergeCell ref="B29:B31"/>
    <mergeCell ref="C29:D31"/>
    <mergeCell ref="E29:E31"/>
    <mergeCell ref="F29:F31"/>
    <mergeCell ref="B34:B35"/>
    <mergeCell ref="F34:F35"/>
    <mergeCell ref="G34:G35"/>
    <mergeCell ref="H34:I34"/>
    <mergeCell ref="K34:K35"/>
    <mergeCell ref="H35:I35"/>
    <mergeCell ref="C34:D34"/>
    <mergeCell ref="C35:D35"/>
    <mergeCell ref="K38:K39"/>
    <mergeCell ref="H39:I39"/>
    <mergeCell ref="B32:B33"/>
    <mergeCell ref="F32:F33"/>
    <mergeCell ref="G32:G33"/>
    <mergeCell ref="H32:I32"/>
    <mergeCell ref="K32:K33"/>
    <mergeCell ref="H33:I33"/>
    <mergeCell ref="C32:D32"/>
    <mergeCell ref="C33:D33"/>
    <mergeCell ref="B36:B37"/>
    <mergeCell ref="F36:F37"/>
    <mergeCell ref="G36:G37"/>
    <mergeCell ref="H36:I36"/>
    <mergeCell ref="K36:K37"/>
    <mergeCell ref="H37:I37"/>
    <mergeCell ref="C36:D36"/>
    <mergeCell ref="C37:D37"/>
    <mergeCell ref="C38:D38"/>
    <mergeCell ref="C39:D39"/>
    <mergeCell ref="B40:B41"/>
    <mergeCell ref="F40:F41"/>
    <mergeCell ref="G40:G41"/>
    <mergeCell ref="H40:I40"/>
    <mergeCell ref="B38:B39"/>
    <mergeCell ref="F38:F39"/>
    <mergeCell ref="G38:G39"/>
    <mergeCell ref="H38:I38"/>
    <mergeCell ref="K99:K101"/>
    <mergeCell ref="H102:I102"/>
    <mergeCell ref="K102:K103"/>
    <mergeCell ref="H103:I103"/>
    <mergeCell ref="C40:D40"/>
    <mergeCell ref="C41:D41"/>
    <mergeCell ref="B42:E42"/>
    <mergeCell ref="B82:B84"/>
    <mergeCell ref="K82:K84"/>
    <mergeCell ref="B87:B88"/>
    <mergeCell ref="B99:B101"/>
    <mergeCell ref="E99:E101"/>
    <mergeCell ref="C103:D103"/>
    <mergeCell ref="B97:K97"/>
    <mergeCell ref="C98:F98"/>
    <mergeCell ref="H98:K98"/>
    <mergeCell ref="F99:F101"/>
    <mergeCell ref="G99:G101"/>
    <mergeCell ref="H99:I101"/>
    <mergeCell ref="J99:J101"/>
    <mergeCell ref="H116:K116"/>
    <mergeCell ref="K117:K119"/>
    <mergeCell ref="C109:D109"/>
    <mergeCell ref="C110:D110"/>
    <mergeCell ref="B117:B119"/>
    <mergeCell ref="C117:D119"/>
    <mergeCell ref="E117:E119"/>
    <mergeCell ref="F117:F119"/>
    <mergeCell ref="G117:G119"/>
    <mergeCell ref="B93:B94"/>
    <mergeCell ref="F93:F94"/>
    <mergeCell ref="G93:G94"/>
    <mergeCell ref="H93:I93"/>
    <mergeCell ref="K93:K94"/>
    <mergeCell ref="H111:I111"/>
    <mergeCell ref="C99:D101"/>
    <mergeCell ref="C102:D102"/>
    <mergeCell ref="C93:D93"/>
    <mergeCell ref="C94:D94"/>
    <mergeCell ref="H92:I92"/>
    <mergeCell ref="H94:I94"/>
    <mergeCell ref="G95:J95"/>
    <mergeCell ref="G96:K96"/>
    <mergeCell ref="C91:D91"/>
    <mergeCell ref="C92:D92"/>
    <mergeCell ref="B95:E95"/>
    <mergeCell ref="B96:F96"/>
    <mergeCell ref="K106:K107"/>
    <mergeCell ref="H107:I107"/>
    <mergeCell ref="H117:I119"/>
    <mergeCell ref="J117:J119"/>
    <mergeCell ref="K128:K129"/>
    <mergeCell ref="B91:B92"/>
    <mergeCell ref="F91:F92"/>
    <mergeCell ref="G91:G92"/>
    <mergeCell ref="H91:I91"/>
    <mergeCell ref="K91:K92"/>
    <mergeCell ref="K108:K109"/>
    <mergeCell ref="H109:I109"/>
    <mergeCell ref="H110:I110"/>
    <mergeCell ref="K110:K111"/>
    <mergeCell ref="H137:I137"/>
    <mergeCell ref="H138:I138"/>
    <mergeCell ref="G112:J112"/>
    <mergeCell ref="G113:K113"/>
    <mergeCell ref="B115:K115"/>
    <mergeCell ref="C116:F116"/>
    <mergeCell ref="K161:K162"/>
    <mergeCell ref="K163:K164"/>
    <mergeCell ref="H158:I158"/>
    <mergeCell ref="H159:I159"/>
    <mergeCell ref="K159:K160"/>
    <mergeCell ref="H160:I160"/>
    <mergeCell ref="H161:I161"/>
    <mergeCell ref="H162:I162"/>
    <mergeCell ref="H163:I163"/>
    <mergeCell ref="H164:I164"/>
    <mergeCell ref="G165:J165"/>
    <mergeCell ref="G166:K166"/>
    <mergeCell ref="H168:K168"/>
    <mergeCell ref="H169:I171"/>
    <mergeCell ref="J169:J171"/>
    <mergeCell ref="H179:I179"/>
    <mergeCell ref="H180:I180"/>
    <mergeCell ref="K169:K171"/>
    <mergeCell ref="K172:K173"/>
    <mergeCell ref="K174:K175"/>
    <mergeCell ref="K176:K177"/>
    <mergeCell ref="K178:K179"/>
    <mergeCell ref="K180:K181"/>
    <mergeCell ref="H172:I172"/>
    <mergeCell ref="H181:I181"/>
    <mergeCell ref="H143:I143"/>
    <mergeCell ref="H144:I144"/>
    <mergeCell ref="H145:I145"/>
    <mergeCell ref="G182:J182"/>
    <mergeCell ref="G183:K183"/>
    <mergeCell ref="H173:I173"/>
    <mergeCell ref="H174:I174"/>
    <mergeCell ref="H176:I176"/>
    <mergeCell ref="H177:I177"/>
    <mergeCell ref="H178:I178"/>
    <mergeCell ref="K137:K138"/>
    <mergeCell ref="K139:K140"/>
    <mergeCell ref="K141:K142"/>
    <mergeCell ref="K143:K144"/>
    <mergeCell ref="K145:K146"/>
    <mergeCell ref="H146:I146"/>
    <mergeCell ref="H139:I139"/>
    <mergeCell ref="H140:I140"/>
    <mergeCell ref="H141:I141"/>
    <mergeCell ref="H142:I142"/>
    <mergeCell ref="G139:G140"/>
    <mergeCell ref="F141:F142"/>
    <mergeCell ref="G141:G142"/>
    <mergeCell ref="F143:F144"/>
    <mergeCell ref="G143:G144"/>
    <mergeCell ref="F145:F146"/>
    <mergeCell ref="G145:G146"/>
    <mergeCell ref="H151:K151"/>
    <mergeCell ref="C145:D145"/>
    <mergeCell ref="C146:D146"/>
    <mergeCell ref="B147:E147"/>
    <mergeCell ref="G147:J147"/>
    <mergeCell ref="B148:F148"/>
    <mergeCell ref="G148:K148"/>
    <mergeCell ref="B141:B142"/>
    <mergeCell ref="C141:D141"/>
    <mergeCell ref="C142:D142"/>
    <mergeCell ref="C143:D143"/>
    <mergeCell ref="C144:D144"/>
    <mergeCell ref="C151:F151"/>
    <mergeCell ref="B134:B136"/>
    <mergeCell ref="B137:B138"/>
    <mergeCell ref="C137:D137"/>
    <mergeCell ref="F137:F138"/>
    <mergeCell ref="G137:G138"/>
    <mergeCell ref="B139:B140"/>
    <mergeCell ref="C140:D140"/>
    <mergeCell ref="C138:D138"/>
    <mergeCell ref="C139:D139"/>
    <mergeCell ref="F139:F140"/>
    <mergeCell ref="K157:K158"/>
    <mergeCell ref="B155:B156"/>
    <mergeCell ref="B157:B158"/>
    <mergeCell ref="F157:F158"/>
    <mergeCell ref="G157:G158"/>
    <mergeCell ref="H152:I154"/>
    <mergeCell ref="J152:J154"/>
    <mergeCell ref="K152:K154"/>
    <mergeCell ref="B204:B206"/>
    <mergeCell ref="B207:B208"/>
    <mergeCell ref="B209:B210"/>
    <mergeCell ref="B150:K150"/>
    <mergeCell ref="F155:F156"/>
    <mergeCell ref="G155:G156"/>
    <mergeCell ref="H155:I155"/>
    <mergeCell ref="K155:K156"/>
    <mergeCell ref="H156:I156"/>
    <mergeCell ref="H157:I157"/>
    <mergeCell ref="B159:B160"/>
    <mergeCell ref="B161:B162"/>
    <mergeCell ref="B163:B164"/>
    <mergeCell ref="B169:B171"/>
    <mergeCell ref="B172:B173"/>
    <mergeCell ref="B198:B199"/>
    <mergeCell ref="F194:F195"/>
    <mergeCell ref="F196:F197"/>
    <mergeCell ref="G196:G197"/>
    <mergeCell ref="F187:F189"/>
    <mergeCell ref="G187:G189"/>
    <mergeCell ref="F190:F191"/>
    <mergeCell ref="G190:G191"/>
    <mergeCell ref="F192:F193"/>
    <mergeCell ref="G192:G193"/>
    <mergeCell ref="G194:G195"/>
    <mergeCell ref="B211:B212"/>
    <mergeCell ref="B213:B214"/>
    <mergeCell ref="B215:B216"/>
    <mergeCell ref="B178:B179"/>
    <mergeCell ref="B180:B181"/>
    <mergeCell ref="B187:B189"/>
    <mergeCell ref="B190:B191"/>
    <mergeCell ref="B192:B193"/>
    <mergeCell ref="B194:B195"/>
    <mergeCell ref="B196:B197"/>
    <mergeCell ref="C156:D156"/>
    <mergeCell ref="C152:D154"/>
    <mergeCell ref="C155:D155"/>
    <mergeCell ref="C157:D157"/>
    <mergeCell ref="C158:D158"/>
    <mergeCell ref="C159:D159"/>
    <mergeCell ref="B143:B144"/>
    <mergeCell ref="B145:B146"/>
    <mergeCell ref="B152:B154"/>
    <mergeCell ref="E152:E154"/>
    <mergeCell ref="F152:F154"/>
    <mergeCell ref="G152:G154"/>
    <mergeCell ref="C168:F168"/>
    <mergeCell ref="C169:D171"/>
    <mergeCell ref="F159:F160"/>
    <mergeCell ref="G159:G160"/>
    <mergeCell ref="F161:F162"/>
    <mergeCell ref="G161:G162"/>
    <mergeCell ref="F163:F164"/>
    <mergeCell ref="G163:G164"/>
    <mergeCell ref="C160:D160"/>
    <mergeCell ref="C161:D161"/>
    <mergeCell ref="F178:F179"/>
    <mergeCell ref="G178:G179"/>
    <mergeCell ref="E169:E171"/>
    <mergeCell ref="F169:F171"/>
    <mergeCell ref="G169:G171"/>
    <mergeCell ref="C162:D162"/>
    <mergeCell ref="C163:D163"/>
    <mergeCell ref="C164:D164"/>
    <mergeCell ref="B165:E165"/>
    <mergeCell ref="B166:F166"/>
    <mergeCell ref="F180:F181"/>
    <mergeCell ref="G180:G181"/>
    <mergeCell ref="C181:D181"/>
    <mergeCell ref="B182:E182"/>
    <mergeCell ref="B183:F183"/>
    <mergeCell ref="B174:B175"/>
    <mergeCell ref="B176:B177"/>
    <mergeCell ref="F176:F177"/>
    <mergeCell ref="G176:G177"/>
    <mergeCell ref="C177:D177"/>
    <mergeCell ref="C195:D195"/>
    <mergeCell ref="C196:D196"/>
    <mergeCell ref="C197:D197"/>
    <mergeCell ref="C178:D178"/>
    <mergeCell ref="C179:D179"/>
    <mergeCell ref="C180:D180"/>
    <mergeCell ref="B185:K185"/>
    <mergeCell ref="C186:F186"/>
    <mergeCell ref="H186:K186"/>
    <mergeCell ref="E187:E189"/>
    <mergeCell ref="C187:D189"/>
    <mergeCell ref="C190:D190"/>
    <mergeCell ref="C191:D191"/>
    <mergeCell ref="C192:D192"/>
    <mergeCell ref="C193:D193"/>
    <mergeCell ref="C194:D194"/>
    <mergeCell ref="F198:F199"/>
    <mergeCell ref="G198:G199"/>
    <mergeCell ref="C199:D199"/>
    <mergeCell ref="B200:E200"/>
    <mergeCell ref="B201:F201"/>
    <mergeCell ref="C203:F203"/>
    <mergeCell ref="F211:F212"/>
    <mergeCell ref="G211:G212"/>
    <mergeCell ref="G213:G214"/>
    <mergeCell ref="G215:G216"/>
    <mergeCell ref="C215:D215"/>
    <mergeCell ref="C216:D216"/>
    <mergeCell ref="C198:D198"/>
    <mergeCell ref="C204:D206"/>
    <mergeCell ref="E204:E206"/>
    <mergeCell ref="G204:G206"/>
    <mergeCell ref="G207:G208"/>
    <mergeCell ref="F213:F214"/>
    <mergeCell ref="F204:F206"/>
    <mergeCell ref="F207:F208"/>
    <mergeCell ref="F209:F210"/>
    <mergeCell ref="G209:G210"/>
    <mergeCell ref="B217:E217"/>
    <mergeCell ref="B218:F218"/>
    <mergeCell ref="C207:D207"/>
    <mergeCell ref="C208:D208"/>
    <mergeCell ref="C209:D209"/>
    <mergeCell ref="C211:D211"/>
    <mergeCell ref="C212:D212"/>
    <mergeCell ref="C213:D213"/>
    <mergeCell ref="C214:D214"/>
    <mergeCell ref="F215:F216"/>
    <mergeCell ref="K192:K193"/>
    <mergeCell ref="K194:K195"/>
    <mergeCell ref="H195:I195"/>
    <mergeCell ref="K187:K189"/>
    <mergeCell ref="H193:I193"/>
    <mergeCell ref="H194:I194"/>
    <mergeCell ref="H199:I199"/>
    <mergeCell ref="G200:J200"/>
    <mergeCell ref="G201:K201"/>
    <mergeCell ref="H203:K203"/>
    <mergeCell ref="H187:I189"/>
    <mergeCell ref="J187:J189"/>
    <mergeCell ref="H190:I190"/>
    <mergeCell ref="K190:K191"/>
    <mergeCell ref="H191:I191"/>
    <mergeCell ref="H192:I192"/>
    <mergeCell ref="J204:J206"/>
    <mergeCell ref="K204:K206"/>
    <mergeCell ref="H207:I207"/>
    <mergeCell ref="K207:K208"/>
    <mergeCell ref="H208:I208"/>
    <mergeCell ref="K209:K210"/>
    <mergeCell ref="K215:K216"/>
    <mergeCell ref="H196:I196"/>
    <mergeCell ref="K196:K197"/>
    <mergeCell ref="H197:I197"/>
    <mergeCell ref="H198:I198"/>
    <mergeCell ref="K198:K199"/>
    <mergeCell ref="H209:I209"/>
    <mergeCell ref="H210:I210"/>
    <mergeCell ref="H211:I211"/>
    <mergeCell ref="H204:I206"/>
    <mergeCell ref="C176:D176"/>
    <mergeCell ref="H216:I216"/>
    <mergeCell ref="G217:J217"/>
    <mergeCell ref="G218:K218"/>
    <mergeCell ref="K211:K212"/>
    <mergeCell ref="H212:I212"/>
    <mergeCell ref="H213:I213"/>
    <mergeCell ref="K213:K214"/>
    <mergeCell ref="H214:I214"/>
    <mergeCell ref="H215:I215"/>
    <mergeCell ref="C172:D172"/>
    <mergeCell ref="F172:F173"/>
    <mergeCell ref="G172:G173"/>
    <mergeCell ref="C173:D173"/>
    <mergeCell ref="C174:D174"/>
    <mergeCell ref="F174:F175"/>
    <mergeCell ref="G174:G175"/>
    <mergeCell ref="C175:D175"/>
    <mergeCell ref="B102:B103"/>
    <mergeCell ref="B104:B105"/>
    <mergeCell ref="C104:D104"/>
    <mergeCell ref="G104:G105"/>
    <mergeCell ref="C105:D105"/>
    <mergeCell ref="B106:B107"/>
    <mergeCell ref="G106:G107"/>
    <mergeCell ref="F102:F103"/>
    <mergeCell ref="G102:G103"/>
    <mergeCell ref="B113:F113"/>
    <mergeCell ref="F104:F105"/>
    <mergeCell ref="F106:F107"/>
    <mergeCell ref="B108:B109"/>
    <mergeCell ref="C108:D108"/>
    <mergeCell ref="F108:F109"/>
    <mergeCell ref="B110:B111"/>
    <mergeCell ref="C106:D106"/>
    <mergeCell ref="C107:D107"/>
    <mergeCell ref="H104:I104"/>
    <mergeCell ref="K104:K105"/>
    <mergeCell ref="F110:F111"/>
    <mergeCell ref="G110:G111"/>
    <mergeCell ref="C111:D111"/>
    <mergeCell ref="B112:E112"/>
    <mergeCell ref="G108:G109"/>
    <mergeCell ref="H105:I105"/>
    <mergeCell ref="H106:I106"/>
    <mergeCell ref="H108:I108"/>
    <mergeCell ref="B122:B123"/>
    <mergeCell ref="F122:F123"/>
    <mergeCell ref="G122:G123"/>
    <mergeCell ref="H122:I122"/>
    <mergeCell ref="K122:K123"/>
    <mergeCell ref="H123:I123"/>
    <mergeCell ref="C122:D122"/>
    <mergeCell ref="C123:D123"/>
    <mergeCell ref="B120:B121"/>
    <mergeCell ref="F120:F121"/>
    <mergeCell ref="G120:G121"/>
    <mergeCell ref="H120:I120"/>
    <mergeCell ref="K120:K121"/>
    <mergeCell ref="H121:I121"/>
    <mergeCell ref="C120:D120"/>
    <mergeCell ref="C121:D121"/>
    <mergeCell ref="K124:K125"/>
    <mergeCell ref="H125:I125"/>
    <mergeCell ref="C124:D124"/>
    <mergeCell ref="C125:D125"/>
    <mergeCell ref="B126:B127"/>
    <mergeCell ref="F126:F127"/>
    <mergeCell ref="G126:G127"/>
    <mergeCell ref="H126:I126"/>
    <mergeCell ref="K126:K127"/>
    <mergeCell ref="H127:I127"/>
    <mergeCell ref="H128:I128"/>
    <mergeCell ref="H129:I129"/>
    <mergeCell ref="G130:J130"/>
    <mergeCell ref="B124:B125"/>
    <mergeCell ref="F124:F125"/>
    <mergeCell ref="G124:G125"/>
    <mergeCell ref="H124:I124"/>
    <mergeCell ref="J134:J136"/>
    <mergeCell ref="K134:K136"/>
    <mergeCell ref="C128:D128"/>
    <mergeCell ref="C129:D129"/>
    <mergeCell ref="B130:E130"/>
    <mergeCell ref="C126:D126"/>
    <mergeCell ref="C127:D127"/>
    <mergeCell ref="B128:B129"/>
    <mergeCell ref="F128:F129"/>
    <mergeCell ref="G128:G129"/>
    <mergeCell ref="B131:F131"/>
    <mergeCell ref="G131:K131"/>
    <mergeCell ref="B132:K132"/>
    <mergeCell ref="C133:F133"/>
    <mergeCell ref="H133:K133"/>
    <mergeCell ref="C134:D136"/>
    <mergeCell ref="E134:E136"/>
    <mergeCell ref="F134:F136"/>
    <mergeCell ref="G134:G136"/>
    <mergeCell ref="H134:I136"/>
  </mergeCells>
  <dataValidations count="2">
    <dataValidation type="list" allowBlank="1" showErrorMessage="1" sqref="C11 H11 C28 H28 C46 H46 C63 H63 C81 H81 C98 H98 C116 H116 C133 H133 C151 H151 C168 H168 C186 H186 C203 H203" xr:uid="{00000000-0002-0000-0000-000001000000}">
      <formula1>$B$4:$C$7</formula1>
    </dataValidation>
    <dataValidation type="list" allowBlank="1" showErrorMessage="1" sqref="F15 K15 F17 K17 F19 K19 F21 K21 F23 K23 F32 K32 F34 K34 F36 K36 F38 K38 F40 K40 F50 K50 F52 K52 F54 K54 F56 K56 F58 K58 F67 K67 F69 K69 F71 K71 F73 K73 F75 K75 F85 K85 F87 K87 F89 K89 F91 K91 F93 K93 F102 K102 F104 K104 F106 K106 F108 K108 F110 K110 F120 K120 F122 K122 F124 K124 F126 K126 F128 K128 F137 K137 F139 K139 F141 K141 F143 K143 F145 K145 F155 K155 F157 K157 F159 K159 F161 K161 F163 K163 F172 K172 F174 K174 F176 K176 F178 K178 F180 K180 F190 K190 F192 K192 F194 K194 F196 K196 F198 K198 F207 K207 F209 K209 F211 K211 F213 K213 F215 K215" xr:uid="{00000000-0002-0000-0000-000000000000}">
      <formula1>$C$240:$C$261</formula1>
    </dataValidation>
  </dataValidations>
  <printOptions horizontalCentered="1" gridLines="1"/>
  <pageMargins left="0.7" right="0.7" top="0.75" bottom="0.75" header="0" footer="0"/>
  <pageSetup pageOrder="overThenDown" orientation="portrait" cellComments="atEnd"/>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E4C09-033F-4D37-98D6-EA82FA447084}">
  <sheetPr>
    <outlinePr summaryBelow="0" summaryRight="0"/>
  </sheetPr>
  <dimension ref="A1:Y338"/>
  <sheetViews>
    <sheetView showGridLines="0" workbookViewId="0"/>
  </sheetViews>
  <sheetFormatPr defaultColWidth="12.5703125" defaultRowHeight="12.75" customHeight="1"/>
  <cols>
    <col min="1" max="1" width="2.42578125" customWidth="1"/>
    <col min="2" max="2" width="7.5703125" customWidth="1"/>
    <col min="3" max="3" width="13.85546875" customWidth="1"/>
    <col min="4" max="4" width="8.85546875" customWidth="1"/>
    <col min="5" max="5" width="5.140625" customWidth="1"/>
    <col min="6" max="6" width="8.85546875" customWidth="1"/>
    <col min="7" max="7" width="7.5703125" customWidth="1"/>
    <col min="8" max="9" width="11.42578125" customWidth="1"/>
    <col min="10" max="10" width="5.140625" customWidth="1"/>
    <col min="11" max="11" width="8.85546875" customWidth="1"/>
    <col min="12" max="12" width="8.42578125" customWidth="1"/>
    <col min="13" max="14" width="18.7109375" hidden="1" customWidth="1"/>
    <col min="15" max="15" width="13.7109375" hidden="1" customWidth="1"/>
    <col min="16" max="16" width="16.5703125" hidden="1" customWidth="1"/>
    <col min="17" max="17" width="10.7109375" hidden="1" customWidth="1"/>
    <col min="18" max="18" width="17.140625" hidden="1" customWidth="1"/>
    <col min="19" max="19" width="19.85546875" hidden="1" customWidth="1"/>
    <col min="20" max="20" width="23" hidden="1" customWidth="1"/>
    <col min="21" max="21" width="12.5703125" hidden="1" customWidth="1"/>
    <col min="22" max="25" width="8.42578125" hidden="1" customWidth="1"/>
  </cols>
  <sheetData>
    <row r="1" spans="1:25" ht="23.25">
      <c r="A1" s="1"/>
      <c r="B1" s="1"/>
      <c r="C1" s="1"/>
      <c r="D1" s="1"/>
      <c r="E1" s="1"/>
      <c r="F1" s="1"/>
      <c r="G1" s="1"/>
      <c r="H1" s="1"/>
      <c r="I1" s="1"/>
      <c r="J1" s="1"/>
      <c r="K1" s="1"/>
      <c r="L1" s="1"/>
      <c r="M1" s="1"/>
      <c r="N1" s="1"/>
      <c r="O1" s="1"/>
      <c r="P1" s="1"/>
      <c r="Q1" s="1"/>
      <c r="R1" s="1"/>
      <c r="S1" s="1"/>
      <c r="T1" s="1"/>
      <c r="U1" s="1"/>
      <c r="V1" s="1"/>
      <c r="W1" s="1"/>
      <c r="X1" s="1"/>
      <c r="Y1" s="1"/>
    </row>
    <row r="2" spans="1:25" ht="23.25">
      <c r="A2" s="1"/>
      <c r="B2" s="80" t="s">
        <v>735</v>
      </c>
      <c r="C2" s="45"/>
      <c r="D2" s="45"/>
      <c r="E2" s="45"/>
      <c r="F2" s="45"/>
      <c r="G2" s="45"/>
      <c r="H2" s="45"/>
      <c r="I2" s="45"/>
      <c r="J2" s="45"/>
      <c r="K2" s="43"/>
      <c r="L2" s="1"/>
      <c r="M2" s="1"/>
      <c r="N2" s="1"/>
      <c r="O2" s="1"/>
      <c r="P2" s="1"/>
      <c r="Q2" s="1"/>
      <c r="R2" s="1"/>
      <c r="S2" s="1"/>
      <c r="T2" s="1"/>
      <c r="U2" s="1"/>
      <c r="V2" s="1"/>
      <c r="W2" s="1"/>
      <c r="X2" s="1"/>
      <c r="Y2" s="1"/>
    </row>
    <row r="3" spans="1:25" ht="15">
      <c r="A3" s="2"/>
      <c r="B3" s="62" t="s">
        <v>1</v>
      </c>
      <c r="C3" s="43"/>
      <c r="D3" s="3" t="s">
        <v>2</v>
      </c>
      <c r="E3" s="3" t="s">
        <v>3</v>
      </c>
      <c r="F3" s="3" t="s">
        <v>4</v>
      </c>
      <c r="G3" s="3" t="s">
        <v>5</v>
      </c>
      <c r="H3" s="3" t="s">
        <v>6</v>
      </c>
      <c r="I3" s="3" t="s">
        <v>7</v>
      </c>
      <c r="J3" s="62" t="s">
        <v>8</v>
      </c>
      <c r="K3" s="43"/>
      <c r="L3" s="4"/>
      <c r="M3" s="4"/>
      <c r="N3" s="4"/>
      <c r="O3" s="5" t="s">
        <v>9</v>
      </c>
      <c r="P3" s="4" t="s">
        <v>10</v>
      </c>
      <c r="Q3" s="4" t="s">
        <v>11</v>
      </c>
      <c r="R3" s="4" t="s">
        <v>12</v>
      </c>
      <c r="S3" s="4" t="s">
        <v>13</v>
      </c>
      <c r="T3" s="4" t="s">
        <v>14</v>
      </c>
      <c r="U3" s="4" t="s">
        <v>15</v>
      </c>
      <c r="V3" s="4"/>
      <c r="W3" s="4"/>
      <c r="X3" s="4"/>
      <c r="Y3" s="4"/>
    </row>
    <row r="4" spans="1:25" ht="15">
      <c r="A4" s="6">
        <v>1</v>
      </c>
      <c r="B4" s="63" t="str">
        <f>VLOOKUP(A4,$M$4:$X$7,2,FALSE)</f>
        <v>WANNEROO</v>
      </c>
      <c r="C4" s="43"/>
      <c r="D4" s="7">
        <f>VLOOKUP(A4,$M$4:$X$7,3,FALSE)</f>
        <v>6</v>
      </c>
      <c r="E4" s="7">
        <f>VLOOKUP(A4,$M$4:$X$7,4,FALSE)</f>
        <v>2</v>
      </c>
      <c r="F4" s="7">
        <f>VLOOKUP(A4,$M$4:$X$7,5,FALSE)</f>
        <v>3</v>
      </c>
      <c r="G4" s="7">
        <f>VLOOKUP(A4,$M$4:$X$7,6,FALSE)</f>
        <v>1</v>
      </c>
      <c r="H4" s="7">
        <f>VLOOKUP(A4,$M$4:$X$7,7,FALSE)</f>
        <v>17.5</v>
      </c>
      <c r="I4" s="7">
        <f>VLOOKUP(A4,$M$4:$X$7,8,FALSE)</f>
        <v>12.5</v>
      </c>
      <c r="J4" s="60">
        <f>VLOOKUP(A4,$M$4:$X$7,9,FALSE)</f>
        <v>7</v>
      </c>
      <c r="K4" s="43"/>
      <c r="L4" s="8"/>
      <c r="M4" s="8">
        <f>RANK(X4,$X$4:$X$7,1)</f>
        <v>2</v>
      </c>
      <c r="N4" s="9" t="s">
        <v>16</v>
      </c>
      <c r="O4" s="10">
        <f>COUNTIF($N$9:$P$328,N4)</f>
        <v>6</v>
      </c>
      <c r="P4" s="8">
        <f>COUNTIF($R$9:$R$328,N4)</f>
        <v>3</v>
      </c>
      <c r="Q4" s="8">
        <f>COUNTIF($S$9:$T$328,N4)</f>
        <v>1</v>
      </c>
      <c r="R4" s="8">
        <f>O4-P4-Q4</f>
        <v>2</v>
      </c>
      <c r="S4" s="8">
        <f>SUMIF($N$8:$N$220,N4,$O$8:$O$220)+SUMIF($P$8:$P$220,N4,$Q$8:$Q$220)</f>
        <v>16.5</v>
      </c>
      <c r="T4" s="8">
        <f>O4*5-S4</f>
        <v>13.5</v>
      </c>
      <c r="U4" s="8">
        <f>P4*2+Q4</f>
        <v>7</v>
      </c>
      <c r="V4" s="8">
        <f>U4+(S4/100)</f>
        <v>7.165</v>
      </c>
      <c r="W4" s="8">
        <f>RANK(V4,$V$4:$V$7)</f>
        <v>2</v>
      </c>
      <c r="X4" s="8">
        <f>W4+0.01</f>
        <v>2.0099999999999998</v>
      </c>
    </row>
    <row r="5" spans="1:25" ht="15">
      <c r="A5" s="6">
        <v>2</v>
      </c>
      <c r="B5" s="63" t="str">
        <f>VLOOKUP(A5,$M$4:$X$7,2,FALSE)</f>
        <v>WAGC</v>
      </c>
      <c r="C5" s="43"/>
      <c r="D5" s="7">
        <f>VLOOKUP(A5,$M$4:$X$7,3,FALSE)</f>
        <v>6</v>
      </c>
      <c r="E5" s="7">
        <f>VLOOKUP(A5,$M$4:$X$7,4,FALSE)</f>
        <v>3</v>
      </c>
      <c r="F5" s="7">
        <f>VLOOKUP(A5,$M$4:$X$7,5,FALSE)</f>
        <v>1</v>
      </c>
      <c r="G5" s="7">
        <f>VLOOKUP(A5,$M$4:$X$7,6,FALSE)</f>
        <v>2</v>
      </c>
      <c r="H5" s="7">
        <f>VLOOKUP(A5,$M$4:$X$7,7,FALSE)</f>
        <v>16.5</v>
      </c>
      <c r="I5" s="7">
        <f>VLOOKUP(A5,$M$4:$X$7,8,FALSE)</f>
        <v>13.5</v>
      </c>
      <c r="J5" s="60">
        <f>VLOOKUP(A5,$M$4:$X$7,9,FALSE)</f>
        <v>7</v>
      </c>
      <c r="K5" s="43"/>
      <c r="L5" s="8"/>
      <c r="M5" s="8">
        <f>RANK(X5,$X$4:$X$7,1)</f>
        <v>3</v>
      </c>
      <c r="N5" s="9" t="s">
        <v>417</v>
      </c>
      <c r="O5" s="10">
        <f>COUNTIF($N$9:$P$328,N5)</f>
        <v>6</v>
      </c>
      <c r="P5" s="8">
        <f>COUNTIF($R$9:$R$328,N5)</f>
        <v>3</v>
      </c>
      <c r="Q5" s="8">
        <f>COUNTIF($S$9:$T$328,N5)</f>
        <v>1</v>
      </c>
      <c r="R5" s="8">
        <f>O5-P5-Q5</f>
        <v>2</v>
      </c>
      <c r="S5" s="8">
        <f>SUMIF($N$8:$N$220,N5,$O$8:$O$220)+SUMIF($P$8:$P$220,N5,$Q$8:$Q$220)</f>
        <v>15.5</v>
      </c>
      <c r="T5" s="8">
        <f>O5*5-S5</f>
        <v>14.5</v>
      </c>
      <c r="U5" s="8">
        <f>P5*2+Q5</f>
        <v>7</v>
      </c>
      <c r="V5" s="8">
        <f>U5+(S5/100)</f>
        <v>7.1550000000000002</v>
      </c>
      <c r="W5" s="8">
        <f>RANK(V5,$V$4:$V$7)</f>
        <v>3</v>
      </c>
      <c r="X5" s="8">
        <f>W5+0.02</f>
        <v>3.02</v>
      </c>
    </row>
    <row r="6" spans="1:25" ht="15">
      <c r="A6" s="6">
        <v>3</v>
      </c>
      <c r="B6" s="63" t="str">
        <f>VLOOKUP(A6,$M$4:$X$7,2,FALSE)</f>
        <v>LAKELANDS</v>
      </c>
      <c r="C6" s="43"/>
      <c r="D6" s="7">
        <f>VLOOKUP(A6,$M$4:$X$7,3,FALSE)</f>
        <v>6</v>
      </c>
      <c r="E6" s="7">
        <f>VLOOKUP(A6,$M$4:$X$7,4,FALSE)</f>
        <v>3</v>
      </c>
      <c r="F6" s="7">
        <f>VLOOKUP(A6,$M$4:$X$7,5,FALSE)</f>
        <v>1</v>
      </c>
      <c r="G6" s="7">
        <f>VLOOKUP(A6,$M$4:$X$7,6,FALSE)</f>
        <v>2</v>
      </c>
      <c r="H6" s="7">
        <f>VLOOKUP(A6,$M$4:$X$7,7,FALSE)</f>
        <v>15.5</v>
      </c>
      <c r="I6" s="7">
        <f>VLOOKUP(A6,$M$4:$X$7,8,FALSE)</f>
        <v>14.5</v>
      </c>
      <c r="J6" s="60">
        <f>VLOOKUP(A6,$M$4:$X$7,9,FALSE)</f>
        <v>7</v>
      </c>
      <c r="K6" s="43"/>
      <c r="L6" s="8"/>
      <c r="M6" s="8">
        <f>RANK(X6,$X$4:$X$7,1)</f>
        <v>4</v>
      </c>
      <c r="N6" s="9" t="s">
        <v>210</v>
      </c>
      <c r="O6" s="10">
        <f>COUNTIF($N$9:$P$328,N6)</f>
        <v>6</v>
      </c>
      <c r="P6" s="8">
        <f>COUNTIF($R$9:$R$328,N6)</f>
        <v>1</v>
      </c>
      <c r="Q6" s="8">
        <f>COUNTIF($S$9:$T$328,N6)</f>
        <v>1</v>
      </c>
      <c r="R6" s="8">
        <f>O6-P6-Q6</f>
        <v>4</v>
      </c>
      <c r="S6" s="8">
        <f>SUMIF($N$8:$N$220,N6,$O$8:$O$220)+SUMIF($P$8:$P$220,N6,$Q$8:$Q$220)</f>
        <v>10.5</v>
      </c>
      <c r="T6" s="8">
        <f>O6*5-S6</f>
        <v>19.5</v>
      </c>
      <c r="U6" s="8">
        <f>P6*2+Q6</f>
        <v>3</v>
      </c>
      <c r="V6" s="8">
        <f>U6+(S6/100)</f>
        <v>3.105</v>
      </c>
      <c r="W6" s="8">
        <f>RANK(V6,$V$4:$V$7)</f>
        <v>4</v>
      </c>
      <c r="X6" s="8">
        <f>W6+0.03</f>
        <v>4.03</v>
      </c>
    </row>
    <row r="7" spans="1:25" ht="15">
      <c r="A7" s="6">
        <v>4</v>
      </c>
      <c r="B7" s="63" t="str">
        <f>VLOOKUP(A7,$M$4:$X$7,2,FALSE)</f>
        <v>LAKE KARRINYUP</v>
      </c>
      <c r="C7" s="43"/>
      <c r="D7" s="7">
        <f>VLOOKUP(A7,$M$4:$X$7,3,FALSE)</f>
        <v>6</v>
      </c>
      <c r="E7" s="7">
        <f>VLOOKUP(A7,$M$4:$X$7,4,FALSE)</f>
        <v>1</v>
      </c>
      <c r="F7" s="7">
        <f>VLOOKUP(A7,$M$4:$X$7,5,FALSE)</f>
        <v>1</v>
      </c>
      <c r="G7" s="7">
        <f>VLOOKUP(A7,$M$4:$X$7,6,FALSE)</f>
        <v>4</v>
      </c>
      <c r="H7" s="7">
        <f>VLOOKUP(A7,$M$4:$X$7,7,FALSE)</f>
        <v>10.5</v>
      </c>
      <c r="I7" s="7">
        <f>VLOOKUP(A7,$M$4:$X$7,8,FALSE)</f>
        <v>19.5</v>
      </c>
      <c r="J7" s="60">
        <f>VLOOKUP(A7,$M$4:$X$7,9,FALSE)</f>
        <v>3</v>
      </c>
      <c r="K7" s="43"/>
      <c r="L7" s="8"/>
      <c r="M7" s="8">
        <f>RANK(X7,$X$4:$X$7,1)</f>
        <v>1</v>
      </c>
      <c r="N7" s="9" t="s">
        <v>438</v>
      </c>
      <c r="O7" s="10">
        <f>COUNTIF($N$9:$P$328,N7)</f>
        <v>6</v>
      </c>
      <c r="P7" s="8">
        <f>COUNTIF($R$9:$R$328,N7)</f>
        <v>2</v>
      </c>
      <c r="Q7" s="8">
        <f>COUNTIF($S$9:$T$328,N7)</f>
        <v>3</v>
      </c>
      <c r="R7" s="8">
        <f>O7-P7-Q7</f>
        <v>1</v>
      </c>
      <c r="S7" s="8">
        <f>SUMIF($N$8:$N$220,N7,$O$8:$O$220)+SUMIF($P$8:$P$220,N7,$Q$8:$Q$220)</f>
        <v>17.5</v>
      </c>
      <c r="T7" s="8">
        <f>O7*5-S7</f>
        <v>12.5</v>
      </c>
      <c r="U7" s="8">
        <f>P7*2+Q7</f>
        <v>7</v>
      </c>
      <c r="V7" s="8">
        <f>U7+(S7/100)</f>
        <v>7.1749999999999998</v>
      </c>
      <c r="W7" s="8">
        <f>RANK(V7,$V$4:$V$7)</f>
        <v>1</v>
      </c>
      <c r="X7" s="8">
        <f>W7+0.04</f>
        <v>1.04</v>
      </c>
    </row>
    <row r="8" spans="1:25" ht="15">
      <c r="A8" s="11"/>
      <c r="B8" s="64"/>
      <c r="C8" s="45"/>
      <c r="D8" s="45"/>
      <c r="E8" s="45"/>
      <c r="F8" s="45"/>
      <c r="G8" s="45"/>
      <c r="H8" s="45"/>
      <c r="I8" s="45"/>
      <c r="J8" s="45"/>
      <c r="K8" s="43"/>
      <c r="L8" s="11"/>
      <c r="M8" s="11"/>
      <c r="N8" s="11"/>
      <c r="O8" s="11"/>
      <c r="P8" s="11"/>
      <c r="Q8" s="11"/>
      <c r="R8" s="11"/>
      <c r="S8" s="11"/>
      <c r="T8" s="11"/>
      <c r="U8" s="11"/>
      <c r="V8" s="11"/>
      <c r="W8" s="11"/>
      <c r="X8" s="11"/>
      <c r="Y8" s="11"/>
    </row>
    <row r="9" spans="1:25" ht="23.25">
      <c r="A9" s="12"/>
      <c r="B9" s="65" t="s">
        <v>20</v>
      </c>
      <c r="C9" s="45"/>
      <c r="D9" s="45"/>
      <c r="E9" s="45"/>
      <c r="F9" s="45"/>
      <c r="G9" s="45"/>
      <c r="H9" s="45"/>
      <c r="I9" s="45"/>
      <c r="J9" s="45"/>
      <c r="K9" s="43"/>
      <c r="L9" s="12"/>
      <c r="M9" s="12"/>
      <c r="N9" s="12"/>
      <c r="O9" s="12"/>
      <c r="P9" s="12"/>
      <c r="Q9" s="12"/>
      <c r="R9" s="12"/>
      <c r="S9" s="12"/>
      <c r="T9" s="12"/>
      <c r="U9" s="12"/>
      <c r="V9" s="12"/>
      <c r="W9" s="12"/>
      <c r="X9" s="12"/>
      <c r="Y9" s="12"/>
    </row>
    <row r="10" spans="1:25" ht="20.25" customHeight="1">
      <c r="A10" s="13"/>
      <c r="B10" s="57" t="s">
        <v>21</v>
      </c>
      <c r="C10" s="45"/>
      <c r="D10" s="45"/>
      <c r="E10" s="45"/>
      <c r="F10" s="45"/>
      <c r="G10" s="45"/>
      <c r="H10" s="45"/>
      <c r="I10" s="45"/>
      <c r="J10" s="45"/>
      <c r="K10" s="43"/>
      <c r="L10" s="69"/>
      <c r="M10" s="69"/>
      <c r="N10" s="69"/>
      <c r="O10" s="69"/>
      <c r="P10" s="69"/>
      <c r="Q10" s="69"/>
      <c r="R10" s="69"/>
      <c r="S10" s="69"/>
      <c r="T10" s="69"/>
      <c r="U10" s="69"/>
      <c r="V10" s="69"/>
      <c r="W10" s="69"/>
      <c r="X10" s="69"/>
      <c r="Y10" s="69"/>
    </row>
    <row r="11" spans="1:25" ht="15">
      <c r="A11" s="15"/>
      <c r="B11" s="16" t="s">
        <v>22</v>
      </c>
      <c r="C11" s="58" t="s">
        <v>438</v>
      </c>
      <c r="D11" s="45"/>
      <c r="E11" s="45"/>
      <c r="F11" s="43"/>
      <c r="G11" s="17" t="s">
        <v>22</v>
      </c>
      <c r="H11" s="48" t="s">
        <v>417</v>
      </c>
      <c r="I11" s="45"/>
      <c r="J11" s="45"/>
      <c r="K11" s="43"/>
      <c r="L11" s="69"/>
      <c r="M11" s="69"/>
      <c r="N11" s="69"/>
      <c r="O11" s="69"/>
      <c r="P11" s="69"/>
      <c r="Q11" s="69"/>
      <c r="R11" s="69"/>
      <c r="S11" s="69"/>
      <c r="T11" s="69"/>
      <c r="U11" s="69"/>
      <c r="V11" s="69"/>
      <c r="W11" s="69"/>
      <c r="X11" s="69"/>
      <c r="Y11" s="69"/>
    </row>
    <row r="12" spans="1:25" ht="15">
      <c r="A12" s="15"/>
      <c r="B12" s="41" t="s">
        <v>23</v>
      </c>
      <c r="C12" s="59" t="s">
        <v>24</v>
      </c>
      <c r="D12" s="50"/>
      <c r="E12" s="41" t="s">
        <v>25</v>
      </c>
      <c r="F12" s="41" t="s">
        <v>26</v>
      </c>
      <c r="G12" s="40" t="s">
        <v>23</v>
      </c>
      <c r="H12" s="49" t="s">
        <v>24</v>
      </c>
      <c r="I12" s="50"/>
      <c r="J12" s="40" t="s">
        <v>25</v>
      </c>
      <c r="K12" s="40" t="s">
        <v>26</v>
      </c>
      <c r="L12" s="69"/>
      <c r="M12" s="69"/>
      <c r="N12" s="69"/>
      <c r="O12" s="69"/>
      <c r="P12" s="69"/>
      <c r="Q12" s="69"/>
      <c r="R12" s="69"/>
      <c r="S12" s="69"/>
      <c r="T12" s="69"/>
      <c r="U12" s="69"/>
      <c r="V12" s="69"/>
      <c r="W12" s="69"/>
      <c r="X12" s="69"/>
      <c r="Y12" s="69"/>
    </row>
    <row r="13" spans="1:25" ht="15">
      <c r="A13" s="15"/>
      <c r="B13" s="47"/>
      <c r="C13" s="51"/>
      <c r="D13" s="52"/>
      <c r="E13" s="47"/>
      <c r="F13" s="47"/>
      <c r="G13" s="47"/>
      <c r="H13" s="51"/>
      <c r="I13" s="52"/>
      <c r="J13" s="47"/>
      <c r="K13" s="47"/>
      <c r="L13" s="69"/>
      <c r="M13" s="69"/>
      <c r="N13" s="69"/>
      <c r="O13" s="69"/>
      <c r="P13" s="69"/>
      <c r="Q13" s="69"/>
      <c r="R13" s="69"/>
      <c r="S13" s="69"/>
      <c r="T13" s="69"/>
      <c r="U13" s="69"/>
      <c r="V13" s="69"/>
      <c r="W13" s="69"/>
      <c r="X13" s="69"/>
      <c r="Y13" s="69"/>
    </row>
    <row r="14" spans="1:25" ht="15">
      <c r="A14" s="15"/>
      <c r="B14" s="39"/>
      <c r="C14" s="53"/>
      <c r="D14" s="54"/>
      <c r="E14" s="39"/>
      <c r="F14" s="39"/>
      <c r="G14" s="39"/>
      <c r="H14" s="53"/>
      <c r="I14" s="54"/>
      <c r="J14" s="39"/>
      <c r="K14" s="39"/>
      <c r="L14" s="69"/>
      <c r="M14" s="69"/>
      <c r="N14" s="69"/>
      <c r="O14" s="69"/>
      <c r="P14" s="69"/>
      <c r="Q14" s="69"/>
      <c r="R14" s="69"/>
      <c r="S14" s="69"/>
      <c r="T14" s="69"/>
      <c r="U14" s="69"/>
      <c r="V14" s="69"/>
      <c r="W14" s="69"/>
      <c r="X14" s="69"/>
      <c r="Y14" s="69"/>
    </row>
    <row r="15" spans="1:25" ht="14.25" customHeight="1">
      <c r="A15" s="15"/>
      <c r="B15" s="41">
        <v>1</v>
      </c>
      <c r="C15" s="42" t="s">
        <v>734</v>
      </c>
      <c r="D15" s="43"/>
      <c r="E15" s="19">
        <v>18</v>
      </c>
      <c r="F15" s="38" t="s">
        <v>119</v>
      </c>
      <c r="G15" s="40">
        <v>1</v>
      </c>
      <c r="H15" s="66" t="s">
        <v>699</v>
      </c>
      <c r="I15" s="43"/>
      <c r="J15" s="19">
        <v>15</v>
      </c>
      <c r="K15" s="38" t="s">
        <v>119</v>
      </c>
      <c r="L15" s="71"/>
      <c r="M15" s="71"/>
      <c r="N15" s="71"/>
      <c r="O15" s="71"/>
      <c r="P15" s="71"/>
      <c r="Q15" s="71"/>
      <c r="R15" s="71"/>
      <c r="S15" s="71"/>
      <c r="T15" s="71"/>
      <c r="U15" s="71"/>
      <c r="V15" s="71"/>
      <c r="W15" s="71"/>
      <c r="X15" s="71"/>
      <c r="Y15" s="71"/>
    </row>
    <row r="16" spans="1:25" ht="15">
      <c r="A16" s="15"/>
      <c r="B16" s="39"/>
      <c r="C16" s="42" t="s">
        <v>669</v>
      </c>
      <c r="D16" s="43"/>
      <c r="E16" s="79">
        <v>11</v>
      </c>
      <c r="F16" s="39"/>
      <c r="G16" s="39"/>
      <c r="H16" s="42" t="s">
        <v>638</v>
      </c>
      <c r="I16" s="43"/>
      <c r="J16" s="19">
        <v>22</v>
      </c>
      <c r="K16" s="39"/>
      <c r="L16" s="71"/>
      <c r="M16" s="71"/>
      <c r="N16" s="71"/>
      <c r="O16" s="71"/>
      <c r="P16" s="71"/>
      <c r="Q16" s="71"/>
      <c r="R16" s="71"/>
      <c r="S16" s="71"/>
      <c r="T16" s="71"/>
      <c r="U16" s="71"/>
      <c r="V16" s="71"/>
      <c r="W16" s="71"/>
      <c r="X16" s="71"/>
      <c r="Y16" s="71"/>
    </row>
    <row r="17" spans="1:25" ht="15">
      <c r="A17" s="15"/>
      <c r="B17" s="41">
        <v>2</v>
      </c>
      <c r="C17" s="42" t="s">
        <v>702</v>
      </c>
      <c r="D17" s="43"/>
      <c r="E17" s="19">
        <v>12</v>
      </c>
      <c r="F17" s="38" t="s">
        <v>28</v>
      </c>
      <c r="G17" s="40">
        <v>2</v>
      </c>
      <c r="H17" s="66" t="s">
        <v>698</v>
      </c>
      <c r="I17" s="43"/>
      <c r="J17" s="19">
        <v>17</v>
      </c>
      <c r="K17" s="38"/>
      <c r="L17" s="71"/>
      <c r="M17" s="71"/>
      <c r="N17" s="71"/>
      <c r="O17" s="71"/>
      <c r="P17" s="71"/>
      <c r="Q17" s="71"/>
      <c r="R17" s="71"/>
      <c r="S17" s="71"/>
      <c r="T17" s="71"/>
      <c r="U17" s="71"/>
      <c r="V17" s="71"/>
      <c r="W17" s="71"/>
      <c r="X17" s="71"/>
      <c r="Y17" s="71"/>
    </row>
    <row r="18" spans="1:25" ht="15">
      <c r="A18" s="15"/>
      <c r="B18" s="39"/>
      <c r="C18" s="42" t="s">
        <v>733</v>
      </c>
      <c r="D18" s="43"/>
      <c r="E18" s="19">
        <v>8</v>
      </c>
      <c r="F18" s="39"/>
      <c r="G18" s="39"/>
      <c r="H18" s="66" t="s">
        <v>732</v>
      </c>
      <c r="I18" s="43"/>
      <c r="J18" s="19">
        <v>12</v>
      </c>
      <c r="K18" s="39"/>
      <c r="L18" s="71"/>
      <c r="M18" s="71"/>
      <c r="N18" s="71"/>
      <c r="O18" s="71"/>
      <c r="P18" s="71"/>
      <c r="Q18" s="71"/>
      <c r="R18" s="71"/>
      <c r="S18" s="71"/>
      <c r="T18" s="71"/>
      <c r="U18" s="71"/>
      <c r="V18" s="71"/>
      <c r="W18" s="71"/>
      <c r="X18" s="71"/>
      <c r="Y18" s="71"/>
    </row>
    <row r="19" spans="1:25" ht="15">
      <c r="A19" s="15"/>
      <c r="B19" s="41">
        <v>3</v>
      </c>
      <c r="C19" s="42" t="s">
        <v>677</v>
      </c>
      <c r="D19" s="43"/>
      <c r="E19" s="19">
        <v>8</v>
      </c>
      <c r="F19" s="38"/>
      <c r="G19" s="40">
        <v>3</v>
      </c>
      <c r="H19" s="66" t="s">
        <v>636</v>
      </c>
      <c r="I19" s="43"/>
      <c r="J19" s="19">
        <v>22</v>
      </c>
      <c r="K19" s="38" t="s">
        <v>68</v>
      </c>
      <c r="L19" s="71"/>
      <c r="M19" s="71"/>
      <c r="N19" s="71"/>
      <c r="O19" s="71"/>
      <c r="P19" s="71"/>
      <c r="Q19" s="71"/>
      <c r="R19" s="71"/>
      <c r="S19" s="71"/>
      <c r="T19" s="71"/>
      <c r="U19" s="71"/>
      <c r="V19" s="71"/>
      <c r="W19" s="71"/>
      <c r="X19" s="71"/>
      <c r="Y19" s="71"/>
    </row>
    <row r="20" spans="1:25" ht="15">
      <c r="A20" s="15"/>
      <c r="B20" s="39"/>
      <c r="C20" s="42" t="s">
        <v>657</v>
      </c>
      <c r="D20" s="43"/>
      <c r="E20" s="19">
        <v>18</v>
      </c>
      <c r="F20" s="39"/>
      <c r="G20" s="39"/>
      <c r="H20" s="66" t="s">
        <v>634</v>
      </c>
      <c r="I20" s="43"/>
      <c r="J20" s="19">
        <v>11</v>
      </c>
      <c r="K20" s="39"/>
      <c r="L20" s="71"/>
      <c r="M20" s="71"/>
      <c r="N20" s="71"/>
      <c r="O20" s="71"/>
      <c r="P20" s="71"/>
      <c r="Q20" s="71"/>
      <c r="R20" s="71"/>
      <c r="S20" s="71"/>
      <c r="T20" s="71"/>
      <c r="U20" s="71"/>
      <c r="V20" s="71"/>
      <c r="W20" s="71"/>
      <c r="X20" s="71"/>
      <c r="Y20" s="71"/>
    </row>
    <row r="21" spans="1:25" ht="15">
      <c r="A21" s="15"/>
      <c r="B21" s="41">
        <v>4</v>
      </c>
      <c r="C21" s="34" t="s">
        <v>726</v>
      </c>
      <c r="E21" s="19">
        <v>8</v>
      </c>
      <c r="F21" s="38" t="s">
        <v>68</v>
      </c>
      <c r="G21" s="40">
        <v>4</v>
      </c>
      <c r="H21" s="66" t="s">
        <v>644</v>
      </c>
      <c r="I21" s="43"/>
      <c r="J21" s="19">
        <v>19</v>
      </c>
      <c r="K21" s="38"/>
      <c r="L21" s="71"/>
      <c r="M21" s="71"/>
      <c r="N21" s="71"/>
      <c r="O21" s="71"/>
      <c r="P21" s="71"/>
      <c r="Q21" s="71"/>
      <c r="R21" s="71"/>
      <c r="S21" s="71"/>
      <c r="T21" s="71"/>
      <c r="U21" s="71"/>
      <c r="V21" s="71"/>
      <c r="W21" s="71"/>
      <c r="X21" s="71"/>
      <c r="Y21" s="71"/>
    </row>
    <row r="22" spans="1:25" ht="15">
      <c r="A22" s="15"/>
      <c r="B22" s="39"/>
      <c r="C22" s="42" t="s">
        <v>731</v>
      </c>
      <c r="D22" s="43"/>
      <c r="E22" s="19">
        <v>13</v>
      </c>
      <c r="F22" s="39"/>
      <c r="G22" s="39"/>
      <c r="H22" s="66" t="s">
        <v>649</v>
      </c>
      <c r="I22" s="43"/>
      <c r="J22" s="19">
        <v>18</v>
      </c>
      <c r="K22" s="39"/>
      <c r="L22" s="71"/>
      <c r="M22" s="71"/>
      <c r="N22" s="71"/>
      <c r="O22" s="71"/>
      <c r="P22" s="71"/>
      <c r="Q22" s="71"/>
      <c r="R22" s="71"/>
      <c r="S22" s="71"/>
      <c r="T22" s="71"/>
      <c r="U22" s="71"/>
      <c r="V22" s="71"/>
      <c r="W22" s="71"/>
      <c r="X22" s="71"/>
      <c r="Y22" s="71"/>
    </row>
    <row r="23" spans="1:25" ht="13.5" customHeight="1">
      <c r="A23" s="15"/>
      <c r="B23" s="41">
        <v>5</v>
      </c>
      <c r="C23" s="42" t="s">
        <v>655</v>
      </c>
      <c r="D23" s="43"/>
      <c r="E23" s="19">
        <v>15</v>
      </c>
      <c r="F23" s="38"/>
      <c r="G23" s="40">
        <v>5</v>
      </c>
      <c r="H23" s="66" t="s">
        <v>640</v>
      </c>
      <c r="I23" s="43"/>
      <c r="J23" s="19">
        <v>18</v>
      </c>
      <c r="K23" s="38" t="s">
        <v>38</v>
      </c>
      <c r="L23" s="71"/>
      <c r="M23" s="71"/>
      <c r="N23" s="71"/>
      <c r="O23" s="71"/>
      <c r="P23" s="71"/>
      <c r="Q23" s="71"/>
      <c r="R23" s="71"/>
      <c r="S23" s="71"/>
      <c r="T23" s="71"/>
      <c r="U23" s="71"/>
      <c r="V23" s="71"/>
      <c r="W23" s="71"/>
      <c r="X23" s="71"/>
      <c r="Y23" s="71"/>
    </row>
    <row r="24" spans="1:25" ht="15">
      <c r="A24" s="15"/>
      <c r="B24" s="39"/>
      <c r="C24" s="42" t="s">
        <v>653</v>
      </c>
      <c r="D24" s="43"/>
      <c r="E24" s="19">
        <v>28</v>
      </c>
      <c r="F24" s="39"/>
      <c r="G24" s="39"/>
      <c r="H24" s="66" t="s">
        <v>646</v>
      </c>
      <c r="I24" s="43"/>
      <c r="J24" s="19">
        <v>24</v>
      </c>
      <c r="K24" s="39"/>
      <c r="L24" s="71"/>
      <c r="M24" s="71"/>
      <c r="N24" s="71"/>
      <c r="O24" s="71"/>
      <c r="P24" s="71"/>
      <c r="Q24" s="71"/>
      <c r="R24" s="71"/>
      <c r="S24" s="71"/>
      <c r="T24" s="71"/>
      <c r="U24" s="71"/>
      <c r="V24" s="71"/>
      <c r="W24" s="71"/>
      <c r="X24" s="71"/>
      <c r="Y24" s="71"/>
    </row>
    <row r="25" spans="1:25" ht="15">
      <c r="A25" s="22"/>
      <c r="B25" s="44" t="str">
        <f>"TOTAL MATCHES WON BY : "&amp;C11</f>
        <v>TOTAL MATCHES WON BY : WANNEROO</v>
      </c>
      <c r="C25" s="45"/>
      <c r="D25" s="45"/>
      <c r="E25" s="43"/>
      <c r="F25" s="19">
        <f>COUNTA(F15:F24)-0.5*COUNTIF(F15:F24,"Sq*")-COUNTIF(F15:F24,"TBA")</f>
        <v>2.5</v>
      </c>
      <c r="G25" s="55" t="str">
        <f>"TOTAL MATCHES WON BY : "&amp;H11</f>
        <v>TOTAL MATCHES WON BY : LAKELANDS</v>
      </c>
      <c r="H25" s="45"/>
      <c r="I25" s="45"/>
      <c r="J25" s="43"/>
      <c r="K25" s="19">
        <f>COUNTA(K15:K24)-0.5*COUNTIF(K15:K24,"Sq*")-COUNTIF(K15:K24,"TBA")</f>
        <v>2.5</v>
      </c>
      <c r="L25" s="70"/>
      <c r="M25" s="70"/>
      <c r="N25" s="70" t="str">
        <f>IF(F25+K25=0,"",C11)</f>
        <v>WANNEROO</v>
      </c>
      <c r="O25" s="24">
        <f>F25</f>
        <v>2.5</v>
      </c>
      <c r="P25" s="70" t="str">
        <f>IF(F25+K25=0,"",H11)</f>
        <v>LAKELANDS</v>
      </c>
      <c r="Q25" s="24">
        <f>K25</f>
        <v>2.5</v>
      </c>
      <c r="R25" s="70" t="str">
        <f>G26</f>
        <v>HALVED</v>
      </c>
      <c r="S25" s="70" t="str">
        <f>IF(R25="HALVED",C11,"")</f>
        <v>WANNEROO</v>
      </c>
      <c r="T25" s="70" t="str">
        <f>IF(R25="HALVED",H11,"")</f>
        <v>LAKELANDS</v>
      </c>
      <c r="U25" s="70"/>
      <c r="V25" s="70"/>
      <c r="W25" s="70"/>
      <c r="X25" s="70"/>
      <c r="Y25" s="70"/>
    </row>
    <row r="26" spans="1:25" ht="15">
      <c r="A26" s="25"/>
      <c r="B26" s="46" t="s">
        <v>52</v>
      </c>
      <c r="C26" s="45"/>
      <c r="D26" s="45"/>
      <c r="E26" s="45"/>
      <c r="F26" s="43"/>
      <c r="G26" s="56" t="str">
        <f>IF(F25+K25&lt;4,"",IF(F25=K25,"HALVED",IF(F25&gt;K25,C11,H11)))</f>
        <v>HALVED</v>
      </c>
      <c r="H26" s="45"/>
      <c r="I26" s="45"/>
      <c r="J26" s="45"/>
      <c r="K26" s="43"/>
      <c r="L26" s="69"/>
      <c r="M26" s="69"/>
      <c r="N26" s="69"/>
      <c r="O26" s="69"/>
      <c r="P26" s="69"/>
      <c r="Q26" s="69"/>
      <c r="R26" s="69"/>
      <c r="S26" s="69"/>
      <c r="T26" s="69"/>
      <c r="U26" s="69"/>
      <c r="V26" s="69"/>
      <c r="W26" s="69"/>
      <c r="X26" s="69"/>
      <c r="Y26" s="69"/>
    </row>
    <row r="27" spans="1:25" ht="15">
      <c r="A27" s="25"/>
      <c r="B27" s="26"/>
      <c r="C27" s="26"/>
      <c r="D27" s="26"/>
      <c r="E27" s="26"/>
      <c r="F27" s="26"/>
      <c r="G27" s="27"/>
      <c r="H27" s="27"/>
      <c r="I27" s="27"/>
      <c r="J27" s="27"/>
      <c r="K27" s="27"/>
      <c r="L27" s="69"/>
      <c r="M27" s="69"/>
      <c r="N27" s="69"/>
      <c r="O27" s="69"/>
      <c r="P27" s="69"/>
      <c r="Q27" s="69"/>
      <c r="R27" s="69"/>
      <c r="S27" s="69"/>
      <c r="T27" s="69"/>
      <c r="U27" s="69"/>
      <c r="V27" s="69"/>
      <c r="W27" s="69"/>
      <c r="X27" s="69"/>
      <c r="Y27" s="69"/>
    </row>
    <row r="28" spans="1:25" ht="15">
      <c r="A28" s="15"/>
      <c r="B28" s="16" t="s">
        <v>22</v>
      </c>
      <c r="C28" s="58" t="s">
        <v>210</v>
      </c>
      <c r="D28" s="45"/>
      <c r="E28" s="45"/>
      <c r="F28" s="43"/>
      <c r="G28" s="17" t="s">
        <v>22</v>
      </c>
      <c r="H28" s="48" t="s">
        <v>16</v>
      </c>
      <c r="I28" s="45"/>
      <c r="J28" s="45"/>
      <c r="K28" s="43"/>
      <c r="L28" s="69"/>
      <c r="M28" s="69"/>
      <c r="N28" s="69"/>
      <c r="O28" s="69"/>
      <c r="P28" s="69"/>
      <c r="Q28" s="69"/>
      <c r="R28" s="69"/>
      <c r="S28" s="69"/>
      <c r="T28" s="69"/>
      <c r="U28" s="69"/>
      <c r="V28" s="69"/>
      <c r="W28" s="69"/>
      <c r="X28" s="69"/>
      <c r="Y28" s="69"/>
    </row>
    <row r="29" spans="1:25" ht="15">
      <c r="A29" s="15"/>
      <c r="B29" s="41" t="s">
        <v>23</v>
      </c>
      <c r="C29" s="59" t="s">
        <v>24</v>
      </c>
      <c r="D29" s="50"/>
      <c r="E29" s="41" t="s">
        <v>25</v>
      </c>
      <c r="F29" s="41" t="s">
        <v>26</v>
      </c>
      <c r="G29" s="40" t="s">
        <v>23</v>
      </c>
      <c r="H29" s="49" t="s">
        <v>24</v>
      </c>
      <c r="I29" s="50"/>
      <c r="J29" s="40" t="s">
        <v>25</v>
      </c>
      <c r="K29" s="40" t="s">
        <v>26</v>
      </c>
      <c r="L29" s="69"/>
      <c r="M29" s="69"/>
      <c r="N29" s="69"/>
      <c r="O29" s="69"/>
      <c r="P29" s="69"/>
      <c r="Q29" s="69"/>
      <c r="R29" s="69"/>
      <c r="S29" s="69"/>
      <c r="T29" s="69"/>
      <c r="U29" s="69"/>
      <c r="V29" s="69"/>
      <c r="W29" s="69"/>
      <c r="X29" s="69"/>
      <c r="Y29" s="69"/>
    </row>
    <row r="30" spans="1:25" ht="14.25" customHeight="1">
      <c r="A30" s="15"/>
      <c r="B30" s="47"/>
      <c r="C30" s="51"/>
      <c r="D30" s="52"/>
      <c r="E30" s="47"/>
      <c r="F30" s="47"/>
      <c r="G30" s="47"/>
      <c r="H30" s="51"/>
      <c r="I30" s="52"/>
      <c r="J30" s="47"/>
      <c r="K30" s="47"/>
      <c r="L30" s="69"/>
      <c r="M30" s="69"/>
      <c r="N30" s="69"/>
      <c r="O30" s="69"/>
      <c r="P30" s="69"/>
      <c r="Q30" s="69"/>
      <c r="R30" s="69"/>
      <c r="S30" s="69"/>
      <c r="T30" s="69"/>
      <c r="U30" s="69"/>
      <c r="V30" s="69"/>
      <c r="W30" s="69"/>
      <c r="X30" s="69"/>
      <c r="Y30" s="69"/>
    </row>
    <row r="31" spans="1:25" ht="15">
      <c r="A31" s="15"/>
      <c r="B31" s="39"/>
      <c r="C31" s="53"/>
      <c r="D31" s="54"/>
      <c r="E31" s="39"/>
      <c r="F31" s="39"/>
      <c r="G31" s="39"/>
      <c r="H31" s="53"/>
      <c r="I31" s="54"/>
      <c r="J31" s="39"/>
      <c r="K31" s="39"/>
      <c r="L31" s="69"/>
      <c r="M31" s="69"/>
      <c r="N31" s="69"/>
      <c r="O31" s="69"/>
      <c r="P31" s="69"/>
      <c r="Q31" s="69"/>
      <c r="R31" s="69"/>
      <c r="S31" s="69"/>
      <c r="T31" s="69"/>
      <c r="U31" s="69"/>
      <c r="V31" s="69"/>
      <c r="W31" s="69"/>
      <c r="X31" s="69"/>
      <c r="Y31" s="69"/>
    </row>
    <row r="32" spans="1:25" ht="15">
      <c r="A32" s="15"/>
      <c r="B32" s="41">
        <v>1</v>
      </c>
      <c r="C32" s="42" t="s">
        <v>668</v>
      </c>
      <c r="D32" s="43"/>
      <c r="E32" s="19">
        <v>8</v>
      </c>
      <c r="F32" s="38"/>
      <c r="G32" s="40">
        <v>1</v>
      </c>
      <c r="H32" s="42" t="s">
        <v>641</v>
      </c>
      <c r="I32" s="43"/>
      <c r="J32" s="19"/>
      <c r="K32" s="38" t="s">
        <v>33</v>
      </c>
      <c r="L32" s="71"/>
      <c r="M32" s="71"/>
      <c r="N32" s="71"/>
      <c r="O32" s="71"/>
      <c r="P32" s="71"/>
      <c r="Q32" s="71"/>
      <c r="R32" s="71"/>
      <c r="S32" s="71"/>
      <c r="T32" s="71"/>
      <c r="U32" s="71"/>
      <c r="V32" s="71"/>
      <c r="W32" s="71"/>
      <c r="X32" s="71"/>
      <c r="Y32" s="71"/>
    </row>
    <row r="33" spans="1:25" ht="15">
      <c r="A33" s="15"/>
      <c r="B33" s="39"/>
      <c r="C33" s="42" t="s">
        <v>666</v>
      </c>
      <c r="D33" s="43"/>
      <c r="E33" s="19">
        <v>14</v>
      </c>
      <c r="F33" s="39"/>
      <c r="G33" s="39"/>
      <c r="H33" s="42" t="s">
        <v>643</v>
      </c>
      <c r="I33" s="43"/>
      <c r="J33" s="19"/>
      <c r="K33" s="39"/>
      <c r="L33" s="71"/>
      <c r="M33" s="71"/>
      <c r="N33" s="71"/>
      <c r="O33" s="71"/>
      <c r="P33" s="71"/>
      <c r="Q33" s="71"/>
      <c r="R33" s="71"/>
      <c r="S33" s="71"/>
      <c r="T33" s="71"/>
      <c r="U33" s="71"/>
      <c r="V33" s="71"/>
      <c r="W33" s="71"/>
      <c r="X33" s="71"/>
      <c r="Y33" s="71"/>
    </row>
    <row r="34" spans="1:25" ht="30">
      <c r="A34" s="15"/>
      <c r="B34" s="41">
        <v>2</v>
      </c>
      <c r="C34" s="42" t="s">
        <v>664</v>
      </c>
      <c r="D34" s="43"/>
      <c r="E34" s="19">
        <v>9</v>
      </c>
      <c r="F34" s="38" t="s">
        <v>43</v>
      </c>
      <c r="G34" s="40">
        <v>2</v>
      </c>
      <c r="H34" s="34" t="s">
        <v>645</v>
      </c>
      <c r="J34" s="19"/>
      <c r="K34" s="38"/>
      <c r="L34" s="71"/>
      <c r="M34" s="71"/>
      <c r="N34" s="71"/>
      <c r="O34" s="71"/>
      <c r="P34" s="71"/>
      <c r="Q34" s="71"/>
      <c r="R34" s="71"/>
      <c r="S34" s="71"/>
      <c r="T34" s="71"/>
      <c r="U34" s="71"/>
      <c r="V34" s="71"/>
      <c r="W34" s="71"/>
      <c r="X34" s="71"/>
      <c r="Y34" s="71"/>
    </row>
    <row r="35" spans="1:25" ht="15">
      <c r="A35" s="15"/>
      <c r="B35" s="39"/>
      <c r="C35" s="42" t="s">
        <v>730</v>
      </c>
      <c r="D35" s="43"/>
      <c r="E35" s="19">
        <v>13</v>
      </c>
      <c r="F35" s="39"/>
      <c r="G35" s="39"/>
      <c r="H35" s="42" t="s">
        <v>729</v>
      </c>
      <c r="I35" s="43"/>
      <c r="J35" s="19"/>
      <c r="K35" s="39"/>
      <c r="L35" s="71"/>
      <c r="M35" s="71"/>
      <c r="N35" s="71"/>
      <c r="O35" s="71"/>
      <c r="P35" s="71"/>
      <c r="Q35" s="71"/>
      <c r="R35" s="71"/>
      <c r="S35" s="71"/>
      <c r="T35" s="71"/>
      <c r="U35" s="71"/>
      <c r="V35" s="71"/>
      <c r="W35" s="71"/>
      <c r="X35" s="71"/>
      <c r="Y35" s="71"/>
    </row>
    <row r="36" spans="1:25" ht="15">
      <c r="A36" s="15"/>
      <c r="B36" s="41">
        <v>3</v>
      </c>
      <c r="C36" s="42" t="s">
        <v>654</v>
      </c>
      <c r="D36" s="43"/>
      <c r="E36" s="19">
        <v>17</v>
      </c>
      <c r="F36" s="38"/>
      <c r="G36" s="40">
        <v>3</v>
      </c>
      <c r="H36" s="42" t="s">
        <v>681</v>
      </c>
      <c r="I36" s="43"/>
      <c r="J36" s="19"/>
      <c r="K36" s="38" t="s">
        <v>55</v>
      </c>
      <c r="L36" s="71"/>
      <c r="M36" s="71"/>
      <c r="N36" s="71"/>
      <c r="O36" s="71"/>
      <c r="P36" s="71"/>
      <c r="Q36" s="71"/>
      <c r="R36" s="71"/>
      <c r="S36" s="71"/>
      <c r="T36" s="71"/>
      <c r="U36" s="71"/>
      <c r="V36" s="71"/>
      <c r="W36" s="71"/>
      <c r="X36" s="71"/>
      <c r="Y36" s="71"/>
    </row>
    <row r="37" spans="1:25" ht="13.5" customHeight="1">
      <c r="A37" s="15"/>
      <c r="B37" s="39"/>
      <c r="C37" s="42" t="s">
        <v>658</v>
      </c>
      <c r="D37" s="43"/>
      <c r="E37" s="19">
        <v>17</v>
      </c>
      <c r="F37" s="39"/>
      <c r="G37" s="39"/>
      <c r="H37" s="42" t="s">
        <v>680</v>
      </c>
      <c r="I37" s="43"/>
      <c r="J37" s="19"/>
      <c r="K37" s="39"/>
      <c r="L37" s="71"/>
      <c r="M37" s="71"/>
      <c r="N37" s="71"/>
      <c r="O37" s="71"/>
      <c r="P37" s="71"/>
      <c r="Q37" s="71"/>
      <c r="R37" s="71"/>
      <c r="S37" s="71"/>
      <c r="T37" s="71"/>
      <c r="U37" s="71"/>
      <c r="V37" s="71"/>
      <c r="W37" s="71"/>
      <c r="X37" s="71"/>
      <c r="Y37" s="71"/>
    </row>
    <row r="38" spans="1:25" ht="15">
      <c r="A38" s="15"/>
      <c r="B38" s="41">
        <v>4</v>
      </c>
      <c r="C38" s="42" t="s">
        <v>673</v>
      </c>
      <c r="D38" s="43"/>
      <c r="E38" s="19">
        <v>12</v>
      </c>
      <c r="F38" s="38"/>
      <c r="G38" s="40">
        <v>4</v>
      </c>
      <c r="H38" s="42" t="s">
        <v>635</v>
      </c>
      <c r="I38" s="43"/>
      <c r="J38" s="19"/>
      <c r="K38" s="38" t="s">
        <v>33</v>
      </c>
      <c r="L38" s="71"/>
      <c r="M38" s="71"/>
      <c r="N38" s="71"/>
      <c r="O38" s="71"/>
      <c r="P38" s="71"/>
      <c r="Q38" s="71"/>
      <c r="R38" s="71"/>
      <c r="S38" s="71"/>
      <c r="T38" s="71"/>
      <c r="U38" s="71"/>
      <c r="V38" s="71"/>
      <c r="W38" s="71"/>
      <c r="X38" s="71"/>
      <c r="Y38" s="71"/>
    </row>
    <row r="39" spans="1:25" ht="15">
      <c r="A39" s="15"/>
      <c r="B39" s="39"/>
      <c r="C39" s="42" t="s">
        <v>662</v>
      </c>
      <c r="D39" s="43"/>
      <c r="E39" s="19">
        <v>24</v>
      </c>
      <c r="F39" s="39"/>
      <c r="G39" s="39"/>
      <c r="H39" s="42" t="s">
        <v>728</v>
      </c>
      <c r="I39" s="43"/>
      <c r="J39" s="19"/>
      <c r="K39" s="39"/>
      <c r="L39" s="71"/>
      <c r="M39" s="71"/>
      <c r="N39" s="71"/>
      <c r="O39" s="71"/>
      <c r="P39" s="71"/>
      <c r="Q39" s="71"/>
      <c r="R39" s="71"/>
      <c r="S39" s="71"/>
      <c r="T39" s="71"/>
      <c r="U39" s="71"/>
      <c r="V39" s="71"/>
      <c r="W39" s="71"/>
      <c r="X39" s="71"/>
      <c r="Y39" s="71"/>
    </row>
    <row r="40" spans="1:25" ht="15">
      <c r="A40" s="15"/>
      <c r="B40" s="41">
        <v>5</v>
      </c>
      <c r="C40" s="42" t="s">
        <v>670</v>
      </c>
      <c r="D40" s="43"/>
      <c r="E40" s="19">
        <v>13</v>
      </c>
      <c r="F40" s="38"/>
      <c r="G40" s="40">
        <v>5</v>
      </c>
      <c r="H40" s="42" t="s">
        <v>727</v>
      </c>
      <c r="I40" s="43"/>
      <c r="J40" s="19"/>
      <c r="K40" s="38" t="s">
        <v>87</v>
      </c>
      <c r="L40" s="71"/>
      <c r="M40" s="71"/>
      <c r="N40" s="71"/>
      <c r="O40" s="71"/>
      <c r="P40" s="71"/>
      <c r="Q40" s="71"/>
      <c r="R40" s="71"/>
      <c r="S40" s="71"/>
      <c r="T40" s="71"/>
      <c r="U40" s="71"/>
      <c r="V40" s="71"/>
      <c r="W40" s="71"/>
      <c r="X40" s="71"/>
      <c r="Y40" s="71"/>
    </row>
    <row r="41" spans="1:25" ht="15">
      <c r="A41" s="15"/>
      <c r="B41" s="39"/>
      <c r="C41" s="42" t="s">
        <v>672</v>
      </c>
      <c r="D41" s="43"/>
      <c r="E41" s="19">
        <v>16</v>
      </c>
      <c r="F41" s="39"/>
      <c r="G41" s="39"/>
      <c r="H41" s="42" t="s">
        <v>650</v>
      </c>
      <c r="I41" s="43"/>
      <c r="J41" s="19"/>
      <c r="K41" s="39"/>
      <c r="L41" s="71"/>
      <c r="M41" s="71"/>
      <c r="N41" s="71"/>
      <c r="O41" s="71"/>
      <c r="P41" s="71"/>
      <c r="Q41" s="71"/>
      <c r="R41" s="71"/>
      <c r="S41" s="71"/>
      <c r="T41" s="71"/>
      <c r="U41" s="71"/>
      <c r="V41" s="71"/>
      <c r="W41" s="71"/>
      <c r="X41" s="71"/>
      <c r="Y41" s="71"/>
    </row>
    <row r="42" spans="1:25" ht="15">
      <c r="A42" s="22"/>
      <c r="B42" s="44" t="str">
        <f>"TOTAL MATCHES WON BY : "&amp;C28</f>
        <v>TOTAL MATCHES WON BY : LAKE KARRINYUP</v>
      </c>
      <c r="C42" s="45"/>
      <c r="D42" s="45"/>
      <c r="E42" s="43"/>
      <c r="F42" s="19">
        <f>COUNTA(F32:F41)-0.5*COUNTIF(F32:F41,"Sq*")-COUNTIF(F32:F41,"TBA")</f>
        <v>1</v>
      </c>
      <c r="G42" s="55" t="str">
        <f>"TOTAL MATCHES WON BY : "&amp;H28</f>
        <v>TOTAL MATCHES WON BY : WAGC</v>
      </c>
      <c r="H42" s="45"/>
      <c r="I42" s="45"/>
      <c r="J42" s="43"/>
      <c r="K42" s="19">
        <f>COUNTA(K32:K41)-0.5*COUNTIF(K32:K41,"Sq*")-COUNTIF(K32:K41,"TBA")</f>
        <v>4</v>
      </c>
      <c r="L42" s="70"/>
      <c r="M42" s="70"/>
      <c r="N42" s="70" t="str">
        <f>IF(F42+K42=0,"",C28)</f>
        <v>LAKE KARRINYUP</v>
      </c>
      <c r="O42" s="24">
        <f>F42</f>
        <v>1</v>
      </c>
      <c r="P42" s="70" t="str">
        <f>IF(F42+K42=0,"",H28)</f>
        <v>WAGC</v>
      </c>
      <c r="Q42" s="24">
        <f>K42</f>
        <v>4</v>
      </c>
      <c r="R42" s="70" t="str">
        <f>G43</f>
        <v>WAGC</v>
      </c>
      <c r="S42" s="70" t="str">
        <f>IF(R42="HALVED",C28,"")</f>
        <v/>
      </c>
      <c r="T42" s="70" t="str">
        <f>IF(R42="HALVED",H28,"")</f>
        <v/>
      </c>
      <c r="U42" s="70"/>
      <c r="V42" s="70"/>
      <c r="W42" s="70"/>
      <c r="X42" s="70"/>
      <c r="Y42" s="70"/>
    </row>
    <row r="43" spans="1:25" ht="15">
      <c r="A43" s="25"/>
      <c r="B43" s="46" t="s">
        <v>52</v>
      </c>
      <c r="C43" s="45"/>
      <c r="D43" s="45"/>
      <c r="E43" s="45"/>
      <c r="F43" s="43"/>
      <c r="G43" s="56" t="str">
        <f>IF(F42+K42&lt;4,"",IF(F42=K42,"HALVED",IF(F42&gt;K42,C28,H28)))</f>
        <v>WAGC</v>
      </c>
      <c r="H43" s="45"/>
      <c r="I43" s="45"/>
      <c r="J43" s="45"/>
      <c r="K43" s="43"/>
      <c r="L43" s="69"/>
      <c r="M43" s="69"/>
      <c r="N43" s="69"/>
      <c r="O43" s="69"/>
      <c r="P43" s="69"/>
      <c r="Q43" s="69"/>
      <c r="R43" s="69"/>
      <c r="S43" s="69"/>
      <c r="T43" s="69"/>
      <c r="U43" s="69"/>
      <c r="V43" s="69"/>
      <c r="W43" s="69"/>
      <c r="X43" s="69"/>
      <c r="Y43" s="69"/>
    </row>
    <row r="44" spans="1:25" ht="15">
      <c r="A44" s="25"/>
      <c r="B44" s="28"/>
      <c r="C44" s="28"/>
      <c r="D44" s="28"/>
      <c r="E44" s="28"/>
      <c r="F44" s="28"/>
      <c r="G44" s="29"/>
      <c r="H44" s="29"/>
      <c r="I44" s="29"/>
      <c r="J44" s="29"/>
      <c r="K44" s="29"/>
      <c r="L44" s="69"/>
      <c r="M44" s="69"/>
      <c r="N44" s="69"/>
      <c r="O44" s="69"/>
      <c r="P44" s="69"/>
      <c r="Q44" s="69"/>
      <c r="R44" s="69"/>
      <c r="S44" s="69"/>
      <c r="T44" s="69"/>
      <c r="U44" s="69"/>
      <c r="V44" s="69"/>
      <c r="W44" s="69"/>
      <c r="X44" s="69"/>
      <c r="Y44" s="69"/>
    </row>
    <row r="45" spans="1:25" ht="22.5" customHeight="1">
      <c r="A45" s="25"/>
      <c r="B45" s="57" t="s">
        <v>76</v>
      </c>
      <c r="C45" s="45"/>
      <c r="D45" s="45"/>
      <c r="E45" s="45"/>
      <c r="F45" s="45"/>
      <c r="G45" s="45"/>
      <c r="H45" s="45"/>
      <c r="I45" s="45"/>
      <c r="J45" s="45"/>
      <c r="K45" s="43"/>
      <c r="L45" s="69"/>
      <c r="M45" s="69"/>
      <c r="N45" s="69"/>
      <c r="O45" s="69"/>
      <c r="P45" s="69"/>
      <c r="Q45" s="69"/>
      <c r="R45" s="69"/>
      <c r="S45" s="69"/>
      <c r="T45" s="69"/>
      <c r="U45" s="69"/>
      <c r="V45" s="69"/>
      <c r="W45" s="69"/>
      <c r="X45" s="69"/>
      <c r="Y45" s="69"/>
    </row>
    <row r="46" spans="1:25" ht="15">
      <c r="A46" s="25"/>
      <c r="B46" s="16" t="s">
        <v>22</v>
      </c>
      <c r="C46" s="58" t="s">
        <v>438</v>
      </c>
      <c r="D46" s="45"/>
      <c r="E46" s="45"/>
      <c r="F46" s="43"/>
      <c r="G46" s="17" t="s">
        <v>22</v>
      </c>
      <c r="H46" s="48" t="s">
        <v>16</v>
      </c>
      <c r="I46" s="45"/>
      <c r="J46" s="45"/>
      <c r="K46" s="43"/>
      <c r="L46" s="69"/>
      <c r="M46" s="69"/>
      <c r="N46" s="69"/>
      <c r="O46" s="69"/>
      <c r="P46" s="69"/>
      <c r="Q46" s="69"/>
      <c r="R46" s="69"/>
      <c r="S46" s="69"/>
      <c r="T46" s="69"/>
      <c r="U46" s="69"/>
      <c r="V46" s="69"/>
      <c r="W46" s="69"/>
      <c r="X46" s="69"/>
      <c r="Y46" s="69"/>
    </row>
    <row r="47" spans="1:25" ht="15">
      <c r="A47" s="15"/>
      <c r="B47" s="41" t="s">
        <v>23</v>
      </c>
      <c r="C47" s="59" t="s">
        <v>24</v>
      </c>
      <c r="D47" s="50"/>
      <c r="E47" s="41" t="s">
        <v>25</v>
      </c>
      <c r="F47" s="41" t="s">
        <v>26</v>
      </c>
      <c r="G47" s="40" t="s">
        <v>23</v>
      </c>
      <c r="H47" s="49" t="s">
        <v>24</v>
      </c>
      <c r="I47" s="50"/>
      <c r="J47" s="40" t="s">
        <v>25</v>
      </c>
      <c r="K47" s="40" t="s">
        <v>26</v>
      </c>
      <c r="L47" s="69"/>
      <c r="M47" s="69"/>
      <c r="N47" s="69"/>
      <c r="O47" s="69"/>
      <c r="P47" s="69"/>
      <c r="Q47" s="69"/>
      <c r="R47" s="69"/>
      <c r="S47" s="69"/>
      <c r="T47" s="69"/>
      <c r="U47" s="69"/>
      <c r="V47" s="69"/>
      <c r="W47" s="69"/>
      <c r="X47" s="69"/>
      <c r="Y47" s="69"/>
    </row>
    <row r="48" spans="1:25" ht="15">
      <c r="A48" s="15"/>
      <c r="B48" s="47"/>
      <c r="C48" s="51"/>
      <c r="D48" s="52"/>
      <c r="E48" s="47"/>
      <c r="F48" s="47"/>
      <c r="G48" s="47"/>
      <c r="H48" s="51"/>
      <c r="I48" s="52"/>
      <c r="J48" s="47"/>
      <c r="K48" s="47"/>
      <c r="L48" s="69"/>
      <c r="M48" s="69"/>
      <c r="N48" s="69"/>
      <c r="O48" s="69"/>
      <c r="P48" s="69"/>
      <c r="Q48" s="69"/>
      <c r="R48" s="69"/>
      <c r="S48" s="69"/>
      <c r="T48" s="69"/>
      <c r="U48" s="69"/>
      <c r="V48" s="69"/>
      <c r="W48" s="69"/>
      <c r="X48" s="69"/>
      <c r="Y48" s="69"/>
    </row>
    <row r="49" spans="1:25" ht="15">
      <c r="A49" s="15"/>
      <c r="B49" s="39"/>
      <c r="C49" s="53"/>
      <c r="D49" s="54"/>
      <c r="E49" s="39"/>
      <c r="F49" s="39"/>
      <c r="G49" s="39"/>
      <c r="H49" s="53"/>
      <c r="I49" s="54"/>
      <c r="J49" s="39"/>
      <c r="K49" s="39"/>
      <c r="L49" s="69"/>
      <c r="M49" s="69"/>
      <c r="N49" s="69"/>
      <c r="O49" s="69"/>
      <c r="P49" s="69"/>
      <c r="Q49" s="69"/>
      <c r="R49" s="69"/>
      <c r="S49" s="69"/>
      <c r="T49" s="69"/>
      <c r="U49" s="69"/>
      <c r="V49" s="69"/>
      <c r="W49" s="69"/>
      <c r="X49" s="69"/>
      <c r="Y49" s="69"/>
    </row>
    <row r="50" spans="1:25" ht="15">
      <c r="A50" s="15"/>
      <c r="B50" s="41">
        <v>1</v>
      </c>
      <c r="C50" s="42" t="s">
        <v>671</v>
      </c>
      <c r="D50" s="43"/>
      <c r="E50" s="19">
        <v>6</v>
      </c>
      <c r="F50" s="38" t="s">
        <v>43</v>
      </c>
      <c r="G50" s="40">
        <v>1</v>
      </c>
      <c r="H50" s="42" t="s">
        <v>641</v>
      </c>
      <c r="I50" s="43"/>
      <c r="J50" s="19">
        <v>12</v>
      </c>
      <c r="K50" s="38"/>
      <c r="L50" s="71"/>
      <c r="M50" s="71"/>
      <c r="N50" s="71"/>
      <c r="O50" s="71"/>
      <c r="P50" s="71"/>
      <c r="Q50" s="71"/>
      <c r="R50" s="71"/>
      <c r="S50" s="71"/>
      <c r="T50" s="71"/>
      <c r="U50" s="71"/>
      <c r="V50" s="71"/>
      <c r="W50" s="71"/>
      <c r="X50" s="71"/>
      <c r="Y50" s="71"/>
    </row>
    <row r="51" spans="1:25" ht="15">
      <c r="A51" s="15"/>
      <c r="B51" s="39"/>
      <c r="C51" s="42" t="s">
        <v>669</v>
      </c>
      <c r="D51" s="43"/>
      <c r="E51" s="19">
        <v>11</v>
      </c>
      <c r="F51" s="39"/>
      <c r="G51" s="39"/>
      <c r="H51" s="42" t="s">
        <v>149</v>
      </c>
      <c r="I51" s="43"/>
      <c r="J51" s="19">
        <v>15</v>
      </c>
      <c r="K51" s="39"/>
      <c r="L51" s="71"/>
      <c r="M51" s="71"/>
      <c r="N51" s="71"/>
      <c r="O51" s="71"/>
      <c r="P51" s="71"/>
      <c r="Q51" s="71"/>
      <c r="R51" s="71"/>
      <c r="S51" s="71"/>
      <c r="T51" s="71"/>
      <c r="U51" s="71"/>
      <c r="V51" s="71"/>
      <c r="W51" s="71"/>
      <c r="X51" s="71"/>
      <c r="Y51" s="71"/>
    </row>
    <row r="52" spans="1:25" ht="15">
      <c r="A52" s="15"/>
      <c r="B52" s="41">
        <v>2</v>
      </c>
      <c r="C52" s="42" t="s">
        <v>677</v>
      </c>
      <c r="D52" s="43"/>
      <c r="E52" s="19">
        <v>6</v>
      </c>
      <c r="F52" s="38" t="s">
        <v>119</v>
      </c>
      <c r="G52" s="40">
        <v>2</v>
      </c>
      <c r="H52" s="42" t="s">
        <v>645</v>
      </c>
      <c r="I52" s="43"/>
      <c r="J52" s="19">
        <v>15</v>
      </c>
      <c r="K52" s="38" t="s">
        <v>119</v>
      </c>
      <c r="L52" s="71"/>
      <c r="M52" s="71"/>
      <c r="N52" s="71"/>
      <c r="O52" s="71"/>
      <c r="P52" s="71"/>
      <c r="Q52" s="71"/>
      <c r="R52" s="71"/>
      <c r="S52" s="71"/>
      <c r="T52" s="71"/>
      <c r="U52" s="71"/>
      <c r="V52" s="71"/>
      <c r="W52" s="71"/>
      <c r="X52" s="71"/>
      <c r="Y52" s="71"/>
    </row>
    <row r="53" spans="1:25" ht="15">
      <c r="A53" s="15"/>
      <c r="B53" s="39"/>
      <c r="C53" s="42" t="s">
        <v>657</v>
      </c>
      <c r="D53" s="43"/>
      <c r="E53" s="19">
        <v>17</v>
      </c>
      <c r="F53" s="39"/>
      <c r="G53" s="39"/>
      <c r="H53" s="42" t="s">
        <v>643</v>
      </c>
      <c r="I53" s="43"/>
      <c r="J53" s="19">
        <v>18</v>
      </c>
      <c r="K53" s="39"/>
      <c r="L53" s="71"/>
      <c r="M53" s="71"/>
      <c r="N53" s="71"/>
      <c r="O53" s="71"/>
      <c r="P53" s="71"/>
      <c r="Q53" s="71"/>
      <c r="R53" s="71"/>
      <c r="S53" s="71"/>
      <c r="T53" s="71"/>
      <c r="U53" s="71"/>
      <c r="V53" s="71"/>
      <c r="W53" s="71"/>
      <c r="X53" s="71"/>
      <c r="Y53" s="71"/>
    </row>
    <row r="54" spans="1:25" ht="15">
      <c r="A54" s="15"/>
      <c r="B54" s="41">
        <v>3</v>
      </c>
      <c r="C54" s="42" t="s">
        <v>726</v>
      </c>
      <c r="D54" s="43"/>
      <c r="E54" s="19">
        <v>8</v>
      </c>
      <c r="F54" s="38" t="s">
        <v>84</v>
      </c>
      <c r="G54" s="40">
        <v>3</v>
      </c>
      <c r="H54" s="42" t="s">
        <v>681</v>
      </c>
      <c r="I54" s="43"/>
      <c r="J54" s="19">
        <v>15</v>
      </c>
      <c r="K54" s="38"/>
      <c r="L54" s="71"/>
      <c r="M54" s="71"/>
      <c r="N54" s="71"/>
      <c r="O54" s="71"/>
      <c r="P54" s="71"/>
      <c r="Q54" s="71"/>
      <c r="R54" s="71"/>
      <c r="S54" s="71"/>
      <c r="T54" s="71"/>
      <c r="U54" s="71"/>
      <c r="V54" s="71"/>
      <c r="W54" s="71"/>
      <c r="X54" s="71"/>
      <c r="Y54" s="71"/>
    </row>
    <row r="55" spans="1:25" ht="15">
      <c r="A55" s="15"/>
      <c r="B55" s="39"/>
      <c r="C55" s="42" t="s">
        <v>725</v>
      </c>
      <c r="D55" s="43"/>
      <c r="E55" s="19">
        <v>12</v>
      </c>
      <c r="F55" s="39"/>
      <c r="G55" s="39"/>
      <c r="H55" s="42" t="s">
        <v>680</v>
      </c>
      <c r="I55" s="43"/>
      <c r="J55" s="19">
        <v>10</v>
      </c>
      <c r="K55" s="39"/>
      <c r="L55" s="71"/>
      <c r="M55" s="71"/>
      <c r="N55" s="71"/>
      <c r="O55" s="71"/>
      <c r="P55" s="71"/>
      <c r="Q55" s="71"/>
      <c r="R55" s="71"/>
      <c r="S55" s="71"/>
      <c r="T55" s="71"/>
      <c r="U55" s="71"/>
      <c r="V55" s="71"/>
      <c r="W55" s="71"/>
      <c r="X55" s="71"/>
      <c r="Y55" s="71"/>
    </row>
    <row r="56" spans="1:25" ht="15">
      <c r="A56" s="15"/>
      <c r="B56" s="41">
        <v>4</v>
      </c>
      <c r="C56" s="42" t="s">
        <v>702</v>
      </c>
      <c r="D56" s="43"/>
      <c r="E56" s="19">
        <v>12</v>
      </c>
      <c r="F56" s="38"/>
      <c r="G56" s="40">
        <v>4</v>
      </c>
      <c r="H56" s="42" t="s">
        <v>637</v>
      </c>
      <c r="I56" s="43"/>
      <c r="J56" s="19">
        <v>14</v>
      </c>
      <c r="K56" s="38" t="s">
        <v>43</v>
      </c>
      <c r="L56" s="71"/>
      <c r="M56" s="71"/>
      <c r="N56" s="71"/>
      <c r="O56" s="71"/>
      <c r="P56" s="71"/>
      <c r="Q56" s="71"/>
      <c r="R56" s="71"/>
      <c r="S56" s="71"/>
      <c r="T56" s="71"/>
      <c r="U56" s="71"/>
      <c r="V56" s="71"/>
      <c r="W56" s="71"/>
      <c r="X56" s="71"/>
      <c r="Y56" s="71"/>
    </row>
    <row r="57" spans="1:25" ht="15">
      <c r="A57" s="15"/>
      <c r="B57" s="39"/>
      <c r="C57" s="42" t="s">
        <v>663</v>
      </c>
      <c r="D57" s="43"/>
      <c r="E57" s="19">
        <v>13</v>
      </c>
      <c r="F57" s="39"/>
      <c r="G57" s="39"/>
      <c r="H57" s="42" t="s">
        <v>635</v>
      </c>
      <c r="I57" s="43"/>
      <c r="J57" s="19">
        <v>16</v>
      </c>
      <c r="K57" s="39"/>
      <c r="L57" s="71"/>
      <c r="M57" s="71"/>
      <c r="N57" s="71"/>
      <c r="O57" s="71"/>
      <c r="P57" s="71"/>
      <c r="Q57" s="71"/>
      <c r="R57" s="71"/>
      <c r="S57" s="71"/>
      <c r="T57" s="71"/>
      <c r="U57" s="71"/>
      <c r="V57" s="71"/>
      <c r="W57" s="71"/>
      <c r="X57" s="71"/>
      <c r="Y57" s="71"/>
    </row>
    <row r="58" spans="1:25" ht="15">
      <c r="A58" s="15"/>
      <c r="B58" s="41">
        <v>5</v>
      </c>
      <c r="C58" s="42" t="s">
        <v>655</v>
      </c>
      <c r="D58" s="43"/>
      <c r="E58" s="19">
        <v>16</v>
      </c>
      <c r="F58" s="38"/>
      <c r="G58" s="40">
        <v>5</v>
      </c>
      <c r="H58" s="42" t="s">
        <v>701</v>
      </c>
      <c r="I58" s="43"/>
      <c r="J58" s="19">
        <v>20</v>
      </c>
      <c r="K58" s="38" t="s">
        <v>68</v>
      </c>
      <c r="L58" s="71"/>
      <c r="M58" s="71"/>
      <c r="N58" s="71"/>
      <c r="O58" s="71"/>
      <c r="P58" s="71"/>
      <c r="Q58" s="71"/>
      <c r="R58" s="71"/>
      <c r="S58" s="71"/>
      <c r="T58" s="71"/>
      <c r="U58" s="71"/>
      <c r="V58" s="71"/>
      <c r="W58" s="71"/>
      <c r="X58" s="71"/>
      <c r="Y58" s="71"/>
    </row>
    <row r="59" spans="1:25" ht="15">
      <c r="A59" s="15"/>
      <c r="B59" s="39"/>
      <c r="C59" s="42" t="s">
        <v>653</v>
      </c>
      <c r="D59" s="43"/>
      <c r="E59" s="19">
        <v>28</v>
      </c>
      <c r="F59" s="39"/>
      <c r="G59" s="39"/>
      <c r="H59" s="42" t="s">
        <v>700</v>
      </c>
      <c r="I59" s="43"/>
      <c r="J59" s="19">
        <v>19</v>
      </c>
      <c r="K59" s="39"/>
      <c r="L59" s="71"/>
      <c r="M59" s="71"/>
      <c r="N59" s="71"/>
      <c r="O59" s="71"/>
      <c r="P59" s="71"/>
      <c r="Q59" s="71"/>
      <c r="R59" s="71"/>
      <c r="S59" s="71"/>
      <c r="T59" s="71"/>
      <c r="U59" s="71"/>
      <c r="V59" s="71"/>
      <c r="W59" s="71"/>
      <c r="X59" s="71"/>
      <c r="Y59" s="71"/>
    </row>
    <row r="60" spans="1:25" ht="15">
      <c r="A60" s="15"/>
      <c r="B60" s="44" t="str">
        <f>"TOTAL MATCHES WON BY : "&amp;C46</f>
        <v>TOTAL MATCHES WON BY : WANNEROO</v>
      </c>
      <c r="C60" s="45"/>
      <c r="D60" s="45"/>
      <c r="E60" s="43"/>
      <c r="F60" s="19">
        <f>COUNTA(F50:F59)-0.5*COUNTIF(F50:F59,"Sq*")-COUNTIF(F50:F59,"TBA")</f>
        <v>2.5</v>
      </c>
      <c r="G60" s="55" t="str">
        <f>"TOTAL MATCHES WON BY : "&amp;H46</f>
        <v>TOTAL MATCHES WON BY : WAGC</v>
      </c>
      <c r="H60" s="45"/>
      <c r="I60" s="45"/>
      <c r="J60" s="43"/>
      <c r="K60" s="19">
        <f>COUNTA(K50:K59)-0.5*COUNTIF(K50:K59,"Sq*")-COUNTIF(K50:K59,"TBA")</f>
        <v>2.5</v>
      </c>
      <c r="L60" s="70"/>
      <c r="M60" s="70"/>
      <c r="N60" s="70" t="str">
        <f>IF(F60+K60=0,"",C46)</f>
        <v>WANNEROO</v>
      </c>
      <c r="O60" s="24">
        <f>F60</f>
        <v>2.5</v>
      </c>
      <c r="P60" s="70" t="str">
        <f>IF(F60+K60=0,"",H46)</f>
        <v>WAGC</v>
      </c>
      <c r="Q60" s="24">
        <f>K60</f>
        <v>2.5</v>
      </c>
      <c r="R60" s="70" t="str">
        <f>G61</f>
        <v>HALVED</v>
      </c>
      <c r="S60" s="70" t="str">
        <f>IF(R60="HALVED",C46,"")</f>
        <v>WANNEROO</v>
      </c>
      <c r="T60" s="70" t="str">
        <f>IF(R60="HALVED",H46,"")</f>
        <v>WAGC</v>
      </c>
      <c r="U60" s="70"/>
      <c r="V60" s="70"/>
      <c r="W60" s="70"/>
      <c r="X60" s="70"/>
      <c r="Y60" s="70"/>
    </row>
    <row r="61" spans="1:25" ht="15">
      <c r="A61" s="22"/>
      <c r="B61" s="46" t="s">
        <v>52</v>
      </c>
      <c r="C61" s="45"/>
      <c r="D61" s="45"/>
      <c r="E61" s="45"/>
      <c r="F61" s="43"/>
      <c r="G61" s="56" t="str">
        <f>IF(F60+K60&lt;4,"",IF(F60=K60,"HALVED",IF(F60&gt;K60,C46,H46)))</f>
        <v>HALVED</v>
      </c>
      <c r="H61" s="45"/>
      <c r="I61" s="45"/>
      <c r="J61" s="45"/>
      <c r="K61" s="43"/>
      <c r="L61" s="69"/>
      <c r="M61" s="69"/>
      <c r="N61" s="69"/>
      <c r="O61" s="69"/>
      <c r="P61" s="69"/>
      <c r="Q61" s="69"/>
      <c r="R61" s="69"/>
      <c r="S61" s="69"/>
      <c r="T61" s="69"/>
      <c r="U61" s="69"/>
      <c r="V61" s="69"/>
      <c r="W61" s="69"/>
      <c r="X61" s="69"/>
      <c r="Y61" s="69"/>
    </row>
    <row r="62" spans="1:25" ht="15.75" customHeight="1">
      <c r="A62" s="25"/>
      <c r="B62" s="26"/>
      <c r="C62" s="26"/>
      <c r="D62" s="26"/>
      <c r="E62" s="26"/>
      <c r="F62" s="26"/>
      <c r="G62" s="27"/>
      <c r="H62" s="27"/>
      <c r="I62" s="27"/>
      <c r="J62" s="27"/>
      <c r="K62" s="27"/>
      <c r="L62" s="69"/>
      <c r="M62" s="69"/>
      <c r="N62" s="69"/>
      <c r="O62" s="69"/>
      <c r="P62" s="69"/>
      <c r="Q62" s="69"/>
      <c r="R62" s="69"/>
      <c r="S62" s="69"/>
      <c r="T62" s="69"/>
      <c r="U62" s="69"/>
      <c r="V62" s="69"/>
      <c r="W62" s="69"/>
      <c r="X62" s="69"/>
      <c r="Y62" s="69"/>
    </row>
    <row r="63" spans="1:25" ht="15">
      <c r="A63" s="25"/>
      <c r="B63" s="16" t="s">
        <v>22</v>
      </c>
      <c r="C63" s="58" t="s">
        <v>417</v>
      </c>
      <c r="D63" s="45"/>
      <c r="E63" s="45"/>
      <c r="F63" s="43"/>
      <c r="G63" s="17" t="s">
        <v>22</v>
      </c>
      <c r="H63" s="48" t="s">
        <v>210</v>
      </c>
      <c r="I63" s="45"/>
      <c r="J63" s="45"/>
      <c r="K63" s="43"/>
      <c r="L63" s="69"/>
      <c r="M63" s="69"/>
      <c r="N63" s="69"/>
      <c r="O63" s="69"/>
      <c r="P63" s="69"/>
      <c r="Q63" s="69"/>
      <c r="R63" s="69"/>
      <c r="S63" s="69"/>
      <c r="T63" s="69"/>
      <c r="U63" s="69"/>
      <c r="V63" s="69"/>
      <c r="W63" s="69"/>
      <c r="X63" s="69"/>
      <c r="Y63" s="69"/>
    </row>
    <row r="64" spans="1:25" ht="18">
      <c r="A64" s="13"/>
      <c r="B64" s="41" t="s">
        <v>23</v>
      </c>
      <c r="C64" s="59" t="s">
        <v>24</v>
      </c>
      <c r="D64" s="50"/>
      <c r="E64" s="41" t="s">
        <v>25</v>
      </c>
      <c r="F64" s="41" t="s">
        <v>26</v>
      </c>
      <c r="G64" s="40" t="s">
        <v>23</v>
      </c>
      <c r="H64" s="49" t="s">
        <v>24</v>
      </c>
      <c r="I64" s="50"/>
      <c r="J64" s="40" t="s">
        <v>25</v>
      </c>
      <c r="K64" s="40" t="s">
        <v>26</v>
      </c>
      <c r="L64" s="69"/>
      <c r="M64" s="69"/>
      <c r="N64" s="69"/>
      <c r="O64" s="69"/>
      <c r="P64" s="69"/>
      <c r="Q64" s="69"/>
      <c r="R64" s="69"/>
      <c r="S64" s="69"/>
      <c r="T64" s="69"/>
      <c r="U64" s="69"/>
      <c r="V64" s="69"/>
      <c r="W64" s="69"/>
      <c r="X64" s="69"/>
      <c r="Y64" s="69"/>
    </row>
    <row r="65" spans="1:25" ht="15">
      <c r="A65" s="15"/>
      <c r="B65" s="47"/>
      <c r="C65" s="51"/>
      <c r="D65" s="52"/>
      <c r="E65" s="47"/>
      <c r="F65" s="47"/>
      <c r="G65" s="47"/>
      <c r="H65" s="51"/>
      <c r="I65" s="52"/>
      <c r="J65" s="47"/>
      <c r="K65" s="47"/>
      <c r="L65" s="69"/>
      <c r="M65" s="69"/>
      <c r="N65" s="69"/>
      <c r="O65" s="69"/>
      <c r="P65" s="69"/>
      <c r="Q65" s="69"/>
      <c r="R65" s="69"/>
      <c r="S65" s="69"/>
      <c r="T65" s="69"/>
      <c r="U65" s="69"/>
      <c r="V65" s="69"/>
      <c r="W65" s="69"/>
      <c r="X65" s="69"/>
      <c r="Y65" s="69"/>
    </row>
    <row r="66" spans="1:25" ht="15">
      <c r="A66" s="15"/>
      <c r="B66" s="39"/>
      <c r="C66" s="53"/>
      <c r="D66" s="54"/>
      <c r="E66" s="39"/>
      <c r="F66" s="39"/>
      <c r="G66" s="39"/>
      <c r="H66" s="53"/>
      <c r="I66" s="54"/>
      <c r="J66" s="39"/>
      <c r="K66" s="39"/>
      <c r="L66" s="69"/>
      <c r="M66" s="69"/>
      <c r="N66" s="69"/>
      <c r="O66" s="69"/>
      <c r="P66" s="69"/>
      <c r="Q66" s="69"/>
      <c r="R66" s="69"/>
      <c r="S66" s="69"/>
      <c r="T66" s="69"/>
      <c r="U66" s="69"/>
      <c r="V66" s="69"/>
      <c r="W66" s="69"/>
      <c r="X66" s="69"/>
      <c r="Y66" s="69"/>
    </row>
    <row r="67" spans="1:25" ht="15">
      <c r="A67" s="15"/>
      <c r="B67" s="41">
        <v>1</v>
      </c>
      <c r="C67" s="66" t="s">
        <v>724</v>
      </c>
      <c r="D67" s="43"/>
      <c r="E67" s="19">
        <v>14</v>
      </c>
      <c r="F67" s="38" t="s">
        <v>43</v>
      </c>
      <c r="G67" s="40">
        <v>1</v>
      </c>
      <c r="H67" s="42" t="s">
        <v>723</v>
      </c>
      <c r="I67" s="43"/>
      <c r="J67" s="19">
        <v>4</v>
      </c>
      <c r="K67" s="38"/>
      <c r="L67" s="71"/>
      <c r="M67" s="71"/>
      <c r="N67" s="71"/>
      <c r="O67" s="71"/>
      <c r="P67" s="71"/>
      <c r="Q67" s="71"/>
      <c r="R67" s="71"/>
      <c r="S67" s="71"/>
      <c r="T67" s="71"/>
      <c r="U67" s="71"/>
      <c r="V67" s="71"/>
      <c r="W67" s="71"/>
      <c r="X67" s="71"/>
      <c r="Y67" s="71"/>
    </row>
    <row r="68" spans="1:25" ht="15">
      <c r="A68" s="15"/>
      <c r="B68" s="39"/>
      <c r="C68" s="42" t="s">
        <v>722</v>
      </c>
      <c r="D68" s="43"/>
      <c r="E68" s="19">
        <v>21</v>
      </c>
      <c r="F68" s="39"/>
      <c r="G68" s="39"/>
      <c r="H68" s="42" t="s">
        <v>721</v>
      </c>
      <c r="I68" s="43"/>
      <c r="J68" s="19">
        <v>14</v>
      </c>
      <c r="K68" s="39"/>
      <c r="L68" s="71"/>
      <c r="M68" s="71"/>
      <c r="N68" s="71"/>
      <c r="O68" s="71"/>
      <c r="P68" s="71"/>
      <c r="Q68" s="71"/>
      <c r="R68" s="71"/>
      <c r="S68" s="71"/>
      <c r="T68" s="71"/>
      <c r="U68" s="71"/>
      <c r="V68" s="71"/>
      <c r="W68" s="71"/>
      <c r="X68" s="71"/>
      <c r="Y68" s="71"/>
    </row>
    <row r="69" spans="1:25" ht="15">
      <c r="A69" s="15"/>
      <c r="B69" s="41">
        <v>2</v>
      </c>
      <c r="C69" s="42" t="s">
        <v>720</v>
      </c>
      <c r="D69" s="43"/>
      <c r="E69" s="19">
        <v>17</v>
      </c>
      <c r="F69" s="38" t="s">
        <v>119</v>
      </c>
      <c r="G69" s="40">
        <v>2</v>
      </c>
      <c r="H69" s="42" t="s">
        <v>719</v>
      </c>
      <c r="I69" s="43"/>
      <c r="J69" s="19">
        <v>8</v>
      </c>
      <c r="K69" s="38" t="s">
        <v>119</v>
      </c>
      <c r="L69" s="71"/>
      <c r="M69" s="71"/>
      <c r="N69" s="71"/>
      <c r="O69" s="71"/>
      <c r="P69" s="71"/>
      <c r="Q69" s="71"/>
      <c r="R69" s="71"/>
      <c r="S69" s="71"/>
      <c r="T69" s="71"/>
      <c r="U69" s="71"/>
      <c r="V69" s="71"/>
      <c r="W69" s="71"/>
      <c r="X69" s="71"/>
      <c r="Y69" s="71"/>
    </row>
    <row r="70" spans="1:25" ht="15">
      <c r="A70" s="15"/>
      <c r="B70" s="39"/>
      <c r="C70" s="42" t="s">
        <v>718</v>
      </c>
      <c r="D70" s="43"/>
      <c r="E70" s="19">
        <v>11</v>
      </c>
      <c r="F70" s="39"/>
      <c r="G70" s="39"/>
      <c r="H70" s="42" t="s">
        <v>717</v>
      </c>
      <c r="I70" s="43"/>
      <c r="J70" s="19">
        <v>11</v>
      </c>
      <c r="K70" s="39"/>
      <c r="L70" s="71"/>
      <c r="M70" s="71"/>
      <c r="N70" s="71"/>
      <c r="O70" s="71"/>
      <c r="P70" s="71"/>
      <c r="Q70" s="71"/>
      <c r="R70" s="71"/>
      <c r="S70" s="71"/>
      <c r="T70" s="71"/>
      <c r="U70" s="71"/>
      <c r="V70" s="71"/>
      <c r="W70" s="71"/>
      <c r="X70" s="71"/>
      <c r="Y70" s="71"/>
    </row>
    <row r="71" spans="1:25" ht="15">
      <c r="A71" s="15"/>
      <c r="B71" s="41">
        <v>3</v>
      </c>
      <c r="C71" s="42" t="s">
        <v>716</v>
      </c>
      <c r="D71" s="43"/>
      <c r="E71" s="19">
        <v>21</v>
      </c>
      <c r="F71" s="38"/>
      <c r="G71" s="40">
        <v>3</v>
      </c>
      <c r="H71" s="42" t="s">
        <v>715</v>
      </c>
      <c r="I71" s="43"/>
      <c r="J71" s="19">
        <v>6</v>
      </c>
      <c r="K71" s="38" t="s">
        <v>55</v>
      </c>
      <c r="L71" s="71"/>
      <c r="M71" s="71"/>
      <c r="N71" s="71"/>
      <c r="O71" s="71"/>
      <c r="P71" s="71"/>
      <c r="Q71" s="71"/>
      <c r="R71" s="71"/>
      <c r="S71" s="71"/>
      <c r="T71" s="71"/>
      <c r="U71" s="71"/>
      <c r="V71" s="71"/>
      <c r="W71" s="71"/>
      <c r="X71" s="71"/>
      <c r="Y71" s="71"/>
    </row>
    <row r="72" spans="1:25" ht="15">
      <c r="A72" s="15"/>
      <c r="B72" s="39"/>
      <c r="C72" s="42" t="s">
        <v>714</v>
      </c>
      <c r="D72" s="43"/>
      <c r="E72" s="19">
        <v>11</v>
      </c>
      <c r="F72" s="39"/>
      <c r="G72" s="39"/>
      <c r="H72" s="42" t="s">
        <v>713</v>
      </c>
      <c r="I72" s="43"/>
      <c r="J72" s="19">
        <v>12</v>
      </c>
      <c r="K72" s="39"/>
      <c r="L72" s="71"/>
      <c r="M72" s="71"/>
      <c r="N72" s="71"/>
      <c r="O72" s="71"/>
      <c r="P72" s="71"/>
      <c r="Q72" s="71"/>
      <c r="R72" s="71"/>
      <c r="S72" s="71"/>
      <c r="T72" s="71"/>
      <c r="U72" s="71"/>
      <c r="V72" s="71"/>
      <c r="W72" s="71"/>
      <c r="X72" s="71"/>
      <c r="Y72" s="71"/>
    </row>
    <row r="73" spans="1:25" ht="15">
      <c r="A73" s="15"/>
      <c r="B73" s="41">
        <v>4</v>
      </c>
      <c r="C73" s="42" t="s">
        <v>712</v>
      </c>
      <c r="D73" s="43"/>
      <c r="E73" s="19">
        <v>19</v>
      </c>
      <c r="F73" s="38" t="s">
        <v>43</v>
      </c>
      <c r="G73" s="40">
        <v>4</v>
      </c>
      <c r="H73" s="42" t="s">
        <v>711</v>
      </c>
      <c r="I73" s="43"/>
      <c r="J73" s="19">
        <v>10</v>
      </c>
      <c r="K73" s="38"/>
      <c r="L73" s="71"/>
      <c r="M73" s="71"/>
      <c r="N73" s="71"/>
      <c r="O73" s="71"/>
      <c r="P73" s="71"/>
      <c r="Q73" s="71"/>
      <c r="R73" s="71"/>
      <c r="S73" s="71"/>
      <c r="T73" s="71"/>
      <c r="U73" s="71"/>
      <c r="V73" s="71"/>
      <c r="W73" s="71"/>
      <c r="X73" s="71"/>
      <c r="Y73" s="71"/>
    </row>
    <row r="74" spans="1:25" ht="15">
      <c r="A74" s="15"/>
      <c r="B74" s="39"/>
      <c r="C74" s="66" t="s">
        <v>710</v>
      </c>
      <c r="D74" s="43"/>
      <c r="E74" s="19">
        <v>19</v>
      </c>
      <c r="F74" s="39"/>
      <c r="G74" s="39"/>
      <c r="H74" s="42" t="s">
        <v>709</v>
      </c>
      <c r="I74" s="43"/>
      <c r="J74" s="19">
        <v>15</v>
      </c>
      <c r="K74" s="39"/>
      <c r="L74" s="71"/>
      <c r="M74" s="71"/>
      <c r="N74" s="71"/>
      <c r="O74" s="71"/>
      <c r="P74" s="71"/>
      <c r="Q74" s="71"/>
      <c r="R74" s="71"/>
      <c r="S74" s="71"/>
      <c r="T74" s="71"/>
      <c r="U74" s="71"/>
      <c r="V74" s="71"/>
      <c r="W74" s="71"/>
      <c r="X74" s="71"/>
      <c r="Y74" s="71"/>
    </row>
    <row r="75" spans="1:25" ht="15">
      <c r="A75" s="15"/>
      <c r="B75" s="41">
        <v>5</v>
      </c>
      <c r="C75" s="42" t="s">
        <v>708</v>
      </c>
      <c r="D75" s="43"/>
      <c r="E75" s="19">
        <v>17</v>
      </c>
      <c r="F75" s="38" t="s">
        <v>33</v>
      </c>
      <c r="G75" s="40">
        <v>5</v>
      </c>
      <c r="H75" s="42" t="s">
        <v>707</v>
      </c>
      <c r="I75" s="43"/>
      <c r="J75" s="19">
        <v>12</v>
      </c>
      <c r="K75" s="38"/>
      <c r="L75" s="71"/>
      <c r="M75" s="71"/>
      <c r="N75" s="71"/>
      <c r="O75" s="71"/>
      <c r="P75" s="71"/>
      <c r="Q75" s="71"/>
      <c r="R75" s="71"/>
      <c r="S75" s="71"/>
      <c r="T75" s="71"/>
      <c r="U75" s="71"/>
      <c r="V75" s="71"/>
      <c r="W75" s="71"/>
      <c r="X75" s="71"/>
      <c r="Y75" s="71"/>
    </row>
    <row r="76" spans="1:25" ht="15">
      <c r="A76" s="15"/>
      <c r="B76" s="39"/>
      <c r="C76" s="42" t="s">
        <v>706</v>
      </c>
      <c r="D76" s="43"/>
      <c r="E76" s="19">
        <v>24</v>
      </c>
      <c r="F76" s="39"/>
      <c r="G76" s="39"/>
      <c r="H76" s="42" t="s">
        <v>705</v>
      </c>
      <c r="I76" s="43"/>
      <c r="J76" s="19">
        <v>14</v>
      </c>
      <c r="K76" s="39"/>
      <c r="L76" s="71"/>
      <c r="M76" s="71"/>
      <c r="N76" s="71"/>
      <c r="O76" s="71"/>
      <c r="P76" s="71"/>
      <c r="Q76" s="71"/>
      <c r="R76" s="71"/>
      <c r="S76" s="71"/>
      <c r="T76" s="71"/>
      <c r="U76" s="71"/>
      <c r="V76" s="71"/>
      <c r="W76" s="71"/>
      <c r="X76" s="71"/>
      <c r="Y76" s="71"/>
    </row>
    <row r="77" spans="1:25" ht="27.75">
      <c r="A77" s="15"/>
      <c r="B77" s="44"/>
      <c r="C77" s="45"/>
      <c r="D77" s="45"/>
      <c r="E77" s="43"/>
      <c r="F77" s="19">
        <f>COUNTA(F67:F76)-0.5*COUNTIF(F67:F76,"Sq*")-COUNTIF(F67:F76,"TBA")</f>
        <v>3.5</v>
      </c>
      <c r="G77" s="55" t="str">
        <f>"TOTAL MATCHES WON BY : "&amp;H63</f>
        <v>TOTAL MATCHES WON BY : LAKE KARRINYUP</v>
      </c>
      <c r="H77" s="45"/>
      <c r="I77" s="45"/>
      <c r="J77" s="43"/>
      <c r="K77" s="19">
        <f>COUNTA(K67:K76)-0.5*COUNTIF(K67:K76,"Sq*")-COUNTIF(K67:K76,"TBA")</f>
        <v>1.5</v>
      </c>
      <c r="L77" s="70"/>
      <c r="M77" s="70"/>
      <c r="N77" s="70" t="str">
        <f>IF(F77+K77=0,"",C63)</f>
        <v>LAKELANDS</v>
      </c>
      <c r="O77" s="24">
        <f>F77</f>
        <v>3.5</v>
      </c>
      <c r="P77" s="70" t="str">
        <f>IF(F77+K77=0,"",H63)</f>
        <v>LAKE KARRINYUP</v>
      </c>
      <c r="Q77" s="24">
        <f>K77</f>
        <v>1.5</v>
      </c>
      <c r="R77" s="70" t="str">
        <f>G78</f>
        <v>LAKELANDS</v>
      </c>
      <c r="S77" s="70" t="str">
        <f>IF(R77="HALVED",C63,"")</f>
        <v/>
      </c>
      <c r="T77" s="70" t="str">
        <f>IF(R77="HALVED",H63,"")</f>
        <v/>
      </c>
      <c r="U77" s="70"/>
      <c r="V77" s="70"/>
      <c r="W77" s="70"/>
      <c r="X77" s="70"/>
      <c r="Y77" s="70"/>
    </row>
    <row r="78" spans="1:25" ht="15">
      <c r="A78" s="15"/>
      <c r="B78" s="46" t="s">
        <v>52</v>
      </c>
      <c r="C78" s="45"/>
      <c r="D78" s="45"/>
      <c r="E78" s="45"/>
      <c r="F78" s="43"/>
      <c r="G78" s="56" t="str">
        <f>IF(F77+K77&lt;4,"",IF(F77=K77,"HALVED",IF(F77&gt;K77,C63,H63)))</f>
        <v>LAKELANDS</v>
      </c>
      <c r="H78" s="45"/>
      <c r="I78" s="45"/>
      <c r="J78" s="45"/>
      <c r="K78" s="43"/>
      <c r="L78" s="69"/>
      <c r="M78" s="69"/>
      <c r="N78" s="69"/>
      <c r="O78" s="69"/>
      <c r="P78" s="69"/>
      <c r="Q78" s="69"/>
      <c r="R78" s="69"/>
      <c r="S78" s="69"/>
      <c r="T78" s="69"/>
      <c r="U78" s="69"/>
      <c r="V78" s="69"/>
      <c r="W78" s="69"/>
      <c r="X78" s="69"/>
      <c r="Y78" s="69"/>
    </row>
    <row r="79" spans="1:25" ht="15">
      <c r="A79" s="22"/>
      <c r="B79" s="69"/>
      <c r="C79" s="69"/>
      <c r="D79" s="69"/>
      <c r="E79" s="69"/>
      <c r="F79" s="70"/>
      <c r="G79" s="69"/>
      <c r="H79" s="69"/>
      <c r="I79" s="69"/>
      <c r="J79" s="69"/>
      <c r="K79" s="70"/>
      <c r="L79" s="70"/>
      <c r="M79" s="70"/>
      <c r="N79" s="70"/>
      <c r="O79" s="70"/>
      <c r="P79" s="70"/>
      <c r="Q79" s="70"/>
      <c r="R79" s="70"/>
      <c r="S79" s="70"/>
      <c r="T79" s="70"/>
      <c r="U79" s="70"/>
      <c r="V79" s="70"/>
      <c r="W79" s="70"/>
      <c r="X79" s="70"/>
      <c r="Y79" s="70"/>
    </row>
    <row r="80" spans="1:25" ht="23.25" customHeight="1">
      <c r="A80" s="25"/>
      <c r="B80" s="57" t="s">
        <v>110</v>
      </c>
      <c r="C80" s="45"/>
      <c r="D80" s="45"/>
      <c r="E80" s="45"/>
      <c r="F80" s="45"/>
      <c r="G80" s="45"/>
      <c r="H80" s="45"/>
      <c r="I80" s="45"/>
      <c r="J80" s="45"/>
      <c r="K80" s="43"/>
      <c r="L80" s="69"/>
      <c r="M80" s="69"/>
      <c r="N80" s="69"/>
      <c r="O80" s="69"/>
      <c r="P80" s="69"/>
      <c r="Q80" s="69"/>
      <c r="R80" s="69"/>
      <c r="S80" s="69"/>
      <c r="T80" s="69"/>
      <c r="U80" s="69"/>
      <c r="V80" s="69"/>
      <c r="W80" s="69"/>
      <c r="X80" s="69"/>
      <c r="Y80" s="69"/>
    </row>
    <row r="81" spans="1:25" ht="18">
      <c r="A81" s="13"/>
      <c r="B81" s="16" t="s">
        <v>22</v>
      </c>
      <c r="C81" s="58" t="s">
        <v>16</v>
      </c>
      <c r="D81" s="45"/>
      <c r="E81" s="45"/>
      <c r="F81" s="43"/>
      <c r="G81" s="17" t="s">
        <v>22</v>
      </c>
      <c r="H81" s="48" t="s">
        <v>438</v>
      </c>
      <c r="I81" s="45"/>
      <c r="J81" s="45"/>
      <c r="K81" s="43"/>
      <c r="L81" s="69"/>
      <c r="M81" s="69"/>
      <c r="N81" s="69"/>
      <c r="O81" s="69"/>
      <c r="P81" s="69"/>
      <c r="Q81" s="69"/>
      <c r="R81" s="69"/>
      <c r="S81" s="69"/>
      <c r="T81" s="69"/>
      <c r="U81" s="69"/>
      <c r="V81" s="69"/>
      <c r="W81" s="69"/>
      <c r="X81" s="69"/>
      <c r="Y81" s="69"/>
    </row>
    <row r="82" spans="1:25" ht="15">
      <c r="A82" s="15"/>
      <c r="B82" s="41" t="s">
        <v>23</v>
      </c>
      <c r="C82" s="59" t="s">
        <v>24</v>
      </c>
      <c r="D82" s="50"/>
      <c r="E82" s="41" t="s">
        <v>25</v>
      </c>
      <c r="F82" s="41" t="s">
        <v>26</v>
      </c>
      <c r="G82" s="40" t="s">
        <v>23</v>
      </c>
      <c r="H82" s="49" t="s">
        <v>24</v>
      </c>
      <c r="I82" s="50"/>
      <c r="J82" s="40" t="s">
        <v>25</v>
      </c>
      <c r="K82" s="40" t="s">
        <v>26</v>
      </c>
      <c r="L82" s="69"/>
      <c r="M82" s="69"/>
      <c r="N82" s="69"/>
      <c r="O82" s="69"/>
      <c r="P82" s="69"/>
      <c r="Q82" s="69"/>
      <c r="R82" s="69"/>
      <c r="S82" s="69"/>
      <c r="T82" s="69"/>
      <c r="U82" s="69"/>
      <c r="V82" s="69"/>
      <c r="W82" s="69"/>
      <c r="X82" s="69"/>
      <c r="Y82" s="69"/>
    </row>
    <row r="83" spans="1:25" ht="15">
      <c r="A83" s="15"/>
      <c r="B83" s="47"/>
      <c r="C83" s="51"/>
      <c r="D83" s="52"/>
      <c r="E83" s="47"/>
      <c r="F83" s="47"/>
      <c r="G83" s="47"/>
      <c r="H83" s="51"/>
      <c r="I83" s="52"/>
      <c r="J83" s="47"/>
      <c r="K83" s="47"/>
      <c r="L83" s="69"/>
      <c r="M83" s="69"/>
      <c r="N83" s="69"/>
      <c r="O83" s="69"/>
      <c r="P83" s="69"/>
      <c r="Q83" s="69"/>
      <c r="R83" s="69"/>
      <c r="S83" s="69"/>
      <c r="T83" s="69"/>
      <c r="U83" s="69"/>
      <c r="V83" s="69"/>
      <c r="W83" s="69"/>
      <c r="X83" s="69"/>
      <c r="Y83" s="69"/>
    </row>
    <row r="84" spans="1:25" ht="15">
      <c r="A84" s="15"/>
      <c r="B84" s="39"/>
      <c r="C84" s="53"/>
      <c r="D84" s="54"/>
      <c r="E84" s="39"/>
      <c r="F84" s="39"/>
      <c r="G84" s="39"/>
      <c r="H84" s="53"/>
      <c r="I84" s="54"/>
      <c r="J84" s="39"/>
      <c r="K84" s="39"/>
      <c r="L84" s="69"/>
      <c r="M84" s="69"/>
      <c r="N84" s="69"/>
      <c r="O84" s="69"/>
      <c r="P84" s="69"/>
      <c r="Q84" s="69"/>
      <c r="R84" s="69"/>
      <c r="S84" s="69"/>
      <c r="T84" s="69"/>
      <c r="U84" s="69"/>
      <c r="V84" s="69"/>
      <c r="W84" s="69"/>
      <c r="X84" s="69"/>
      <c r="Y84" s="69"/>
    </row>
    <row r="85" spans="1:25" ht="15">
      <c r="A85" s="15"/>
      <c r="B85" s="41">
        <v>1</v>
      </c>
      <c r="C85" s="42" t="s">
        <v>641</v>
      </c>
      <c r="D85" s="43"/>
      <c r="E85" s="19">
        <v>13</v>
      </c>
      <c r="F85" s="38" t="s">
        <v>55</v>
      </c>
      <c r="G85" s="40">
        <v>1</v>
      </c>
      <c r="H85" s="42" t="s">
        <v>671</v>
      </c>
      <c r="I85" s="43"/>
      <c r="J85" s="19">
        <v>7</v>
      </c>
      <c r="K85" s="38"/>
      <c r="L85" s="71"/>
      <c r="M85" s="71"/>
      <c r="N85" s="71"/>
      <c r="O85" s="71"/>
      <c r="P85" s="71"/>
      <c r="Q85" s="71"/>
      <c r="R85" s="71"/>
      <c r="S85" s="71"/>
      <c r="T85" s="71"/>
      <c r="U85" s="71"/>
      <c r="V85" s="71"/>
      <c r="W85" s="71"/>
      <c r="X85" s="71"/>
      <c r="Y85" s="71"/>
    </row>
    <row r="86" spans="1:25" ht="15">
      <c r="A86" s="15"/>
      <c r="B86" s="39"/>
      <c r="C86" s="42" t="s">
        <v>704</v>
      </c>
      <c r="D86" s="43"/>
      <c r="E86" s="19">
        <v>17</v>
      </c>
      <c r="F86" s="39"/>
      <c r="G86" s="39"/>
      <c r="H86" s="42" t="s">
        <v>669</v>
      </c>
      <c r="I86" s="43"/>
      <c r="J86" s="19">
        <v>13</v>
      </c>
      <c r="K86" s="39"/>
      <c r="L86" s="71"/>
      <c r="M86" s="71"/>
      <c r="N86" s="71"/>
      <c r="O86" s="71"/>
      <c r="P86" s="71"/>
      <c r="Q86" s="71"/>
      <c r="R86" s="71"/>
      <c r="S86" s="71"/>
      <c r="T86" s="71"/>
      <c r="U86" s="71"/>
      <c r="V86" s="71"/>
      <c r="W86" s="71"/>
      <c r="X86" s="71"/>
      <c r="Y86" s="71"/>
    </row>
    <row r="87" spans="1:25" ht="15">
      <c r="A87" s="15"/>
      <c r="B87" s="41">
        <v>2</v>
      </c>
      <c r="C87" s="42" t="s">
        <v>645</v>
      </c>
      <c r="D87" s="43"/>
      <c r="E87" s="19">
        <v>17</v>
      </c>
      <c r="F87" s="38" t="s">
        <v>163</v>
      </c>
      <c r="G87" s="40">
        <v>2</v>
      </c>
      <c r="H87" s="42" t="s">
        <v>703</v>
      </c>
      <c r="I87" s="43"/>
      <c r="J87" s="19">
        <v>14</v>
      </c>
      <c r="K87" s="38"/>
      <c r="L87" s="71"/>
      <c r="M87" s="71"/>
      <c r="N87" s="71"/>
      <c r="O87" s="71"/>
      <c r="P87" s="71"/>
      <c r="Q87" s="71"/>
      <c r="R87" s="71"/>
      <c r="S87" s="71"/>
      <c r="T87" s="71"/>
      <c r="U87" s="71"/>
      <c r="V87" s="71"/>
      <c r="W87" s="71"/>
      <c r="X87" s="71"/>
      <c r="Y87" s="71"/>
    </row>
    <row r="88" spans="1:25" ht="15">
      <c r="A88" s="15"/>
      <c r="B88" s="39"/>
      <c r="C88" s="42" t="s">
        <v>680</v>
      </c>
      <c r="D88" s="43"/>
      <c r="E88" s="19">
        <v>10</v>
      </c>
      <c r="F88" s="39"/>
      <c r="G88" s="39"/>
      <c r="H88" s="42" t="s">
        <v>657</v>
      </c>
      <c r="I88" s="43"/>
      <c r="J88" s="19">
        <v>19</v>
      </c>
      <c r="K88" s="39"/>
      <c r="L88" s="71"/>
      <c r="M88" s="71"/>
      <c r="N88" s="71"/>
      <c r="O88" s="71"/>
      <c r="P88" s="71"/>
      <c r="Q88" s="71"/>
      <c r="R88" s="71"/>
      <c r="S88" s="71"/>
      <c r="T88" s="71"/>
      <c r="U88" s="71"/>
      <c r="V88" s="71"/>
      <c r="W88" s="71"/>
      <c r="X88" s="71"/>
      <c r="Y88" s="71"/>
    </row>
    <row r="89" spans="1:25" ht="15">
      <c r="A89" s="15"/>
      <c r="B89" s="41">
        <v>3</v>
      </c>
      <c r="C89" s="42" t="s">
        <v>681</v>
      </c>
      <c r="D89" s="43"/>
      <c r="E89" s="19">
        <v>16</v>
      </c>
      <c r="F89" s="38"/>
      <c r="G89" s="40">
        <v>3</v>
      </c>
      <c r="H89" s="42" t="s">
        <v>677</v>
      </c>
      <c r="I89" s="43"/>
      <c r="J89" s="19">
        <v>8</v>
      </c>
      <c r="K89" s="38" t="s">
        <v>87</v>
      </c>
      <c r="L89" s="71"/>
      <c r="M89" s="71"/>
      <c r="N89" s="71"/>
      <c r="O89" s="71"/>
      <c r="P89" s="71"/>
      <c r="Q89" s="71"/>
      <c r="R89" s="71"/>
      <c r="S89" s="71"/>
      <c r="T89" s="71"/>
      <c r="U89" s="71"/>
      <c r="V89" s="71"/>
      <c r="W89" s="71"/>
      <c r="X89" s="71"/>
      <c r="Y89" s="71"/>
    </row>
    <row r="90" spans="1:25" ht="15">
      <c r="A90" s="15"/>
      <c r="B90" s="39"/>
      <c r="C90" s="42" t="s">
        <v>648</v>
      </c>
      <c r="D90" s="43"/>
      <c r="E90" s="19">
        <v>22</v>
      </c>
      <c r="F90" s="39"/>
      <c r="G90" s="39"/>
      <c r="H90" s="42" t="s">
        <v>667</v>
      </c>
      <c r="I90" s="43"/>
      <c r="J90" s="19">
        <v>13</v>
      </c>
      <c r="K90" s="39"/>
      <c r="L90" s="71"/>
      <c r="M90" s="71"/>
      <c r="N90" s="71"/>
      <c r="O90" s="71"/>
      <c r="P90" s="71"/>
      <c r="Q90" s="71"/>
      <c r="R90" s="71"/>
      <c r="S90" s="71"/>
      <c r="T90" s="71"/>
      <c r="U90" s="71"/>
      <c r="V90" s="71"/>
      <c r="W90" s="71"/>
      <c r="X90" s="71"/>
      <c r="Y90" s="71"/>
    </row>
    <row r="91" spans="1:25" ht="15">
      <c r="A91" s="15"/>
      <c r="B91" s="41">
        <v>4</v>
      </c>
      <c r="C91" s="42" t="s">
        <v>149</v>
      </c>
      <c r="D91" s="43"/>
      <c r="E91" s="19">
        <v>18</v>
      </c>
      <c r="F91" s="38" t="s">
        <v>33</v>
      </c>
      <c r="G91" s="40">
        <v>4</v>
      </c>
      <c r="H91" s="42" t="s">
        <v>702</v>
      </c>
      <c r="I91" s="43"/>
      <c r="J91" s="19">
        <v>13</v>
      </c>
      <c r="K91" s="38"/>
      <c r="L91" s="71"/>
      <c r="M91" s="71"/>
      <c r="N91" s="71"/>
      <c r="O91" s="71"/>
      <c r="P91" s="71"/>
      <c r="Q91" s="71"/>
      <c r="R91" s="71"/>
      <c r="S91" s="71"/>
      <c r="T91" s="71"/>
      <c r="U91" s="71"/>
      <c r="V91" s="71"/>
      <c r="W91" s="71"/>
      <c r="X91" s="71"/>
      <c r="Y91" s="71"/>
    </row>
    <row r="92" spans="1:25" ht="15">
      <c r="A92" s="15"/>
      <c r="B92" s="39"/>
      <c r="C92" s="42" t="s">
        <v>635</v>
      </c>
      <c r="D92" s="43"/>
      <c r="E92" s="19">
        <v>17</v>
      </c>
      <c r="F92" s="39"/>
      <c r="G92" s="39"/>
      <c r="H92" s="42" t="s">
        <v>663</v>
      </c>
      <c r="I92" s="43"/>
      <c r="J92" s="19">
        <v>14</v>
      </c>
      <c r="K92" s="39"/>
      <c r="L92" s="71"/>
      <c r="M92" s="71"/>
      <c r="N92" s="71"/>
      <c r="O92" s="71"/>
      <c r="P92" s="71"/>
      <c r="Q92" s="71"/>
      <c r="R92" s="71"/>
      <c r="S92" s="71"/>
      <c r="T92" s="71"/>
      <c r="U92" s="71"/>
      <c r="V92" s="71"/>
      <c r="W92" s="71"/>
      <c r="X92" s="71"/>
      <c r="Y92" s="71"/>
    </row>
    <row r="93" spans="1:25" ht="15">
      <c r="A93" s="15"/>
      <c r="B93" s="41">
        <v>5</v>
      </c>
      <c r="C93" s="42" t="s">
        <v>701</v>
      </c>
      <c r="D93" s="43"/>
      <c r="E93" s="19">
        <v>22</v>
      </c>
      <c r="F93" s="38" t="s">
        <v>119</v>
      </c>
      <c r="G93" s="40">
        <v>5</v>
      </c>
      <c r="H93" s="42" t="s">
        <v>655</v>
      </c>
      <c r="I93" s="43"/>
      <c r="J93" s="19">
        <v>16</v>
      </c>
      <c r="K93" s="38" t="s">
        <v>119</v>
      </c>
      <c r="L93" s="71"/>
      <c r="M93" s="71"/>
      <c r="N93" s="71"/>
      <c r="O93" s="71"/>
      <c r="P93" s="71"/>
      <c r="Q93" s="71"/>
      <c r="R93" s="71"/>
      <c r="S93" s="71"/>
      <c r="T93" s="71"/>
      <c r="U93" s="71"/>
      <c r="V93" s="71"/>
      <c r="W93" s="71"/>
      <c r="X93" s="71"/>
      <c r="Y93" s="71"/>
    </row>
    <row r="94" spans="1:25" ht="15">
      <c r="A94" s="15"/>
      <c r="B94" s="39"/>
      <c r="C94" s="42" t="s">
        <v>700</v>
      </c>
      <c r="D94" s="43"/>
      <c r="E94" s="19">
        <v>21</v>
      </c>
      <c r="F94" s="39"/>
      <c r="G94" s="39"/>
      <c r="H94" s="42" t="s">
        <v>653</v>
      </c>
      <c r="I94" s="43"/>
      <c r="J94" s="19">
        <v>29</v>
      </c>
      <c r="K94" s="39"/>
      <c r="L94" s="71"/>
      <c r="M94" s="71"/>
      <c r="N94" s="71"/>
      <c r="O94" s="71"/>
      <c r="P94" s="71"/>
      <c r="Q94" s="71"/>
      <c r="R94" s="71"/>
      <c r="S94" s="71"/>
      <c r="T94" s="71"/>
      <c r="U94" s="71"/>
      <c r="V94" s="71"/>
      <c r="W94" s="71"/>
      <c r="X94" s="71"/>
      <c r="Y94" s="71"/>
    </row>
    <row r="95" spans="1:25" ht="15">
      <c r="A95" s="15"/>
      <c r="B95" s="44" t="str">
        <f>"TOTAL MATCHES WON BY : "&amp;C81</f>
        <v>TOTAL MATCHES WON BY : WAGC</v>
      </c>
      <c r="C95" s="45"/>
      <c r="D95" s="45"/>
      <c r="E95" s="43"/>
      <c r="F95" s="19">
        <f>COUNTA(F85:F94)-0.5*COUNTIF(F85:F94,"Sq*")-COUNTIF(F85:F94,"TBA")</f>
        <v>3.5</v>
      </c>
      <c r="G95" s="55" t="str">
        <f>"TOTAL MATCHES WON BY : "&amp;H81</f>
        <v>TOTAL MATCHES WON BY : WANNEROO</v>
      </c>
      <c r="H95" s="45"/>
      <c r="I95" s="45"/>
      <c r="J95" s="43"/>
      <c r="K95" s="19">
        <f>COUNTA(K85:K94)-0.5*COUNTIF(K85:K94,"Sq*")-COUNTIF(K85:K94,"TBA")</f>
        <v>1.5</v>
      </c>
      <c r="L95" s="70"/>
      <c r="M95" s="70"/>
      <c r="N95" s="70" t="str">
        <f>IF(F95+K95=0,"",C81)</f>
        <v>WAGC</v>
      </c>
      <c r="O95" s="24">
        <f>F95</f>
        <v>3.5</v>
      </c>
      <c r="P95" s="70" t="str">
        <f>IF(F95+K95=0,"",H81)</f>
        <v>WANNEROO</v>
      </c>
      <c r="Q95" s="24">
        <f>K95</f>
        <v>1.5</v>
      </c>
      <c r="R95" s="70" t="str">
        <f>G96</f>
        <v>WAGC</v>
      </c>
      <c r="S95" s="70" t="str">
        <f>IF(R95="HALVED",C81,"")</f>
        <v/>
      </c>
      <c r="T95" s="70" t="str">
        <f>IF(R95="HALVED",H81,"")</f>
        <v/>
      </c>
      <c r="U95" s="70"/>
      <c r="V95" s="70"/>
      <c r="W95" s="70"/>
      <c r="X95" s="70"/>
      <c r="Y95" s="70"/>
    </row>
    <row r="96" spans="1:25" ht="15">
      <c r="A96" s="22"/>
      <c r="B96" s="46" t="s">
        <v>52</v>
      </c>
      <c r="C96" s="45"/>
      <c r="D96" s="45"/>
      <c r="E96" s="45"/>
      <c r="F96" s="43"/>
      <c r="G96" s="56" t="str">
        <f>IF(F95+K95&lt;4,"",IF(F95=K95,"HALVED",IF(F95&gt;K95,C81,H81)))</f>
        <v>WAGC</v>
      </c>
      <c r="H96" s="45"/>
      <c r="I96" s="45"/>
      <c r="J96" s="45"/>
      <c r="K96" s="43"/>
      <c r="L96" s="69"/>
      <c r="M96" s="69"/>
      <c r="N96" s="69"/>
      <c r="O96" s="69"/>
      <c r="P96" s="69"/>
      <c r="Q96" s="69"/>
      <c r="R96" s="69"/>
      <c r="S96" s="69"/>
      <c r="T96" s="69"/>
      <c r="U96" s="69"/>
      <c r="V96" s="69"/>
      <c r="W96" s="69"/>
      <c r="X96" s="69"/>
      <c r="Y96" s="69"/>
    </row>
    <row r="97" spans="1:25" ht="24.75" customHeight="1">
      <c r="A97" s="25"/>
      <c r="B97" s="67"/>
      <c r="C97" s="45"/>
      <c r="D97" s="45"/>
      <c r="E97" s="45"/>
      <c r="F97" s="45"/>
      <c r="G97" s="45"/>
      <c r="H97" s="45"/>
      <c r="I97" s="45"/>
      <c r="J97" s="45"/>
      <c r="K97" s="43"/>
      <c r="L97" s="69"/>
      <c r="M97" s="69"/>
      <c r="N97" s="69"/>
      <c r="O97" s="69"/>
      <c r="P97" s="69"/>
      <c r="Q97" s="69"/>
      <c r="R97" s="69"/>
      <c r="S97" s="69"/>
      <c r="T97" s="69"/>
      <c r="U97" s="69"/>
      <c r="V97" s="69"/>
      <c r="W97" s="69"/>
      <c r="X97" s="69"/>
      <c r="Y97" s="69"/>
    </row>
    <row r="98" spans="1:25" ht="24.75" customHeight="1">
      <c r="A98" s="25"/>
      <c r="B98" s="57" t="s">
        <v>110</v>
      </c>
      <c r="C98" s="45"/>
      <c r="D98" s="45"/>
      <c r="E98" s="45"/>
      <c r="F98" s="45"/>
      <c r="G98" s="45"/>
      <c r="H98" s="45"/>
      <c r="I98" s="45"/>
      <c r="J98" s="45"/>
      <c r="K98" s="43"/>
      <c r="L98" s="69"/>
      <c r="M98" s="69"/>
      <c r="N98" s="69"/>
      <c r="O98" s="69"/>
      <c r="P98" s="69"/>
      <c r="Q98" s="69"/>
      <c r="R98" s="69"/>
      <c r="S98" s="69"/>
      <c r="T98" s="69"/>
      <c r="U98" s="69"/>
      <c r="V98" s="69"/>
      <c r="W98" s="69"/>
      <c r="X98" s="69"/>
      <c r="Y98" s="69"/>
    </row>
    <row r="99" spans="1:25" ht="15">
      <c r="A99" s="25"/>
      <c r="B99" s="16" t="s">
        <v>22</v>
      </c>
      <c r="C99" s="58" t="s">
        <v>210</v>
      </c>
      <c r="D99" s="45"/>
      <c r="E99" s="45"/>
      <c r="F99" s="43"/>
      <c r="G99" s="17" t="s">
        <v>22</v>
      </c>
      <c r="H99" s="48" t="s">
        <v>417</v>
      </c>
      <c r="I99" s="45"/>
      <c r="J99" s="45"/>
      <c r="K99" s="43"/>
      <c r="L99" s="69"/>
      <c r="M99" s="69"/>
      <c r="N99" s="69"/>
      <c r="O99" s="69"/>
      <c r="P99" s="69"/>
      <c r="Q99" s="69"/>
      <c r="R99" s="69"/>
      <c r="S99" s="69"/>
      <c r="T99" s="69"/>
      <c r="U99" s="69"/>
      <c r="V99" s="69"/>
      <c r="W99" s="69"/>
      <c r="X99" s="69"/>
      <c r="Y99" s="69"/>
    </row>
    <row r="100" spans="1:25" ht="15">
      <c r="A100" s="15"/>
      <c r="B100" s="41" t="s">
        <v>23</v>
      </c>
      <c r="C100" s="59" t="s">
        <v>24</v>
      </c>
      <c r="D100" s="50"/>
      <c r="E100" s="41" t="s">
        <v>25</v>
      </c>
      <c r="F100" s="41" t="s">
        <v>26</v>
      </c>
      <c r="G100" s="40" t="s">
        <v>23</v>
      </c>
      <c r="H100" s="49" t="s">
        <v>24</v>
      </c>
      <c r="I100" s="50"/>
      <c r="J100" s="40" t="s">
        <v>25</v>
      </c>
      <c r="K100" s="40" t="s">
        <v>26</v>
      </c>
      <c r="L100" s="69"/>
      <c r="M100" s="69"/>
      <c r="N100" s="69"/>
      <c r="O100" s="69"/>
      <c r="P100" s="69"/>
      <c r="Q100" s="69"/>
      <c r="R100" s="69"/>
      <c r="S100" s="69"/>
      <c r="T100" s="69"/>
      <c r="U100" s="69"/>
      <c r="V100" s="69"/>
      <c r="W100" s="69"/>
      <c r="X100" s="69"/>
      <c r="Y100" s="69"/>
    </row>
    <row r="101" spans="1:25" ht="15">
      <c r="A101" s="15"/>
      <c r="B101" s="47"/>
      <c r="C101" s="51"/>
      <c r="D101" s="52"/>
      <c r="E101" s="47"/>
      <c r="F101" s="47"/>
      <c r="G101" s="47"/>
      <c r="H101" s="51"/>
      <c r="I101" s="52"/>
      <c r="J101" s="47"/>
      <c r="K101" s="47"/>
      <c r="L101" s="69"/>
      <c r="M101" s="69"/>
      <c r="N101" s="69"/>
      <c r="O101" s="69"/>
      <c r="P101" s="69"/>
      <c r="Q101" s="69"/>
      <c r="R101" s="69"/>
      <c r="S101" s="69"/>
      <c r="T101" s="69"/>
      <c r="U101" s="69"/>
      <c r="V101" s="69"/>
      <c r="W101" s="69"/>
      <c r="X101" s="69"/>
      <c r="Y101" s="69"/>
    </row>
    <row r="102" spans="1:25" ht="15">
      <c r="A102" s="15"/>
      <c r="B102" s="39"/>
      <c r="C102" s="53"/>
      <c r="D102" s="54"/>
      <c r="E102" s="39"/>
      <c r="F102" s="39"/>
      <c r="G102" s="39"/>
      <c r="H102" s="53"/>
      <c r="I102" s="54"/>
      <c r="J102" s="39"/>
      <c r="K102" s="39"/>
      <c r="L102" s="69"/>
      <c r="M102" s="69"/>
      <c r="N102" s="69"/>
      <c r="O102" s="69"/>
      <c r="P102" s="69"/>
      <c r="Q102" s="69"/>
      <c r="R102" s="69"/>
      <c r="S102" s="69"/>
      <c r="T102" s="69"/>
      <c r="U102" s="69"/>
      <c r="V102" s="69"/>
      <c r="W102" s="69"/>
      <c r="X102" s="69"/>
      <c r="Y102" s="69"/>
    </row>
    <row r="103" spans="1:25" ht="15">
      <c r="A103" s="15"/>
      <c r="B103" s="41">
        <v>1</v>
      </c>
      <c r="C103" s="42" t="s">
        <v>675</v>
      </c>
      <c r="D103" s="43"/>
      <c r="E103" s="19">
        <v>14</v>
      </c>
      <c r="F103" s="38" t="s">
        <v>38</v>
      </c>
      <c r="G103" s="40">
        <v>1</v>
      </c>
      <c r="H103" s="42" t="s">
        <v>636</v>
      </c>
      <c r="I103" s="43"/>
      <c r="J103" s="19">
        <v>24</v>
      </c>
      <c r="K103" s="38"/>
      <c r="L103" s="71"/>
      <c r="M103" s="71"/>
      <c r="N103" s="71"/>
      <c r="O103" s="71"/>
      <c r="P103" s="71"/>
      <c r="Q103" s="71"/>
      <c r="R103" s="71"/>
      <c r="S103" s="71"/>
      <c r="T103" s="71"/>
      <c r="U103" s="71"/>
      <c r="V103" s="71"/>
      <c r="W103" s="71"/>
      <c r="X103" s="71"/>
      <c r="Y103" s="71"/>
    </row>
    <row r="104" spans="1:25" ht="15">
      <c r="A104" s="15"/>
      <c r="B104" s="39"/>
      <c r="C104" s="42" t="s">
        <v>666</v>
      </c>
      <c r="D104" s="43"/>
      <c r="E104" s="19">
        <v>15</v>
      </c>
      <c r="F104" s="39"/>
      <c r="G104" s="39"/>
      <c r="H104" s="42" t="s">
        <v>634</v>
      </c>
      <c r="I104" s="43"/>
      <c r="J104" s="19">
        <v>12</v>
      </c>
      <c r="K104" s="39"/>
      <c r="L104" s="71"/>
      <c r="M104" s="71"/>
      <c r="N104" s="71"/>
      <c r="O104" s="71"/>
      <c r="P104" s="71"/>
      <c r="Q104" s="71"/>
      <c r="R104" s="71"/>
      <c r="S104" s="71"/>
      <c r="T104" s="71"/>
      <c r="U104" s="71"/>
      <c r="V104" s="71"/>
      <c r="W104" s="71"/>
      <c r="X104" s="71"/>
      <c r="Y104" s="71"/>
    </row>
    <row r="105" spans="1:25" ht="15">
      <c r="A105" s="15"/>
      <c r="B105" s="41">
        <v>2</v>
      </c>
      <c r="C105" s="42" t="s">
        <v>664</v>
      </c>
      <c r="D105" s="43"/>
      <c r="E105" s="19">
        <v>9</v>
      </c>
      <c r="F105" s="38" t="s">
        <v>119</v>
      </c>
      <c r="G105" s="40">
        <v>2</v>
      </c>
      <c r="H105" s="42" t="s">
        <v>699</v>
      </c>
      <c r="I105" s="43"/>
      <c r="J105" s="19">
        <v>16</v>
      </c>
      <c r="K105" s="38" t="s">
        <v>119</v>
      </c>
      <c r="L105" s="71"/>
      <c r="M105" s="71"/>
      <c r="N105" s="71"/>
      <c r="O105" s="71"/>
      <c r="P105" s="71"/>
      <c r="Q105" s="71"/>
      <c r="R105" s="71"/>
      <c r="S105" s="71"/>
      <c r="T105" s="71"/>
      <c r="U105" s="71"/>
      <c r="V105" s="71"/>
      <c r="W105" s="71"/>
      <c r="X105" s="71"/>
      <c r="Y105" s="71"/>
    </row>
    <row r="106" spans="1:25" ht="15">
      <c r="A106" s="15"/>
      <c r="B106" s="39"/>
      <c r="C106" s="42" t="s">
        <v>662</v>
      </c>
      <c r="D106" s="43"/>
      <c r="E106" s="19">
        <v>24</v>
      </c>
      <c r="F106" s="39"/>
      <c r="G106" s="39"/>
      <c r="H106" s="42" t="s">
        <v>638</v>
      </c>
      <c r="I106" s="43"/>
      <c r="J106" s="19">
        <v>24</v>
      </c>
      <c r="K106" s="39"/>
      <c r="L106" s="71"/>
      <c r="M106" s="71"/>
      <c r="N106" s="71"/>
      <c r="O106" s="71"/>
      <c r="P106" s="71"/>
      <c r="Q106" s="71"/>
      <c r="R106" s="71"/>
      <c r="S106" s="71"/>
      <c r="T106" s="71"/>
      <c r="U106" s="71"/>
      <c r="V106" s="71"/>
      <c r="W106" s="71"/>
      <c r="X106" s="71"/>
      <c r="Y106" s="71"/>
    </row>
    <row r="107" spans="1:25" ht="15">
      <c r="A107" s="15"/>
      <c r="B107" s="41">
        <v>3</v>
      </c>
      <c r="C107" s="42" t="s">
        <v>678</v>
      </c>
      <c r="D107" s="43"/>
      <c r="E107" s="19">
        <v>7</v>
      </c>
      <c r="F107" s="38" t="s">
        <v>119</v>
      </c>
      <c r="G107" s="40">
        <v>3</v>
      </c>
      <c r="H107" s="42" t="s">
        <v>698</v>
      </c>
      <c r="I107" s="43"/>
      <c r="J107" s="19">
        <v>18</v>
      </c>
      <c r="K107" s="38" t="s">
        <v>119</v>
      </c>
      <c r="L107" s="71"/>
      <c r="M107" s="71"/>
      <c r="N107" s="71"/>
      <c r="O107" s="71"/>
      <c r="P107" s="71"/>
      <c r="Q107" s="71"/>
      <c r="R107" s="71"/>
      <c r="S107" s="71"/>
      <c r="T107" s="71"/>
      <c r="U107" s="71"/>
      <c r="V107" s="71"/>
      <c r="W107" s="71"/>
      <c r="X107" s="71"/>
      <c r="Y107" s="71"/>
    </row>
    <row r="108" spans="1:25" ht="15">
      <c r="A108" s="15"/>
      <c r="B108" s="39"/>
      <c r="C108" s="42" t="s">
        <v>658</v>
      </c>
      <c r="D108" s="43"/>
      <c r="E108" s="19">
        <v>17</v>
      </c>
      <c r="F108" s="39"/>
      <c r="G108" s="39"/>
      <c r="H108" s="42" t="s">
        <v>642</v>
      </c>
      <c r="I108" s="43"/>
      <c r="J108" s="19">
        <v>13</v>
      </c>
      <c r="K108" s="39"/>
      <c r="L108" s="71"/>
      <c r="M108" s="71"/>
      <c r="N108" s="71"/>
      <c r="O108" s="71"/>
      <c r="P108" s="71"/>
      <c r="Q108" s="71"/>
      <c r="R108" s="71"/>
      <c r="S108" s="71"/>
      <c r="T108" s="71"/>
      <c r="U108" s="71"/>
      <c r="V108" s="71"/>
      <c r="W108" s="71"/>
      <c r="X108" s="71"/>
      <c r="Y108" s="71"/>
    </row>
    <row r="109" spans="1:25" ht="15">
      <c r="A109" s="15"/>
      <c r="B109" s="41">
        <v>4</v>
      </c>
      <c r="C109" s="42" t="s">
        <v>673</v>
      </c>
      <c r="D109" s="43"/>
      <c r="E109" s="19">
        <v>12</v>
      </c>
      <c r="F109" s="38" t="s">
        <v>38</v>
      </c>
      <c r="G109" s="40">
        <v>4</v>
      </c>
      <c r="H109" s="42" t="s">
        <v>640</v>
      </c>
      <c r="I109" s="43"/>
      <c r="J109" s="19">
        <v>20</v>
      </c>
      <c r="K109" s="38"/>
      <c r="L109" s="71"/>
      <c r="M109" s="71"/>
      <c r="N109" s="71"/>
      <c r="O109" s="71"/>
      <c r="P109" s="71"/>
      <c r="Q109" s="71"/>
      <c r="R109" s="71"/>
      <c r="S109" s="71"/>
      <c r="T109" s="71"/>
      <c r="U109" s="71"/>
      <c r="V109" s="71"/>
      <c r="W109" s="71"/>
      <c r="X109" s="71"/>
      <c r="Y109" s="71"/>
    </row>
    <row r="110" spans="1:25" ht="15">
      <c r="A110" s="15"/>
      <c r="B110" s="39"/>
      <c r="C110" s="42" t="s">
        <v>654</v>
      </c>
      <c r="D110" s="43"/>
      <c r="E110" s="19">
        <v>16</v>
      </c>
      <c r="F110" s="39"/>
      <c r="G110" s="39"/>
      <c r="H110" s="42" t="s">
        <v>646</v>
      </c>
      <c r="I110" s="43"/>
      <c r="J110" s="19">
        <v>27</v>
      </c>
      <c r="K110" s="39"/>
      <c r="L110" s="71"/>
      <c r="M110" s="71"/>
      <c r="N110" s="71"/>
      <c r="O110" s="71"/>
      <c r="P110" s="71"/>
      <c r="Q110" s="71"/>
      <c r="R110" s="71"/>
      <c r="S110" s="71"/>
      <c r="T110" s="71"/>
      <c r="U110" s="71"/>
      <c r="V110" s="71"/>
      <c r="W110" s="71"/>
      <c r="X110" s="71"/>
      <c r="Y110" s="71"/>
    </row>
    <row r="111" spans="1:25" ht="15">
      <c r="A111" s="15"/>
      <c r="B111" s="41">
        <v>5</v>
      </c>
      <c r="C111" s="42" t="s">
        <v>670</v>
      </c>
      <c r="D111" s="43"/>
      <c r="E111" s="19">
        <v>13</v>
      </c>
      <c r="F111" s="38" t="s">
        <v>102</v>
      </c>
      <c r="G111" s="40">
        <v>5</v>
      </c>
      <c r="H111" s="42" t="s">
        <v>644</v>
      </c>
      <c r="I111" s="43"/>
      <c r="J111" s="19">
        <v>21</v>
      </c>
      <c r="K111" s="38"/>
      <c r="L111" s="71"/>
      <c r="M111" s="71"/>
      <c r="N111" s="71"/>
      <c r="O111" s="71"/>
      <c r="P111" s="71"/>
      <c r="Q111" s="71"/>
      <c r="R111" s="71"/>
      <c r="S111" s="71"/>
      <c r="T111" s="71"/>
      <c r="U111" s="71"/>
      <c r="V111" s="71"/>
      <c r="W111" s="71"/>
      <c r="X111" s="71"/>
      <c r="Y111" s="71"/>
    </row>
    <row r="112" spans="1:25" ht="15">
      <c r="A112" s="15"/>
      <c r="B112" s="39"/>
      <c r="C112" s="42" t="s">
        <v>672</v>
      </c>
      <c r="D112" s="43"/>
      <c r="E112" s="19">
        <v>16</v>
      </c>
      <c r="F112" s="39"/>
      <c r="G112" s="39"/>
      <c r="H112" s="42" t="s">
        <v>649</v>
      </c>
      <c r="I112" s="43"/>
      <c r="J112" s="19">
        <v>21</v>
      </c>
      <c r="K112" s="39"/>
      <c r="L112" s="71"/>
      <c r="M112" s="71"/>
      <c r="N112" s="71"/>
      <c r="O112" s="71"/>
      <c r="P112" s="71"/>
      <c r="Q112" s="71"/>
      <c r="R112" s="71"/>
      <c r="S112" s="71"/>
      <c r="T112" s="71"/>
      <c r="U112" s="71"/>
      <c r="V112" s="71"/>
      <c r="W112" s="71"/>
      <c r="X112" s="71"/>
      <c r="Y112" s="71"/>
    </row>
    <row r="113" spans="1:25" ht="27.75">
      <c r="A113" s="15"/>
      <c r="B113" s="44" t="str">
        <f>"TOTAL MATCHES WON BY : "&amp;C99</f>
        <v>TOTAL MATCHES WON BY : LAKE KARRINYUP</v>
      </c>
      <c r="C113" s="45"/>
      <c r="D113" s="45"/>
      <c r="E113" s="43"/>
      <c r="F113" s="19">
        <f>COUNTA(F103:F112)-0.5*COUNTIF(F103:F112,"Sq*")-COUNTIF(F103:F112,"TBA")</f>
        <v>4</v>
      </c>
      <c r="G113" s="55" t="str">
        <f>"TOTAL MATCHES WON BY : "&amp;H99</f>
        <v>TOTAL MATCHES WON BY : LAKELANDS</v>
      </c>
      <c r="H113" s="45"/>
      <c r="I113" s="45"/>
      <c r="J113" s="43"/>
      <c r="K113" s="19">
        <f>COUNTA(K103:K112)-0.5*COUNTIF(K103:K112,"Sq*")-COUNTIF(K103:K112,"TBA")</f>
        <v>1</v>
      </c>
      <c r="L113" s="70"/>
      <c r="M113" s="70"/>
      <c r="N113" s="70" t="str">
        <f>IF(F113+K113=0,"",C99)</f>
        <v>LAKE KARRINYUP</v>
      </c>
      <c r="O113" s="24">
        <f>F113</f>
        <v>4</v>
      </c>
      <c r="P113" s="70" t="str">
        <f>IF(F113+K113=0,"",H99)</f>
        <v>LAKELANDS</v>
      </c>
      <c r="Q113" s="24">
        <f>K113</f>
        <v>1</v>
      </c>
      <c r="R113" s="70" t="str">
        <f>G114</f>
        <v>LAKE KARRINYUP</v>
      </c>
      <c r="S113" s="70" t="str">
        <f>IF(R113="HALVED",C99,"")</f>
        <v/>
      </c>
      <c r="T113" s="70" t="str">
        <f>IF(R113="HALVED",H99,"")</f>
        <v/>
      </c>
      <c r="U113" s="70"/>
      <c r="V113" s="70"/>
      <c r="W113" s="70"/>
      <c r="X113" s="70"/>
      <c r="Y113" s="70"/>
    </row>
    <row r="114" spans="1:25" ht="15">
      <c r="A114" s="22"/>
      <c r="B114" s="46" t="s">
        <v>52</v>
      </c>
      <c r="C114" s="45"/>
      <c r="D114" s="45"/>
      <c r="E114" s="45"/>
      <c r="F114" s="43"/>
      <c r="G114" s="56" t="str">
        <f>IF(F113+K113&lt;4,"",IF(F113=K113,"HALVED",IF(F113&gt;K113,C99,H99)))</f>
        <v>LAKE KARRINYUP</v>
      </c>
      <c r="H114" s="45"/>
      <c r="I114" s="45"/>
      <c r="J114" s="45"/>
      <c r="K114" s="43"/>
      <c r="L114" s="69"/>
      <c r="M114" s="69"/>
      <c r="N114" s="69"/>
      <c r="O114" s="69"/>
      <c r="P114" s="69"/>
      <c r="Q114" s="69"/>
      <c r="R114" s="69"/>
      <c r="S114" s="69"/>
      <c r="T114" s="69"/>
      <c r="U114" s="69"/>
      <c r="V114" s="69"/>
      <c r="W114" s="69"/>
      <c r="X114" s="69"/>
      <c r="Y114" s="69"/>
    </row>
    <row r="115" spans="1:25" ht="15">
      <c r="A115" s="22"/>
      <c r="B115" s="69"/>
      <c r="C115" s="69"/>
      <c r="D115" s="69"/>
      <c r="E115" s="69"/>
      <c r="F115" s="70"/>
      <c r="G115" s="69"/>
      <c r="H115" s="69"/>
      <c r="I115" s="69"/>
      <c r="J115" s="69"/>
      <c r="K115" s="70"/>
      <c r="L115" s="70"/>
      <c r="M115" s="70"/>
      <c r="N115" s="70"/>
      <c r="O115" s="70"/>
      <c r="P115" s="70"/>
      <c r="Q115" s="70"/>
      <c r="R115" s="70"/>
      <c r="S115" s="70"/>
      <c r="T115" s="70"/>
      <c r="U115" s="70"/>
      <c r="V115" s="70"/>
      <c r="W115" s="70"/>
      <c r="X115" s="70"/>
      <c r="Y115" s="70"/>
    </row>
    <row r="116" spans="1:25" ht="21" customHeight="1">
      <c r="A116" s="25"/>
      <c r="B116" s="57" t="s">
        <v>128</v>
      </c>
      <c r="C116" s="45"/>
      <c r="D116" s="45"/>
      <c r="E116" s="45"/>
      <c r="F116" s="45"/>
      <c r="G116" s="45"/>
      <c r="H116" s="45"/>
      <c r="I116" s="45"/>
      <c r="J116" s="45"/>
      <c r="K116" s="43"/>
      <c r="L116" s="69"/>
      <c r="M116" s="69"/>
      <c r="N116" s="69"/>
      <c r="O116" s="69"/>
      <c r="P116" s="69"/>
      <c r="Q116" s="69"/>
      <c r="R116" s="69"/>
      <c r="S116" s="69"/>
      <c r="T116" s="69"/>
      <c r="U116" s="69"/>
      <c r="V116" s="69"/>
      <c r="W116" s="69"/>
      <c r="X116" s="69"/>
      <c r="Y116" s="69"/>
    </row>
    <row r="117" spans="1:25" ht="15">
      <c r="A117" s="15"/>
      <c r="B117" s="16" t="s">
        <v>22</v>
      </c>
      <c r="C117" s="58" t="s">
        <v>417</v>
      </c>
      <c r="D117" s="45"/>
      <c r="E117" s="45"/>
      <c r="F117" s="43"/>
      <c r="G117" s="17" t="s">
        <v>22</v>
      </c>
      <c r="H117" s="48" t="s">
        <v>438</v>
      </c>
      <c r="I117" s="45"/>
      <c r="J117" s="45"/>
      <c r="K117" s="43"/>
      <c r="L117" s="69"/>
      <c r="M117" s="69"/>
      <c r="N117" s="69"/>
      <c r="O117" s="69"/>
      <c r="P117" s="69"/>
      <c r="Q117" s="69"/>
      <c r="R117" s="69"/>
      <c r="S117" s="69"/>
      <c r="T117" s="69"/>
      <c r="U117" s="69"/>
      <c r="V117" s="69"/>
      <c r="W117" s="69"/>
      <c r="X117" s="69"/>
      <c r="Y117" s="69"/>
    </row>
    <row r="118" spans="1:25" ht="15">
      <c r="A118" s="15"/>
      <c r="B118" s="41" t="s">
        <v>23</v>
      </c>
      <c r="C118" s="59" t="s">
        <v>24</v>
      </c>
      <c r="D118" s="50"/>
      <c r="E118" s="41" t="s">
        <v>25</v>
      </c>
      <c r="F118" s="41" t="s">
        <v>26</v>
      </c>
      <c r="G118" s="40" t="s">
        <v>23</v>
      </c>
      <c r="H118" s="49" t="s">
        <v>24</v>
      </c>
      <c r="I118" s="50"/>
      <c r="J118" s="40" t="s">
        <v>25</v>
      </c>
      <c r="K118" s="40" t="s">
        <v>26</v>
      </c>
      <c r="L118" s="69"/>
      <c r="M118" s="69"/>
      <c r="N118" s="69"/>
      <c r="O118" s="69"/>
      <c r="P118" s="69"/>
      <c r="Q118" s="69"/>
      <c r="R118" s="69"/>
      <c r="S118" s="69"/>
      <c r="T118" s="69"/>
      <c r="U118" s="69"/>
      <c r="V118" s="69"/>
      <c r="W118" s="69"/>
      <c r="X118" s="69"/>
      <c r="Y118" s="69"/>
    </row>
    <row r="119" spans="1:25" ht="15">
      <c r="A119" s="15"/>
      <c r="B119" s="47"/>
      <c r="C119" s="51"/>
      <c r="D119" s="52"/>
      <c r="E119" s="47"/>
      <c r="F119" s="47"/>
      <c r="G119" s="47"/>
      <c r="H119" s="51"/>
      <c r="I119" s="52"/>
      <c r="J119" s="47"/>
      <c r="K119" s="47"/>
      <c r="L119" s="69"/>
      <c r="M119" s="69"/>
      <c r="N119" s="69"/>
      <c r="O119" s="69"/>
      <c r="P119" s="69"/>
      <c r="Q119" s="69"/>
      <c r="R119" s="69"/>
      <c r="S119" s="69"/>
      <c r="T119" s="69"/>
      <c r="U119" s="69"/>
      <c r="V119" s="69"/>
      <c r="W119" s="69"/>
      <c r="X119" s="69"/>
      <c r="Y119" s="69"/>
    </row>
    <row r="120" spans="1:25" ht="15">
      <c r="A120" s="15"/>
      <c r="B120" s="39"/>
      <c r="C120" s="53"/>
      <c r="D120" s="54"/>
      <c r="E120" s="39"/>
      <c r="F120" s="39"/>
      <c r="G120" s="39"/>
      <c r="H120" s="53"/>
      <c r="I120" s="54"/>
      <c r="J120" s="39"/>
      <c r="K120" s="39"/>
      <c r="L120" s="69"/>
      <c r="M120" s="69"/>
      <c r="N120" s="69"/>
      <c r="O120" s="69"/>
      <c r="P120" s="69"/>
      <c r="Q120" s="69"/>
      <c r="R120" s="69"/>
      <c r="S120" s="69"/>
      <c r="T120" s="69"/>
      <c r="U120" s="69"/>
      <c r="V120" s="69"/>
      <c r="W120" s="69"/>
      <c r="X120" s="69"/>
      <c r="Y120" s="69"/>
    </row>
    <row r="121" spans="1:25" ht="15">
      <c r="A121" s="15"/>
      <c r="B121" s="41">
        <v>1</v>
      </c>
      <c r="C121" s="42" t="s">
        <v>682</v>
      </c>
      <c r="D121" s="43"/>
      <c r="E121" s="19">
        <v>19</v>
      </c>
      <c r="F121" s="38" t="s">
        <v>43</v>
      </c>
      <c r="G121" s="40">
        <v>1</v>
      </c>
      <c r="H121" s="42" t="s">
        <v>697</v>
      </c>
      <c r="I121" s="43"/>
      <c r="J121" s="19">
        <v>11</v>
      </c>
      <c r="K121" s="38"/>
      <c r="L121" s="71"/>
      <c r="M121" s="71"/>
      <c r="N121" s="71"/>
      <c r="O121" s="71"/>
      <c r="P121" s="71"/>
      <c r="Q121" s="71"/>
      <c r="R121" s="71"/>
      <c r="S121" s="71"/>
      <c r="T121" s="71"/>
      <c r="U121" s="71"/>
      <c r="V121" s="71"/>
      <c r="W121" s="71"/>
      <c r="X121" s="71"/>
      <c r="Y121" s="71"/>
    </row>
    <row r="122" spans="1:25" ht="15">
      <c r="A122" s="15"/>
      <c r="B122" s="39"/>
      <c r="C122" s="42" t="s">
        <v>646</v>
      </c>
      <c r="D122" s="43"/>
      <c r="E122" s="19">
        <v>24</v>
      </c>
      <c r="F122" s="39"/>
      <c r="G122" s="39"/>
      <c r="H122" s="42" t="s">
        <v>669</v>
      </c>
      <c r="I122" s="43"/>
      <c r="J122" s="19">
        <v>14</v>
      </c>
      <c r="K122" s="39"/>
      <c r="L122" s="71"/>
      <c r="M122" s="71"/>
      <c r="N122" s="71"/>
      <c r="O122" s="71"/>
      <c r="P122" s="71"/>
      <c r="Q122" s="71"/>
      <c r="R122" s="71"/>
      <c r="S122" s="71"/>
      <c r="T122" s="71"/>
      <c r="U122" s="71"/>
      <c r="V122" s="71"/>
      <c r="W122" s="71"/>
      <c r="X122" s="71"/>
      <c r="Y122" s="71"/>
    </row>
    <row r="123" spans="1:25" ht="15">
      <c r="A123" s="15"/>
      <c r="B123" s="41">
        <v>2</v>
      </c>
      <c r="C123" s="42" t="s">
        <v>686</v>
      </c>
      <c r="D123" s="43"/>
      <c r="E123" s="19">
        <v>15</v>
      </c>
      <c r="F123" s="38"/>
      <c r="G123" s="40">
        <v>2</v>
      </c>
      <c r="H123" s="42" t="s">
        <v>667</v>
      </c>
      <c r="I123" s="43"/>
      <c r="J123" s="19">
        <v>11</v>
      </c>
      <c r="K123" s="38" t="s">
        <v>87</v>
      </c>
      <c r="L123" s="71"/>
      <c r="M123" s="71"/>
      <c r="N123" s="71"/>
      <c r="O123" s="71"/>
      <c r="P123" s="71"/>
      <c r="Q123" s="71"/>
      <c r="R123" s="71"/>
      <c r="S123" s="71"/>
      <c r="T123" s="71"/>
      <c r="U123" s="71"/>
      <c r="V123" s="71"/>
      <c r="W123" s="71"/>
      <c r="X123" s="71"/>
      <c r="Y123" s="71"/>
    </row>
    <row r="124" spans="1:25" ht="15">
      <c r="A124" s="15"/>
      <c r="B124" s="39"/>
      <c r="C124" s="42" t="s">
        <v>640</v>
      </c>
      <c r="D124" s="43"/>
      <c r="E124" s="19">
        <v>17</v>
      </c>
      <c r="F124" s="39"/>
      <c r="G124" s="39"/>
      <c r="H124" s="42" t="s">
        <v>665</v>
      </c>
      <c r="I124" s="43"/>
      <c r="J124" s="19">
        <v>13</v>
      </c>
      <c r="K124" s="39"/>
      <c r="L124" s="71"/>
      <c r="M124" s="71"/>
      <c r="N124" s="71"/>
      <c r="O124" s="71"/>
      <c r="P124" s="71"/>
      <c r="Q124" s="71"/>
      <c r="R124" s="71"/>
      <c r="S124" s="71"/>
      <c r="T124" s="71"/>
      <c r="U124" s="71"/>
      <c r="V124" s="71"/>
      <c r="W124" s="71"/>
      <c r="X124" s="71"/>
      <c r="Y124" s="71"/>
    </row>
    <row r="125" spans="1:25" ht="15">
      <c r="A125" s="15"/>
      <c r="B125" s="41">
        <v>3</v>
      </c>
      <c r="C125" s="42" t="s">
        <v>651</v>
      </c>
      <c r="D125" s="43"/>
      <c r="E125" s="19">
        <v>10</v>
      </c>
      <c r="F125" s="38" t="s">
        <v>119</v>
      </c>
      <c r="G125" s="40">
        <v>3</v>
      </c>
      <c r="H125" s="42" t="s">
        <v>696</v>
      </c>
      <c r="I125" s="43"/>
      <c r="J125" s="19">
        <v>7</v>
      </c>
      <c r="K125" s="38" t="s">
        <v>119</v>
      </c>
      <c r="L125" s="71"/>
      <c r="M125" s="71"/>
      <c r="N125" s="71"/>
      <c r="O125" s="71"/>
      <c r="P125" s="71"/>
      <c r="Q125" s="71"/>
      <c r="R125" s="71"/>
      <c r="S125" s="71"/>
      <c r="T125" s="71"/>
      <c r="U125" s="71"/>
      <c r="V125" s="71"/>
      <c r="W125" s="71"/>
      <c r="X125" s="71"/>
      <c r="Y125" s="71"/>
    </row>
    <row r="126" spans="1:25" ht="15">
      <c r="A126" s="15"/>
      <c r="B126" s="39"/>
      <c r="C126" s="42" t="s">
        <v>695</v>
      </c>
      <c r="D126" s="43"/>
      <c r="E126" s="19">
        <v>19</v>
      </c>
      <c r="F126" s="39"/>
      <c r="G126" s="39"/>
      <c r="H126" s="42" t="s">
        <v>676</v>
      </c>
      <c r="I126" s="43"/>
      <c r="J126" s="19">
        <v>15</v>
      </c>
      <c r="K126" s="39"/>
      <c r="L126" s="71"/>
      <c r="M126" s="71"/>
      <c r="N126" s="71"/>
      <c r="O126" s="71"/>
      <c r="P126" s="71"/>
      <c r="Q126" s="71"/>
      <c r="R126" s="71"/>
      <c r="S126" s="71"/>
      <c r="T126" s="71"/>
      <c r="U126" s="71"/>
      <c r="V126" s="71"/>
      <c r="W126" s="71"/>
      <c r="X126" s="71"/>
      <c r="Y126" s="71"/>
    </row>
    <row r="127" spans="1:25" ht="15">
      <c r="A127" s="15"/>
      <c r="B127" s="41">
        <v>4</v>
      </c>
      <c r="C127" s="42" t="s">
        <v>694</v>
      </c>
      <c r="D127" s="43"/>
      <c r="E127" s="19">
        <v>12</v>
      </c>
      <c r="F127" s="38"/>
      <c r="G127" s="40">
        <v>4</v>
      </c>
      <c r="H127" s="42" t="s">
        <v>693</v>
      </c>
      <c r="I127" s="43"/>
      <c r="J127" s="19">
        <v>13</v>
      </c>
      <c r="K127" s="38" t="s">
        <v>38</v>
      </c>
      <c r="L127" s="71"/>
      <c r="M127" s="71"/>
      <c r="N127" s="71"/>
      <c r="O127" s="71"/>
      <c r="P127" s="71"/>
      <c r="Q127" s="71"/>
      <c r="R127" s="71"/>
      <c r="S127" s="71"/>
      <c r="T127" s="71"/>
      <c r="U127" s="71"/>
      <c r="V127" s="71"/>
      <c r="W127" s="71"/>
      <c r="X127" s="71"/>
      <c r="Y127" s="71"/>
    </row>
    <row r="128" spans="1:25" ht="15">
      <c r="A128" s="15"/>
      <c r="B128" s="39"/>
      <c r="C128" s="42" t="s">
        <v>679</v>
      </c>
      <c r="D128" s="43"/>
      <c r="E128" s="19">
        <v>16</v>
      </c>
      <c r="F128" s="39"/>
      <c r="G128" s="39"/>
      <c r="H128" s="42" t="s">
        <v>657</v>
      </c>
      <c r="I128" s="43"/>
      <c r="J128" s="19">
        <v>17</v>
      </c>
      <c r="K128" s="39"/>
      <c r="L128" s="71"/>
      <c r="M128" s="71"/>
      <c r="N128" s="71"/>
      <c r="O128" s="71"/>
      <c r="P128" s="71"/>
      <c r="Q128" s="71"/>
      <c r="R128" s="71"/>
      <c r="S128" s="71"/>
      <c r="T128" s="71"/>
      <c r="U128" s="71"/>
      <c r="V128" s="71"/>
      <c r="W128" s="71"/>
      <c r="X128" s="71"/>
      <c r="Y128" s="71"/>
    </row>
    <row r="129" spans="1:25" ht="15">
      <c r="A129" s="15"/>
      <c r="B129" s="41">
        <v>5</v>
      </c>
      <c r="C129" s="42" t="s">
        <v>634</v>
      </c>
      <c r="D129" s="43"/>
      <c r="E129" s="19">
        <v>11</v>
      </c>
      <c r="F129" s="38"/>
      <c r="G129" s="40">
        <v>5</v>
      </c>
      <c r="H129" s="42" t="s">
        <v>692</v>
      </c>
      <c r="I129" s="43"/>
      <c r="J129" s="19">
        <v>14</v>
      </c>
      <c r="K129" s="38" t="s">
        <v>33</v>
      </c>
      <c r="L129" s="71"/>
      <c r="M129" s="71"/>
      <c r="N129" s="71"/>
      <c r="O129" s="71"/>
      <c r="P129" s="71"/>
      <c r="Q129" s="71"/>
      <c r="R129" s="71"/>
      <c r="S129" s="71"/>
      <c r="T129" s="71"/>
      <c r="U129" s="71"/>
      <c r="V129" s="71"/>
      <c r="W129" s="71"/>
      <c r="X129" s="71"/>
      <c r="Y129" s="71"/>
    </row>
    <row r="130" spans="1:25" ht="15">
      <c r="A130" s="15"/>
      <c r="B130" s="39"/>
      <c r="C130" s="42" t="s">
        <v>691</v>
      </c>
      <c r="D130" s="43"/>
      <c r="E130" s="19">
        <v>21</v>
      </c>
      <c r="F130" s="39"/>
      <c r="G130" s="39"/>
      <c r="H130" s="42" t="s">
        <v>690</v>
      </c>
      <c r="I130" s="43"/>
      <c r="J130" s="19">
        <v>27</v>
      </c>
      <c r="K130" s="39"/>
      <c r="L130" s="71"/>
      <c r="M130" s="71"/>
      <c r="N130" s="71"/>
      <c r="O130" s="71"/>
      <c r="P130" s="71"/>
      <c r="Q130" s="71"/>
      <c r="R130" s="71"/>
      <c r="S130" s="71"/>
      <c r="T130" s="71"/>
      <c r="U130" s="71"/>
      <c r="V130" s="71"/>
      <c r="W130" s="71"/>
      <c r="X130" s="71"/>
      <c r="Y130" s="71"/>
    </row>
    <row r="131" spans="1:25" ht="15">
      <c r="A131" s="22"/>
      <c r="B131" s="44" t="str">
        <f>"TOTAL MATCHES WON BY : "&amp;C117</f>
        <v>TOTAL MATCHES WON BY : LAKELANDS</v>
      </c>
      <c r="C131" s="45"/>
      <c r="D131" s="45"/>
      <c r="E131" s="43"/>
      <c r="F131" s="19">
        <f>COUNTA(F121:F130)-0.5*COUNTIF(F121:F130,"Sq*")-COUNTIF(F121:F130,"TBA")</f>
        <v>1.5</v>
      </c>
      <c r="G131" s="55" t="str">
        <f>"TOTAL MATCHES WON BY : "&amp;H117</f>
        <v>TOTAL MATCHES WON BY : WANNEROO</v>
      </c>
      <c r="H131" s="45"/>
      <c r="I131" s="45"/>
      <c r="J131" s="43"/>
      <c r="K131" s="19">
        <f>COUNTA(K121:K130)-0.5*COUNTIF(K121:K130,"Sq*")-COUNTIF(K121:K130,"TBA")</f>
        <v>3.5</v>
      </c>
      <c r="L131" s="70"/>
      <c r="M131" s="70"/>
      <c r="N131" s="70" t="str">
        <f>IF(F131+K131=0,"",C117)</f>
        <v>LAKELANDS</v>
      </c>
      <c r="O131" s="24">
        <f>F131</f>
        <v>1.5</v>
      </c>
      <c r="P131" s="70" t="str">
        <f>IF(F131+K131=0,"",H117)</f>
        <v>WANNEROO</v>
      </c>
      <c r="Q131" s="24">
        <f>K131</f>
        <v>3.5</v>
      </c>
      <c r="R131" s="70" t="str">
        <f>G132</f>
        <v>WANNEROO</v>
      </c>
      <c r="S131" s="70" t="str">
        <f>IF(R131="HALVED",C117,"")</f>
        <v/>
      </c>
      <c r="T131" s="70" t="str">
        <f>IF(R131="HALVED",H117,"")</f>
        <v/>
      </c>
      <c r="U131" s="70"/>
      <c r="V131" s="70"/>
      <c r="W131" s="70"/>
      <c r="X131" s="70"/>
      <c r="Y131" s="70"/>
    </row>
    <row r="132" spans="1:25" ht="15">
      <c r="A132" s="25"/>
      <c r="B132" s="46" t="s">
        <v>52</v>
      </c>
      <c r="C132" s="45"/>
      <c r="D132" s="45"/>
      <c r="E132" s="45"/>
      <c r="F132" s="43"/>
      <c r="G132" s="56" t="str">
        <f>IF(F131+K131&lt;4,"",IF(F131=K131,"HALVED",IF(F131&gt;K131,C117,H117)))</f>
        <v>WANNEROO</v>
      </c>
      <c r="H132" s="45"/>
      <c r="I132" s="45"/>
      <c r="J132" s="45"/>
      <c r="K132" s="43"/>
      <c r="L132" s="69"/>
      <c r="M132" s="69"/>
      <c r="N132" s="69"/>
      <c r="O132" s="69"/>
      <c r="P132" s="69"/>
      <c r="Q132" s="69"/>
      <c r="R132" s="69"/>
      <c r="S132" s="69"/>
      <c r="T132" s="69"/>
      <c r="U132" s="69"/>
      <c r="V132" s="69"/>
      <c r="W132" s="69"/>
      <c r="X132" s="69"/>
      <c r="Y132" s="69"/>
    </row>
    <row r="133" spans="1:25" ht="21" customHeight="1">
      <c r="A133" s="25"/>
      <c r="B133" s="67"/>
      <c r="C133" s="45"/>
      <c r="D133" s="45"/>
      <c r="E133" s="45"/>
      <c r="F133" s="45"/>
      <c r="G133" s="45"/>
      <c r="H133" s="45"/>
      <c r="I133" s="45"/>
      <c r="J133" s="45"/>
      <c r="K133" s="43"/>
      <c r="L133" s="69"/>
      <c r="M133" s="69"/>
      <c r="N133" s="69"/>
      <c r="O133" s="69"/>
      <c r="P133" s="69"/>
      <c r="Q133" s="69"/>
      <c r="R133" s="69"/>
      <c r="S133" s="69"/>
      <c r="T133" s="69"/>
      <c r="U133" s="69"/>
      <c r="V133" s="69"/>
      <c r="W133" s="69"/>
      <c r="X133" s="69"/>
      <c r="Y133" s="69"/>
    </row>
    <row r="134" spans="1:25" ht="15">
      <c r="A134" s="15"/>
      <c r="B134" s="16" t="s">
        <v>22</v>
      </c>
      <c r="C134" s="58" t="s">
        <v>16</v>
      </c>
      <c r="D134" s="45"/>
      <c r="E134" s="45"/>
      <c r="F134" s="43"/>
      <c r="G134" s="17" t="s">
        <v>22</v>
      </c>
      <c r="H134" s="48" t="s">
        <v>210</v>
      </c>
      <c r="I134" s="45"/>
      <c r="J134" s="45"/>
      <c r="K134" s="43"/>
      <c r="L134" s="69"/>
      <c r="M134" s="69"/>
      <c r="N134" s="69"/>
      <c r="O134" s="69"/>
      <c r="P134" s="69"/>
      <c r="Q134" s="69"/>
      <c r="R134" s="69"/>
      <c r="S134" s="69"/>
      <c r="T134" s="69"/>
      <c r="U134" s="69"/>
      <c r="V134" s="69"/>
      <c r="W134" s="69"/>
      <c r="X134" s="69"/>
      <c r="Y134" s="69"/>
    </row>
    <row r="135" spans="1:25" ht="15">
      <c r="A135" s="15"/>
      <c r="B135" s="41" t="s">
        <v>23</v>
      </c>
      <c r="C135" s="59" t="s">
        <v>24</v>
      </c>
      <c r="D135" s="50"/>
      <c r="E135" s="41" t="s">
        <v>25</v>
      </c>
      <c r="F135" s="41" t="s">
        <v>26</v>
      </c>
      <c r="G135" s="40" t="s">
        <v>23</v>
      </c>
      <c r="H135" s="49" t="s">
        <v>24</v>
      </c>
      <c r="I135" s="50"/>
      <c r="J135" s="40" t="s">
        <v>25</v>
      </c>
      <c r="K135" s="40" t="s">
        <v>26</v>
      </c>
      <c r="L135" s="69"/>
      <c r="M135" s="69"/>
      <c r="N135" s="69"/>
      <c r="O135" s="69"/>
      <c r="P135" s="69"/>
      <c r="Q135" s="69"/>
      <c r="R135" s="69"/>
      <c r="S135" s="69"/>
      <c r="T135" s="69"/>
      <c r="U135" s="69"/>
      <c r="V135" s="69"/>
      <c r="W135" s="69"/>
      <c r="X135" s="69"/>
      <c r="Y135" s="69"/>
    </row>
    <row r="136" spans="1:25" ht="13.5" customHeight="1">
      <c r="A136" s="15"/>
      <c r="B136" s="47"/>
      <c r="C136" s="51"/>
      <c r="D136" s="52"/>
      <c r="E136" s="47"/>
      <c r="F136" s="47"/>
      <c r="G136" s="47"/>
      <c r="H136" s="51"/>
      <c r="I136" s="52"/>
      <c r="J136" s="47"/>
      <c r="K136" s="47"/>
      <c r="L136" s="69"/>
      <c r="M136" s="69"/>
      <c r="N136" s="69"/>
      <c r="O136" s="69"/>
      <c r="P136" s="69"/>
      <c r="Q136" s="69"/>
      <c r="R136" s="69"/>
      <c r="S136" s="69"/>
      <c r="T136" s="69"/>
      <c r="U136" s="69"/>
      <c r="V136" s="69"/>
      <c r="W136" s="69"/>
      <c r="X136" s="69"/>
      <c r="Y136" s="69"/>
    </row>
    <row r="137" spans="1:25" ht="15">
      <c r="A137" s="15"/>
      <c r="B137" s="39"/>
      <c r="C137" s="53"/>
      <c r="D137" s="54"/>
      <c r="E137" s="39"/>
      <c r="F137" s="39"/>
      <c r="G137" s="39"/>
      <c r="H137" s="53"/>
      <c r="I137" s="54"/>
      <c r="J137" s="39"/>
      <c r="K137" s="39"/>
      <c r="L137" s="69"/>
      <c r="M137" s="69"/>
      <c r="N137" s="69"/>
      <c r="O137" s="69"/>
      <c r="P137" s="69"/>
      <c r="Q137" s="69"/>
      <c r="R137" s="69"/>
      <c r="S137" s="69"/>
      <c r="T137" s="69"/>
      <c r="U137" s="69"/>
      <c r="V137" s="69"/>
      <c r="W137" s="69"/>
      <c r="X137" s="69"/>
      <c r="Y137" s="69"/>
    </row>
    <row r="138" spans="1:25" ht="15">
      <c r="A138" s="15"/>
      <c r="B138" s="41">
        <v>1</v>
      </c>
      <c r="C138" s="42" t="s">
        <v>689</v>
      </c>
      <c r="D138" s="43"/>
      <c r="E138" s="19">
        <v>22</v>
      </c>
      <c r="F138" s="38" t="s">
        <v>84</v>
      </c>
      <c r="G138" s="40">
        <v>1</v>
      </c>
      <c r="H138" s="42" t="s">
        <v>656</v>
      </c>
      <c r="I138" s="43"/>
      <c r="J138" s="19">
        <v>5</v>
      </c>
      <c r="K138" s="38"/>
      <c r="L138" s="71"/>
      <c r="M138" s="71"/>
      <c r="N138" s="71"/>
      <c r="O138" s="71"/>
      <c r="P138" s="71"/>
      <c r="Q138" s="71"/>
      <c r="R138" s="71"/>
      <c r="S138" s="71"/>
      <c r="T138" s="71"/>
      <c r="U138" s="71"/>
      <c r="V138" s="71"/>
      <c r="W138" s="71"/>
      <c r="X138" s="71"/>
      <c r="Y138" s="71"/>
    </row>
    <row r="139" spans="1:25" ht="15">
      <c r="A139" s="15"/>
      <c r="B139" s="39"/>
      <c r="C139" s="42" t="s">
        <v>641</v>
      </c>
      <c r="D139" s="43"/>
      <c r="E139" s="19">
        <v>13</v>
      </c>
      <c r="F139" s="39"/>
      <c r="G139" s="39"/>
      <c r="H139" s="42" t="s">
        <v>660</v>
      </c>
      <c r="I139" s="43"/>
      <c r="J139" s="19">
        <v>9</v>
      </c>
      <c r="K139" s="39"/>
      <c r="L139" s="71"/>
      <c r="M139" s="71"/>
      <c r="N139" s="71"/>
      <c r="O139" s="71"/>
      <c r="P139" s="71"/>
      <c r="Q139" s="71"/>
      <c r="R139" s="71"/>
      <c r="S139" s="71"/>
      <c r="T139" s="71"/>
      <c r="U139" s="71"/>
      <c r="V139" s="71"/>
      <c r="W139" s="71"/>
      <c r="X139" s="71"/>
      <c r="Y139" s="71"/>
    </row>
    <row r="140" spans="1:25" ht="15">
      <c r="A140" s="15"/>
      <c r="B140" s="41">
        <v>2</v>
      </c>
      <c r="C140" s="42" t="s">
        <v>645</v>
      </c>
      <c r="D140" s="43"/>
      <c r="E140" s="19">
        <v>16</v>
      </c>
      <c r="F140" s="38"/>
      <c r="G140" s="40">
        <v>2</v>
      </c>
      <c r="H140" s="42" t="s">
        <v>675</v>
      </c>
      <c r="I140" s="43"/>
      <c r="J140" s="19">
        <v>14</v>
      </c>
      <c r="K140" s="38" t="s">
        <v>68</v>
      </c>
      <c r="L140" s="71"/>
      <c r="M140" s="71"/>
      <c r="N140" s="71"/>
      <c r="O140" s="71"/>
      <c r="P140" s="71"/>
      <c r="Q140" s="71"/>
      <c r="R140" s="71"/>
      <c r="S140" s="71"/>
      <c r="T140" s="71"/>
      <c r="U140" s="71"/>
      <c r="V140" s="71"/>
      <c r="W140" s="71"/>
      <c r="X140" s="71"/>
      <c r="Y140" s="71"/>
    </row>
    <row r="141" spans="1:25" ht="15">
      <c r="A141" s="15"/>
      <c r="B141" s="39"/>
      <c r="C141" s="42" t="s">
        <v>643</v>
      </c>
      <c r="D141" s="43"/>
      <c r="E141" s="19">
        <v>16</v>
      </c>
      <c r="F141" s="39"/>
      <c r="G141" s="39"/>
      <c r="H141" s="42" t="s">
        <v>666</v>
      </c>
      <c r="I141" s="43"/>
      <c r="J141" s="19">
        <v>15</v>
      </c>
      <c r="K141" s="39"/>
      <c r="L141" s="71"/>
      <c r="M141" s="71"/>
      <c r="N141" s="71"/>
      <c r="O141" s="71"/>
      <c r="P141" s="71"/>
      <c r="Q141" s="71"/>
      <c r="R141" s="71"/>
      <c r="S141" s="71"/>
      <c r="T141" s="71"/>
      <c r="U141" s="71"/>
      <c r="V141" s="71"/>
      <c r="W141" s="71"/>
      <c r="X141" s="71"/>
      <c r="Y141" s="71"/>
    </row>
    <row r="142" spans="1:25" ht="15">
      <c r="A142" s="15"/>
      <c r="B142" s="41">
        <v>3</v>
      </c>
      <c r="C142" s="42" t="s">
        <v>681</v>
      </c>
      <c r="D142" s="43"/>
      <c r="E142" s="19">
        <v>15</v>
      </c>
      <c r="F142" s="38" t="s">
        <v>119</v>
      </c>
      <c r="G142" s="40">
        <v>3</v>
      </c>
      <c r="H142" s="42" t="s">
        <v>678</v>
      </c>
      <c r="I142" s="43"/>
      <c r="J142" s="19">
        <v>6</v>
      </c>
      <c r="K142" s="38" t="s">
        <v>119</v>
      </c>
      <c r="L142" s="71"/>
      <c r="M142" s="71"/>
      <c r="N142" s="71"/>
      <c r="O142" s="71"/>
      <c r="P142" s="71"/>
      <c r="Q142" s="71"/>
      <c r="R142" s="71"/>
      <c r="S142" s="71"/>
      <c r="T142" s="71"/>
      <c r="U142" s="71"/>
      <c r="V142" s="71"/>
      <c r="W142" s="71"/>
      <c r="X142" s="71"/>
      <c r="Y142" s="71"/>
    </row>
    <row r="143" spans="1:25" ht="15">
      <c r="A143" s="15"/>
      <c r="B143" s="39"/>
      <c r="C143" s="42" t="s">
        <v>648</v>
      </c>
      <c r="D143" s="43"/>
      <c r="E143" s="19">
        <v>22</v>
      </c>
      <c r="F143" s="39"/>
      <c r="G143" s="39"/>
      <c r="H143" s="42" t="s">
        <v>670</v>
      </c>
      <c r="I143" s="43"/>
      <c r="J143" s="79">
        <v>13</v>
      </c>
      <c r="K143" s="39"/>
      <c r="L143" s="71"/>
      <c r="M143" s="71"/>
      <c r="N143" s="71"/>
      <c r="O143" s="71"/>
      <c r="P143" s="71"/>
      <c r="Q143" s="71"/>
      <c r="R143" s="71"/>
      <c r="S143" s="71"/>
      <c r="T143" s="71"/>
      <c r="U143" s="71"/>
      <c r="V143" s="71"/>
      <c r="W143" s="71"/>
      <c r="X143" s="71"/>
      <c r="Y143" s="71"/>
    </row>
    <row r="144" spans="1:25" ht="15">
      <c r="A144" s="15"/>
      <c r="B144" s="41">
        <v>4</v>
      </c>
      <c r="C144" s="42" t="s">
        <v>680</v>
      </c>
      <c r="D144" s="43"/>
      <c r="E144" s="19">
        <v>11</v>
      </c>
      <c r="F144" s="38" t="s">
        <v>84</v>
      </c>
      <c r="G144" s="40">
        <v>4</v>
      </c>
      <c r="H144" s="42" t="s">
        <v>664</v>
      </c>
      <c r="I144" s="43"/>
      <c r="J144" s="19">
        <v>9</v>
      </c>
      <c r="K144" s="38"/>
      <c r="L144" s="71"/>
      <c r="M144" s="71"/>
      <c r="N144" s="71"/>
      <c r="O144" s="71"/>
      <c r="P144" s="71"/>
      <c r="Q144" s="71"/>
      <c r="R144" s="71"/>
      <c r="S144" s="71"/>
      <c r="T144" s="71"/>
      <c r="U144" s="71"/>
      <c r="V144" s="71"/>
      <c r="W144" s="71"/>
      <c r="X144" s="71"/>
      <c r="Y144" s="71"/>
    </row>
    <row r="145" spans="1:25" ht="15">
      <c r="A145" s="15"/>
      <c r="B145" s="39"/>
      <c r="C145" s="42" t="s">
        <v>149</v>
      </c>
      <c r="D145" s="43"/>
      <c r="E145" s="19">
        <v>18</v>
      </c>
      <c r="F145" s="39"/>
      <c r="G145" s="39"/>
      <c r="H145" s="42" t="s">
        <v>662</v>
      </c>
      <c r="I145" s="43"/>
      <c r="J145" s="19">
        <v>23</v>
      </c>
      <c r="K145" s="39"/>
      <c r="L145" s="71"/>
      <c r="M145" s="71"/>
      <c r="N145" s="71"/>
      <c r="O145" s="71"/>
      <c r="P145" s="71"/>
      <c r="Q145" s="71"/>
      <c r="R145" s="71"/>
      <c r="S145" s="71"/>
      <c r="T145" s="71"/>
      <c r="U145" s="71"/>
      <c r="V145" s="71"/>
      <c r="W145" s="71"/>
      <c r="X145" s="71"/>
      <c r="Y145" s="71"/>
    </row>
    <row r="146" spans="1:25" ht="15">
      <c r="A146" s="15"/>
      <c r="B146" s="41">
        <v>5</v>
      </c>
      <c r="C146" s="42" t="s">
        <v>652</v>
      </c>
      <c r="D146" s="43"/>
      <c r="E146" s="19">
        <v>22</v>
      </c>
      <c r="F146" s="38" t="s">
        <v>84</v>
      </c>
      <c r="G146" s="40">
        <v>5</v>
      </c>
      <c r="H146" s="42" t="s">
        <v>673</v>
      </c>
      <c r="I146" s="43"/>
      <c r="J146" s="19">
        <v>11</v>
      </c>
      <c r="K146" s="38"/>
      <c r="L146" s="71"/>
      <c r="M146" s="71"/>
      <c r="N146" s="71"/>
      <c r="O146" s="71"/>
      <c r="P146" s="71"/>
      <c r="Q146" s="71"/>
      <c r="R146" s="71"/>
      <c r="S146" s="71"/>
      <c r="T146" s="71"/>
      <c r="U146" s="71"/>
      <c r="V146" s="71"/>
      <c r="W146" s="71"/>
      <c r="X146" s="71"/>
      <c r="Y146" s="71"/>
    </row>
    <row r="147" spans="1:25" ht="15">
      <c r="A147" s="15"/>
      <c r="B147" s="39"/>
      <c r="C147" s="42" t="s">
        <v>650</v>
      </c>
      <c r="D147" s="43"/>
      <c r="E147" s="19">
        <v>21</v>
      </c>
      <c r="F147" s="39"/>
      <c r="G147" s="39"/>
      <c r="H147" s="42" t="s">
        <v>658</v>
      </c>
      <c r="I147" s="43"/>
      <c r="J147" s="19">
        <v>19</v>
      </c>
      <c r="K147" s="39"/>
      <c r="L147" s="71"/>
      <c r="M147" s="71"/>
      <c r="N147" s="71"/>
      <c r="O147" s="71"/>
      <c r="P147" s="71"/>
      <c r="Q147" s="71"/>
      <c r="R147" s="71"/>
      <c r="S147" s="71"/>
      <c r="T147" s="71"/>
      <c r="U147" s="71"/>
      <c r="V147" s="71"/>
      <c r="W147" s="71"/>
      <c r="X147" s="71"/>
      <c r="Y147" s="71"/>
    </row>
    <row r="148" spans="1:25" ht="27.75">
      <c r="A148" s="22"/>
      <c r="B148" s="44" t="str">
        <f>"TOTAL MATCHES WON BY : "&amp;C134</f>
        <v>TOTAL MATCHES WON BY : WAGC</v>
      </c>
      <c r="C148" s="45"/>
      <c r="D148" s="45"/>
      <c r="E148" s="43"/>
      <c r="F148" s="19">
        <f>COUNTA(F138:F147)-0.5*COUNTIF(F138:F147,"Sq*")-COUNTIF(F138:F147,"TBA")</f>
        <v>3.5</v>
      </c>
      <c r="G148" s="55"/>
      <c r="H148" s="45"/>
      <c r="I148" s="45"/>
      <c r="J148" s="43"/>
      <c r="K148" s="19">
        <f>COUNTA(K138:K147)-0.5*COUNTIF(K138:K147,"Sq*")-COUNTIF(K138:K147,"TBA")</f>
        <v>1.5</v>
      </c>
      <c r="L148" s="70"/>
      <c r="M148" s="70"/>
      <c r="N148" s="70" t="str">
        <f>IF(F148+K148=0,"",C134)</f>
        <v>WAGC</v>
      </c>
      <c r="O148" s="24">
        <f>F148</f>
        <v>3.5</v>
      </c>
      <c r="P148" s="70" t="str">
        <f>IF(F148+K148=0,"",H134)</f>
        <v>LAKE KARRINYUP</v>
      </c>
      <c r="Q148" s="24">
        <f>K148</f>
        <v>1.5</v>
      </c>
      <c r="R148" s="70" t="str">
        <f>G149</f>
        <v>WAGC</v>
      </c>
      <c r="S148" s="70" t="str">
        <f>IF(R148="HALVED",C134,"")</f>
        <v/>
      </c>
      <c r="T148" s="70" t="str">
        <f>IF(R148="HALVED",H134,"")</f>
        <v/>
      </c>
      <c r="U148" s="70"/>
      <c r="V148" s="70"/>
      <c r="W148" s="70"/>
      <c r="X148" s="70"/>
      <c r="Y148" s="70"/>
    </row>
    <row r="149" spans="1:25" ht="15">
      <c r="A149" s="25"/>
      <c r="B149" s="46" t="s">
        <v>52</v>
      </c>
      <c r="C149" s="45"/>
      <c r="D149" s="45"/>
      <c r="E149" s="45"/>
      <c r="F149" s="43"/>
      <c r="G149" s="56" t="str">
        <f>IF(F148+K148&lt;4,"",IF(F148=K148,"HALVED",IF(F148&gt;K148,C134,H134)))</f>
        <v>WAGC</v>
      </c>
      <c r="H149" s="45"/>
      <c r="I149" s="45"/>
      <c r="J149" s="45"/>
      <c r="K149" s="43"/>
      <c r="L149" s="69"/>
      <c r="M149" s="69"/>
      <c r="N149" s="69"/>
      <c r="O149" s="69"/>
      <c r="P149" s="69"/>
      <c r="Q149" s="69"/>
      <c r="R149" s="69"/>
      <c r="S149" s="69"/>
      <c r="T149" s="69"/>
      <c r="U149" s="69"/>
      <c r="V149" s="69"/>
      <c r="W149" s="69"/>
      <c r="X149" s="69"/>
      <c r="Y149" s="69"/>
    </row>
    <row r="150" spans="1:25" ht="15">
      <c r="A150" s="25"/>
      <c r="B150" s="25"/>
      <c r="C150" s="25"/>
      <c r="D150" s="25"/>
      <c r="E150" s="25"/>
      <c r="F150" s="25"/>
      <c r="G150" s="33"/>
      <c r="H150" s="33"/>
      <c r="I150" s="33"/>
      <c r="J150" s="33"/>
      <c r="K150" s="33"/>
      <c r="L150" s="69"/>
      <c r="M150" s="69"/>
      <c r="N150" s="69"/>
      <c r="O150" s="69"/>
      <c r="P150" s="69"/>
      <c r="Q150" s="69"/>
      <c r="R150" s="69"/>
      <c r="S150" s="69"/>
      <c r="T150" s="69"/>
      <c r="U150" s="69"/>
      <c r="V150" s="69"/>
      <c r="W150" s="69"/>
      <c r="X150" s="69"/>
      <c r="Y150" s="69"/>
    </row>
    <row r="151" spans="1:25" ht="14.25" customHeight="1">
      <c r="A151" s="15"/>
      <c r="B151" s="57" t="s">
        <v>147</v>
      </c>
      <c r="C151" s="45"/>
      <c r="D151" s="45"/>
      <c r="E151" s="45"/>
      <c r="F151" s="45"/>
      <c r="G151" s="45"/>
      <c r="H151" s="45"/>
      <c r="I151" s="45"/>
      <c r="J151" s="45"/>
      <c r="K151" s="43"/>
      <c r="L151" s="69"/>
      <c r="M151" s="69"/>
      <c r="N151" s="69"/>
      <c r="O151" s="69"/>
      <c r="P151" s="69"/>
      <c r="Q151" s="69"/>
      <c r="R151" s="69"/>
      <c r="S151" s="69"/>
      <c r="T151" s="69"/>
      <c r="U151" s="69"/>
      <c r="V151" s="69"/>
      <c r="W151" s="69"/>
      <c r="X151" s="69"/>
      <c r="Y151" s="69"/>
    </row>
    <row r="152" spans="1:25" ht="14.25" customHeight="1">
      <c r="A152" s="15"/>
      <c r="B152" s="16" t="s">
        <v>22</v>
      </c>
      <c r="C152" s="58" t="s">
        <v>417</v>
      </c>
      <c r="D152" s="45"/>
      <c r="E152" s="45"/>
      <c r="F152" s="43"/>
      <c r="G152" s="17" t="s">
        <v>22</v>
      </c>
      <c r="H152" s="48" t="s">
        <v>16</v>
      </c>
      <c r="I152" s="45"/>
      <c r="J152" s="45"/>
      <c r="K152" s="43"/>
      <c r="L152" s="69"/>
      <c r="M152" s="69"/>
      <c r="N152" s="69"/>
      <c r="O152" s="69"/>
      <c r="P152" s="69"/>
      <c r="Q152" s="69"/>
      <c r="R152" s="69"/>
      <c r="S152" s="69"/>
      <c r="T152" s="69"/>
      <c r="U152" s="69"/>
      <c r="V152" s="69"/>
      <c r="W152" s="69"/>
      <c r="X152" s="69"/>
      <c r="Y152" s="69"/>
    </row>
    <row r="153" spans="1:25" ht="14.25" customHeight="1">
      <c r="A153" s="15"/>
      <c r="B153" s="41" t="s">
        <v>23</v>
      </c>
      <c r="C153" s="59" t="s">
        <v>24</v>
      </c>
      <c r="D153" s="50"/>
      <c r="E153" s="41" t="s">
        <v>25</v>
      </c>
      <c r="F153" s="41" t="s">
        <v>26</v>
      </c>
      <c r="G153" s="40" t="s">
        <v>23</v>
      </c>
      <c r="H153" s="49" t="s">
        <v>24</v>
      </c>
      <c r="I153" s="50"/>
      <c r="J153" s="40" t="s">
        <v>25</v>
      </c>
      <c r="K153" s="40" t="s">
        <v>26</v>
      </c>
      <c r="L153" s="69"/>
      <c r="M153" s="69"/>
      <c r="N153" s="69"/>
      <c r="O153" s="69"/>
      <c r="P153" s="69"/>
      <c r="Q153" s="69"/>
      <c r="R153" s="69"/>
      <c r="S153" s="69"/>
      <c r="T153" s="69"/>
      <c r="U153" s="69"/>
      <c r="V153" s="69"/>
      <c r="W153" s="69"/>
      <c r="X153" s="69"/>
      <c r="Y153" s="69"/>
    </row>
    <row r="154" spans="1:25" ht="14.25" customHeight="1">
      <c r="A154" s="15"/>
      <c r="B154" s="47"/>
      <c r="C154" s="51"/>
      <c r="D154" s="52"/>
      <c r="E154" s="47"/>
      <c r="F154" s="47"/>
      <c r="G154" s="47"/>
      <c r="H154" s="51"/>
      <c r="I154" s="52"/>
      <c r="J154" s="47"/>
      <c r="K154" s="47"/>
      <c r="L154" s="69"/>
      <c r="M154" s="69"/>
      <c r="N154" s="69"/>
      <c r="O154" s="69"/>
      <c r="P154" s="69"/>
      <c r="Q154" s="69"/>
      <c r="R154" s="69"/>
      <c r="S154" s="69"/>
      <c r="T154" s="69"/>
      <c r="U154" s="69"/>
      <c r="V154" s="69"/>
      <c r="W154" s="69"/>
      <c r="X154" s="69"/>
      <c r="Y154" s="69"/>
    </row>
    <row r="155" spans="1:25" ht="14.25" customHeight="1">
      <c r="A155" s="15"/>
      <c r="B155" s="39"/>
      <c r="C155" s="53"/>
      <c r="D155" s="54"/>
      <c r="E155" s="39"/>
      <c r="F155" s="39"/>
      <c r="G155" s="39"/>
      <c r="H155" s="53"/>
      <c r="I155" s="54"/>
      <c r="J155" s="39"/>
      <c r="K155" s="39"/>
      <c r="L155" s="69"/>
      <c r="M155" s="69"/>
      <c r="N155" s="69"/>
      <c r="O155" s="69"/>
      <c r="P155" s="69"/>
      <c r="Q155" s="69"/>
      <c r="R155" s="69"/>
      <c r="S155" s="69"/>
      <c r="T155" s="69"/>
      <c r="U155" s="69"/>
      <c r="V155" s="69"/>
      <c r="W155" s="69"/>
      <c r="X155" s="69"/>
      <c r="Y155" s="69"/>
    </row>
    <row r="156" spans="1:25" ht="14.25" customHeight="1">
      <c r="A156" s="15"/>
      <c r="B156" s="41">
        <v>1</v>
      </c>
      <c r="C156" s="42" t="s">
        <v>688</v>
      </c>
      <c r="D156" s="43"/>
      <c r="E156" s="19">
        <v>11</v>
      </c>
      <c r="F156" s="38" t="s">
        <v>84</v>
      </c>
      <c r="G156" s="40">
        <v>1</v>
      </c>
      <c r="H156" s="42" t="s">
        <v>637</v>
      </c>
      <c r="I156" s="43"/>
      <c r="J156" s="19">
        <v>13</v>
      </c>
      <c r="K156" s="38"/>
      <c r="L156" s="71"/>
      <c r="M156" s="71"/>
      <c r="N156" s="71"/>
      <c r="O156" s="71"/>
      <c r="P156" s="71"/>
      <c r="Q156" s="71"/>
      <c r="R156" s="71"/>
      <c r="S156" s="71"/>
      <c r="T156" s="71"/>
      <c r="U156" s="71"/>
      <c r="V156" s="71"/>
      <c r="W156" s="71"/>
      <c r="X156" s="71"/>
      <c r="Y156" s="71"/>
    </row>
    <row r="157" spans="1:25" ht="14.25" customHeight="1">
      <c r="A157" s="15"/>
      <c r="B157" s="39"/>
      <c r="C157" s="42" t="s">
        <v>636</v>
      </c>
      <c r="D157" s="43"/>
      <c r="E157" s="19">
        <v>22</v>
      </c>
      <c r="F157" s="39"/>
      <c r="G157" s="39"/>
      <c r="H157" s="42" t="s">
        <v>687</v>
      </c>
      <c r="I157" s="43"/>
      <c r="J157" s="19">
        <v>20</v>
      </c>
      <c r="K157" s="39"/>
      <c r="L157" s="71"/>
      <c r="M157" s="71"/>
      <c r="N157" s="71"/>
      <c r="O157" s="71"/>
      <c r="P157" s="71"/>
      <c r="Q157" s="71"/>
      <c r="R157" s="71"/>
      <c r="S157" s="71"/>
      <c r="T157" s="71"/>
      <c r="U157" s="71"/>
      <c r="V157" s="71"/>
      <c r="W157" s="71"/>
      <c r="X157" s="71"/>
      <c r="Y157" s="71"/>
    </row>
    <row r="158" spans="1:25" ht="14.25" customHeight="1">
      <c r="A158" s="15"/>
      <c r="B158" s="41">
        <v>2</v>
      </c>
      <c r="C158" s="42" t="s">
        <v>686</v>
      </c>
      <c r="D158" s="43"/>
      <c r="E158" s="19">
        <v>14</v>
      </c>
      <c r="F158" s="38" t="s">
        <v>33</v>
      </c>
      <c r="G158" s="40">
        <v>2</v>
      </c>
      <c r="H158" s="42" t="s">
        <v>641</v>
      </c>
      <c r="I158" s="43"/>
      <c r="J158" s="19">
        <v>13</v>
      </c>
      <c r="K158" s="38"/>
      <c r="L158" s="71"/>
      <c r="M158" s="71"/>
      <c r="N158" s="71"/>
      <c r="O158" s="71"/>
      <c r="P158" s="71"/>
      <c r="Q158" s="71"/>
      <c r="R158" s="71"/>
      <c r="S158" s="71"/>
      <c r="T158" s="71"/>
      <c r="U158" s="71"/>
      <c r="V158" s="71"/>
      <c r="W158" s="71"/>
      <c r="X158" s="71"/>
      <c r="Y158" s="71"/>
    </row>
    <row r="159" spans="1:25" ht="14.25" customHeight="1">
      <c r="A159" s="15"/>
      <c r="B159" s="39"/>
      <c r="C159" s="42" t="s">
        <v>685</v>
      </c>
      <c r="D159" s="43"/>
      <c r="E159" s="19">
        <v>22</v>
      </c>
      <c r="F159" s="39"/>
      <c r="G159" s="39"/>
      <c r="H159" s="42" t="s">
        <v>684</v>
      </c>
      <c r="I159" s="43"/>
      <c r="J159" s="19">
        <v>21</v>
      </c>
      <c r="K159" s="39"/>
      <c r="L159" s="71"/>
      <c r="M159" s="71"/>
      <c r="N159" s="71"/>
      <c r="O159" s="71"/>
      <c r="P159" s="71"/>
      <c r="Q159" s="71"/>
      <c r="R159" s="71"/>
      <c r="S159" s="71"/>
      <c r="T159" s="71"/>
      <c r="U159" s="71"/>
      <c r="V159" s="71"/>
      <c r="W159" s="71"/>
      <c r="X159" s="71"/>
      <c r="Y159" s="71"/>
    </row>
    <row r="160" spans="1:25" ht="14.25" customHeight="1">
      <c r="A160" s="15"/>
      <c r="B160" s="41">
        <v>3</v>
      </c>
      <c r="C160" s="42" t="s">
        <v>683</v>
      </c>
      <c r="D160" s="43"/>
      <c r="E160" s="19">
        <v>19</v>
      </c>
      <c r="F160" s="38" t="s">
        <v>119</v>
      </c>
      <c r="G160" s="40">
        <v>3</v>
      </c>
      <c r="H160" s="42" t="s">
        <v>645</v>
      </c>
      <c r="I160" s="43"/>
      <c r="J160" s="19">
        <v>15</v>
      </c>
      <c r="K160" s="38" t="s">
        <v>119</v>
      </c>
      <c r="L160" s="71"/>
      <c r="M160" s="71"/>
      <c r="N160" s="71"/>
      <c r="O160" s="71"/>
      <c r="P160" s="71"/>
      <c r="Q160" s="71"/>
      <c r="R160" s="71"/>
      <c r="S160" s="71"/>
      <c r="T160" s="71"/>
      <c r="U160" s="71"/>
      <c r="V160" s="71"/>
      <c r="W160" s="71"/>
      <c r="X160" s="71"/>
      <c r="Y160" s="71"/>
    </row>
    <row r="161" spans="1:25" ht="14.25" customHeight="1">
      <c r="A161" s="15"/>
      <c r="B161" s="39"/>
      <c r="C161" s="42" t="s">
        <v>651</v>
      </c>
      <c r="D161" s="43"/>
      <c r="E161" s="19">
        <v>10</v>
      </c>
      <c r="F161" s="39"/>
      <c r="G161" s="39"/>
      <c r="H161" s="42" t="s">
        <v>643</v>
      </c>
      <c r="I161" s="43"/>
      <c r="J161" s="19">
        <v>15</v>
      </c>
      <c r="K161" s="39"/>
      <c r="L161" s="71"/>
      <c r="M161" s="71"/>
      <c r="N161" s="71"/>
      <c r="O161" s="71"/>
      <c r="P161" s="71"/>
      <c r="Q161" s="71"/>
      <c r="R161" s="71"/>
      <c r="S161" s="71"/>
      <c r="T161" s="71"/>
      <c r="U161" s="71"/>
      <c r="V161" s="71"/>
      <c r="W161" s="71"/>
      <c r="X161" s="71"/>
      <c r="Y161" s="71"/>
    </row>
    <row r="162" spans="1:25" ht="14.25" customHeight="1">
      <c r="A162" s="15"/>
      <c r="B162" s="41">
        <v>4</v>
      </c>
      <c r="C162" s="42" t="s">
        <v>682</v>
      </c>
      <c r="D162" s="43"/>
      <c r="E162" s="19">
        <v>19</v>
      </c>
      <c r="F162" s="38" t="s">
        <v>84</v>
      </c>
      <c r="G162" s="40">
        <v>4</v>
      </c>
      <c r="H162" s="42" t="s">
        <v>681</v>
      </c>
      <c r="I162" s="43"/>
      <c r="J162" s="19">
        <v>14</v>
      </c>
      <c r="K162" s="38"/>
      <c r="L162" s="71"/>
      <c r="M162" s="71"/>
      <c r="N162" s="71"/>
      <c r="O162" s="71"/>
      <c r="P162" s="71"/>
      <c r="Q162" s="71"/>
      <c r="R162" s="71"/>
      <c r="S162" s="71"/>
      <c r="T162" s="71"/>
      <c r="U162" s="71"/>
      <c r="V162" s="71"/>
      <c r="W162" s="71"/>
      <c r="X162" s="71"/>
      <c r="Y162" s="71"/>
    </row>
    <row r="163" spans="1:25" ht="14.25" customHeight="1">
      <c r="A163" s="15"/>
      <c r="B163" s="39"/>
      <c r="C163" s="42" t="s">
        <v>642</v>
      </c>
      <c r="D163" s="43"/>
      <c r="E163" s="19">
        <v>12</v>
      </c>
      <c r="F163" s="39"/>
      <c r="G163" s="39"/>
      <c r="H163" s="42" t="s">
        <v>680</v>
      </c>
      <c r="I163" s="43"/>
      <c r="J163" s="19">
        <v>10</v>
      </c>
      <c r="K163" s="39"/>
      <c r="L163" s="71"/>
      <c r="M163" s="71"/>
      <c r="N163" s="71"/>
      <c r="O163" s="71"/>
      <c r="P163" s="71"/>
      <c r="Q163" s="71"/>
      <c r="R163" s="71"/>
      <c r="S163" s="71"/>
      <c r="T163" s="71"/>
      <c r="U163" s="71"/>
      <c r="V163" s="71"/>
      <c r="W163" s="71"/>
      <c r="X163" s="71"/>
      <c r="Y163" s="71"/>
    </row>
    <row r="164" spans="1:25" ht="14.25" customHeight="1">
      <c r="A164" s="15"/>
      <c r="B164" s="41">
        <v>5</v>
      </c>
      <c r="C164" s="42" t="s">
        <v>679</v>
      </c>
      <c r="D164" s="43"/>
      <c r="E164" s="19">
        <v>15</v>
      </c>
      <c r="F164" s="38"/>
      <c r="G164" s="40">
        <v>5</v>
      </c>
      <c r="H164" s="42" t="s">
        <v>652</v>
      </c>
      <c r="I164" s="43"/>
      <c r="J164" s="19">
        <v>19</v>
      </c>
      <c r="K164" s="38" t="s">
        <v>68</v>
      </c>
      <c r="L164" s="71"/>
      <c r="M164" s="71"/>
      <c r="N164" s="71"/>
      <c r="O164" s="71"/>
      <c r="P164" s="71"/>
      <c r="Q164" s="71"/>
      <c r="R164" s="71"/>
      <c r="S164" s="71"/>
      <c r="T164" s="71"/>
      <c r="U164" s="71"/>
      <c r="V164" s="71"/>
      <c r="W164" s="71"/>
      <c r="X164" s="71"/>
      <c r="Y164" s="71"/>
    </row>
    <row r="165" spans="1:25" ht="14.25" customHeight="1">
      <c r="A165" s="22"/>
      <c r="B165" s="39"/>
      <c r="C165" s="42" t="s">
        <v>640</v>
      </c>
      <c r="D165" s="43"/>
      <c r="E165" s="19">
        <v>17</v>
      </c>
      <c r="F165" s="39"/>
      <c r="G165" s="39"/>
      <c r="H165" s="42" t="s">
        <v>650</v>
      </c>
      <c r="I165" s="43"/>
      <c r="J165" s="19">
        <v>19</v>
      </c>
      <c r="K165" s="39"/>
      <c r="L165" s="71"/>
      <c r="M165" s="71"/>
      <c r="N165" s="71"/>
      <c r="O165" s="71"/>
      <c r="P165" s="71"/>
      <c r="Q165" s="71"/>
      <c r="R165" s="71"/>
      <c r="S165" s="71"/>
      <c r="T165" s="71"/>
      <c r="U165" s="71"/>
      <c r="V165" s="71"/>
      <c r="W165" s="71"/>
      <c r="X165" s="71"/>
      <c r="Y165" s="71"/>
    </row>
    <row r="166" spans="1:25" ht="14.25" customHeight="1">
      <c r="A166" s="25"/>
      <c r="B166" s="44" t="s">
        <v>396</v>
      </c>
      <c r="C166" s="45"/>
      <c r="D166" s="45"/>
      <c r="E166" s="43"/>
      <c r="F166" s="19">
        <f>COUNTA(F156:F165)-0.5*COUNTIF(F156:F165,"Sq*")-COUNTIF(F156:F165,"TBA")</f>
        <v>3.5</v>
      </c>
      <c r="G166" s="55" t="str">
        <f>"TOTAL MATCHES WON BY : "&amp;H152</f>
        <v>TOTAL MATCHES WON BY : WAGC</v>
      </c>
      <c r="H166" s="45"/>
      <c r="I166" s="45"/>
      <c r="J166" s="43"/>
      <c r="K166" s="19">
        <f>COUNTA(K156:K165)-0.5*COUNTIF(K156:K165,"Sq*")-COUNTIF(K156:K165,"TBA")</f>
        <v>1.5</v>
      </c>
      <c r="L166" s="70"/>
      <c r="M166" s="70"/>
      <c r="N166" s="70" t="str">
        <f>IF(F166+K166=0,"",C152)</f>
        <v>LAKELANDS</v>
      </c>
      <c r="O166" s="24">
        <f>F166</f>
        <v>3.5</v>
      </c>
      <c r="P166" s="70" t="str">
        <f>IF(F166+K166=0,"",H152)</f>
        <v>WAGC</v>
      </c>
      <c r="Q166" s="24">
        <f>K166</f>
        <v>1.5</v>
      </c>
      <c r="R166" s="70" t="str">
        <f>G167</f>
        <v>LAKELANDS</v>
      </c>
      <c r="S166" s="70" t="str">
        <f>IF(R166="HALVED",C152,"")</f>
        <v/>
      </c>
      <c r="T166" s="70" t="str">
        <f>IF(R166="HALVED",H152,"")</f>
        <v/>
      </c>
      <c r="U166" s="70"/>
      <c r="V166" s="70"/>
      <c r="W166" s="70"/>
      <c r="X166" s="70"/>
      <c r="Y166" s="70"/>
    </row>
    <row r="167" spans="1:25" ht="14.25" customHeight="1">
      <c r="A167" s="25"/>
      <c r="B167" s="46" t="s">
        <v>52</v>
      </c>
      <c r="C167" s="45"/>
      <c r="D167" s="45"/>
      <c r="E167" s="45"/>
      <c r="F167" s="43"/>
      <c r="G167" s="56" t="str">
        <f>IF(F166+K166&lt;4,"",IF(F166=K166,"HALVED",IF(F166&gt;K166,C152,H152)))</f>
        <v>LAKELANDS</v>
      </c>
      <c r="H167" s="45"/>
      <c r="I167" s="45"/>
      <c r="J167" s="45"/>
      <c r="K167" s="43"/>
      <c r="L167" s="69"/>
      <c r="M167" s="69"/>
      <c r="N167" s="69"/>
      <c r="O167" s="69"/>
      <c r="P167" s="69"/>
      <c r="Q167" s="69"/>
      <c r="R167" s="69"/>
      <c r="S167" s="69"/>
      <c r="T167" s="69"/>
      <c r="U167" s="69"/>
      <c r="V167" s="69"/>
      <c r="W167" s="69"/>
      <c r="X167" s="69"/>
      <c r="Y167" s="69"/>
    </row>
    <row r="168" spans="1:25" ht="14.25" customHeight="1">
      <c r="A168" s="25"/>
      <c r="B168" s="26"/>
      <c r="C168" s="26"/>
      <c r="D168" s="26"/>
      <c r="E168" s="26"/>
      <c r="F168" s="26"/>
      <c r="G168" s="27"/>
      <c r="H168" s="27"/>
      <c r="I168" s="27"/>
      <c r="J168" s="27"/>
      <c r="K168" s="27"/>
      <c r="L168" s="69"/>
      <c r="M168" s="69"/>
      <c r="N168" s="69"/>
      <c r="O168" s="69"/>
      <c r="P168" s="69"/>
      <c r="Q168" s="69"/>
      <c r="R168" s="69"/>
      <c r="S168" s="69"/>
      <c r="T168" s="69"/>
      <c r="U168" s="69"/>
      <c r="V168" s="69"/>
      <c r="W168" s="69"/>
      <c r="X168" s="69"/>
      <c r="Y168" s="69"/>
    </row>
    <row r="169" spans="1:25" ht="14.25" customHeight="1">
      <c r="A169" s="25"/>
      <c r="B169" s="16" t="s">
        <v>22</v>
      </c>
      <c r="C169" s="58" t="s">
        <v>438</v>
      </c>
      <c r="D169" s="45"/>
      <c r="E169" s="45"/>
      <c r="F169" s="43"/>
      <c r="G169" s="17" t="s">
        <v>22</v>
      </c>
      <c r="H169" s="48" t="s">
        <v>210</v>
      </c>
      <c r="I169" s="45"/>
      <c r="J169" s="45"/>
      <c r="K169" s="43"/>
      <c r="L169" s="69"/>
      <c r="M169" s="69"/>
      <c r="N169" s="69"/>
      <c r="O169" s="69"/>
      <c r="P169" s="69"/>
      <c r="Q169" s="69"/>
      <c r="R169" s="69"/>
      <c r="S169" s="69"/>
      <c r="T169" s="69"/>
      <c r="U169" s="69"/>
      <c r="V169" s="69"/>
      <c r="W169" s="69"/>
      <c r="X169" s="69"/>
      <c r="Y169" s="69"/>
    </row>
    <row r="170" spans="1:25" ht="14.25" customHeight="1">
      <c r="A170" s="25"/>
      <c r="B170" s="41" t="s">
        <v>23</v>
      </c>
      <c r="C170" s="59" t="s">
        <v>24</v>
      </c>
      <c r="D170" s="50"/>
      <c r="E170" s="41" t="s">
        <v>25</v>
      </c>
      <c r="F170" s="41" t="s">
        <v>26</v>
      </c>
      <c r="G170" s="40" t="s">
        <v>23</v>
      </c>
      <c r="H170" s="49" t="s">
        <v>24</v>
      </c>
      <c r="I170" s="50"/>
      <c r="J170" s="40" t="s">
        <v>25</v>
      </c>
      <c r="K170" s="40" t="s">
        <v>26</v>
      </c>
      <c r="L170" s="69"/>
      <c r="M170" s="69"/>
      <c r="N170" s="69"/>
      <c r="O170" s="69"/>
      <c r="P170" s="69"/>
      <c r="Q170" s="69"/>
      <c r="R170" s="69"/>
      <c r="S170" s="69"/>
      <c r="T170" s="69"/>
      <c r="U170" s="69"/>
      <c r="V170" s="69"/>
      <c r="W170" s="69"/>
      <c r="X170" s="69"/>
      <c r="Y170" s="69"/>
    </row>
    <row r="171" spans="1:25" ht="14.25" customHeight="1">
      <c r="A171" s="25"/>
      <c r="B171" s="47"/>
      <c r="C171" s="51"/>
      <c r="D171" s="52"/>
      <c r="E171" s="47"/>
      <c r="F171" s="47"/>
      <c r="G171" s="47"/>
      <c r="H171" s="51"/>
      <c r="I171" s="52"/>
      <c r="J171" s="47"/>
      <c r="K171" s="47"/>
      <c r="L171" s="69"/>
      <c r="M171" s="69"/>
      <c r="N171" s="69"/>
      <c r="O171" s="69"/>
      <c r="P171" s="69"/>
      <c r="Q171" s="69"/>
      <c r="R171" s="69"/>
      <c r="S171" s="69"/>
      <c r="T171" s="69"/>
      <c r="U171" s="69"/>
      <c r="V171" s="69"/>
      <c r="W171" s="69"/>
      <c r="X171" s="69"/>
      <c r="Y171" s="69"/>
    </row>
    <row r="172" spans="1:25" ht="14.25" customHeight="1">
      <c r="A172" s="25"/>
      <c r="B172" s="39"/>
      <c r="C172" s="53"/>
      <c r="D172" s="54"/>
      <c r="E172" s="39"/>
      <c r="F172" s="39"/>
      <c r="G172" s="39"/>
      <c r="H172" s="53"/>
      <c r="I172" s="54"/>
      <c r="J172" s="39"/>
      <c r="K172" s="39"/>
      <c r="L172" s="69"/>
      <c r="M172" s="69"/>
      <c r="N172" s="69"/>
      <c r="O172" s="69"/>
      <c r="P172" s="69"/>
      <c r="Q172" s="69"/>
      <c r="R172" s="69"/>
      <c r="S172" s="69"/>
      <c r="T172" s="69"/>
      <c r="U172" s="69"/>
      <c r="V172" s="69"/>
      <c r="W172" s="69"/>
      <c r="X172" s="69"/>
      <c r="Y172" s="69"/>
    </row>
    <row r="173" spans="1:25" ht="14.25" customHeight="1">
      <c r="A173" s="25"/>
      <c r="B173" s="41">
        <v>1</v>
      </c>
      <c r="C173" s="42" t="s">
        <v>671</v>
      </c>
      <c r="D173" s="43"/>
      <c r="E173" s="19">
        <v>5</v>
      </c>
      <c r="F173" s="38" t="s">
        <v>33</v>
      </c>
      <c r="G173" s="40">
        <v>1</v>
      </c>
      <c r="H173" s="42" t="s">
        <v>656</v>
      </c>
      <c r="I173" s="43"/>
      <c r="J173" s="19">
        <v>4</v>
      </c>
      <c r="K173" s="38"/>
      <c r="L173" s="71"/>
      <c r="M173" s="71"/>
      <c r="N173" s="71"/>
      <c r="O173" s="71"/>
      <c r="P173" s="71"/>
      <c r="Q173" s="71"/>
      <c r="R173" s="71"/>
      <c r="S173" s="71"/>
      <c r="T173" s="71"/>
      <c r="U173" s="71"/>
      <c r="V173" s="71"/>
      <c r="W173" s="71"/>
      <c r="X173" s="71"/>
      <c r="Y173" s="71"/>
    </row>
    <row r="174" spans="1:25" ht="14.25" customHeight="1">
      <c r="A174" s="25"/>
      <c r="B174" s="39"/>
      <c r="C174" s="42" t="s">
        <v>669</v>
      </c>
      <c r="D174" s="43"/>
      <c r="E174" s="19">
        <v>15</v>
      </c>
      <c r="F174" s="39"/>
      <c r="G174" s="39"/>
      <c r="H174" s="42" t="s">
        <v>660</v>
      </c>
      <c r="I174" s="43"/>
      <c r="J174" s="19">
        <v>8</v>
      </c>
      <c r="K174" s="39"/>
      <c r="L174" s="71"/>
      <c r="M174" s="71"/>
      <c r="N174" s="71"/>
      <c r="O174" s="71"/>
      <c r="P174" s="71"/>
      <c r="Q174" s="71"/>
      <c r="R174" s="71"/>
      <c r="S174" s="71"/>
      <c r="T174" s="71"/>
      <c r="U174" s="71"/>
      <c r="V174" s="71"/>
      <c r="W174" s="71"/>
      <c r="X174" s="71"/>
      <c r="Y174" s="71"/>
    </row>
    <row r="175" spans="1:25" ht="14.25" customHeight="1">
      <c r="A175" s="25"/>
      <c r="B175" s="41">
        <v>2</v>
      </c>
      <c r="C175" s="42" t="s">
        <v>667</v>
      </c>
      <c r="D175" s="43"/>
      <c r="E175" s="19">
        <v>11</v>
      </c>
      <c r="F175" s="38" t="s">
        <v>163</v>
      </c>
      <c r="G175" s="40">
        <v>2</v>
      </c>
      <c r="H175" s="42" t="s">
        <v>678</v>
      </c>
      <c r="I175" s="43"/>
      <c r="J175" s="19">
        <v>6</v>
      </c>
      <c r="K175" s="38"/>
      <c r="L175" s="71"/>
      <c r="M175" s="71"/>
      <c r="N175" s="71"/>
      <c r="O175" s="71"/>
      <c r="P175" s="71"/>
      <c r="Q175" s="71"/>
      <c r="R175" s="71"/>
      <c r="S175" s="71"/>
      <c r="T175" s="71"/>
      <c r="U175" s="71"/>
      <c r="V175" s="71"/>
      <c r="W175" s="71"/>
      <c r="X175" s="71"/>
      <c r="Y175" s="71"/>
    </row>
    <row r="176" spans="1:25" ht="14.25" customHeight="1">
      <c r="A176" s="25"/>
      <c r="B176" s="39"/>
      <c r="C176" s="42" t="s">
        <v>665</v>
      </c>
      <c r="D176" s="43"/>
      <c r="E176" s="19">
        <v>13</v>
      </c>
      <c r="F176" s="39"/>
      <c r="G176" s="39"/>
      <c r="H176" s="42" t="s">
        <v>666</v>
      </c>
      <c r="I176" s="43"/>
      <c r="J176" s="19">
        <v>13</v>
      </c>
      <c r="K176" s="39"/>
      <c r="L176" s="71"/>
      <c r="M176" s="71"/>
      <c r="N176" s="71"/>
      <c r="O176" s="71"/>
      <c r="P176" s="71"/>
      <c r="Q176" s="71"/>
      <c r="R176" s="71"/>
      <c r="S176" s="71"/>
      <c r="T176" s="71"/>
      <c r="U176" s="71"/>
      <c r="V176" s="71"/>
      <c r="W176" s="71"/>
      <c r="X176" s="71"/>
      <c r="Y176" s="71"/>
    </row>
    <row r="177" spans="1:25" ht="14.25" customHeight="1">
      <c r="A177" s="25"/>
      <c r="B177" s="41">
        <v>3</v>
      </c>
      <c r="C177" s="42" t="s">
        <v>677</v>
      </c>
      <c r="D177" s="43"/>
      <c r="E177" s="19">
        <v>7</v>
      </c>
      <c r="F177" s="38" t="s">
        <v>84</v>
      </c>
      <c r="G177" s="40">
        <v>3</v>
      </c>
      <c r="H177" s="42" t="s">
        <v>670</v>
      </c>
      <c r="I177" s="43"/>
      <c r="J177" s="19">
        <v>12</v>
      </c>
      <c r="K177" s="38"/>
      <c r="L177" s="71"/>
      <c r="M177" s="71"/>
      <c r="N177" s="71"/>
      <c r="O177" s="71"/>
      <c r="P177" s="71"/>
      <c r="Q177" s="71"/>
      <c r="R177" s="71"/>
      <c r="S177" s="71"/>
      <c r="T177" s="71"/>
      <c r="U177" s="71"/>
      <c r="V177" s="71"/>
      <c r="W177" s="71"/>
      <c r="X177" s="71"/>
      <c r="Y177" s="71"/>
    </row>
    <row r="178" spans="1:25" ht="14.25" customHeight="1">
      <c r="A178" s="25"/>
      <c r="B178" s="39"/>
      <c r="C178" s="42" t="s">
        <v>676</v>
      </c>
      <c r="D178" s="43"/>
      <c r="E178" s="19">
        <v>15</v>
      </c>
      <c r="F178" s="39"/>
      <c r="G178" s="39"/>
      <c r="H178" s="42" t="s">
        <v>675</v>
      </c>
      <c r="I178" s="43"/>
      <c r="J178" s="19">
        <v>12</v>
      </c>
      <c r="K178" s="39"/>
      <c r="L178" s="71"/>
      <c r="M178" s="71"/>
      <c r="N178" s="71"/>
      <c r="O178" s="71"/>
      <c r="P178" s="71"/>
      <c r="Q178" s="71"/>
      <c r="R178" s="71"/>
      <c r="S178" s="71"/>
      <c r="T178" s="71"/>
      <c r="U178" s="71"/>
      <c r="V178" s="71"/>
      <c r="W178" s="71"/>
      <c r="X178" s="71"/>
      <c r="Y178" s="71"/>
    </row>
    <row r="179" spans="1:25" ht="14.25" customHeight="1">
      <c r="A179" s="25"/>
      <c r="B179" s="41">
        <v>4</v>
      </c>
      <c r="C179" s="42" t="s">
        <v>659</v>
      </c>
      <c r="D179" s="43"/>
      <c r="E179" s="19">
        <v>13</v>
      </c>
      <c r="F179" s="38" t="s">
        <v>102</v>
      </c>
      <c r="G179" s="40">
        <v>4</v>
      </c>
      <c r="H179" s="42" t="s">
        <v>674</v>
      </c>
      <c r="I179" s="43"/>
      <c r="J179" s="19">
        <v>12</v>
      </c>
      <c r="K179" s="38"/>
      <c r="L179" s="71"/>
      <c r="M179" s="71"/>
      <c r="N179" s="71"/>
      <c r="O179" s="71"/>
      <c r="P179" s="71"/>
      <c r="Q179" s="71"/>
      <c r="R179" s="71"/>
      <c r="S179" s="71"/>
      <c r="T179" s="71"/>
      <c r="U179" s="71"/>
      <c r="V179" s="71"/>
      <c r="W179" s="71"/>
      <c r="X179" s="71"/>
      <c r="Y179" s="71"/>
    </row>
    <row r="180" spans="1:25" ht="14.25" customHeight="1">
      <c r="A180" s="25"/>
      <c r="B180" s="39"/>
      <c r="C180" s="42" t="s">
        <v>657</v>
      </c>
      <c r="D180" s="43"/>
      <c r="E180" s="19">
        <v>17</v>
      </c>
      <c r="F180" s="39"/>
      <c r="G180" s="39"/>
      <c r="H180" s="42" t="s">
        <v>662</v>
      </c>
      <c r="I180" s="43"/>
      <c r="J180" s="19">
        <v>22</v>
      </c>
      <c r="K180" s="39"/>
      <c r="L180" s="71"/>
      <c r="M180" s="71"/>
      <c r="N180" s="71"/>
      <c r="O180" s="71"/>
      <c r="P180" s="71"/>
      <c r="Q180" s="71"/>
      <c r="R180" s="71"/>
      <c r="S180" s="71"/>
      <c r="T180" s="71"/>
      <c r="U180" s="71"/>
      <c r="V180" s="71"/>
      <c r="W180" s="71"/>
      <c r="X180" s="71"/>
      <c r="Y180" s="71"/>
    </row>
    <row r="181" spans="1:25" ht="15.75">
      <c r="A181" s="25"/>
      <c r="B181" s="41">
        <v>5</v>
      </c>
      <c r="C181" s="42" t="s">
        <v>655</v>
      </c>
      <c r="D181" s="43"/>
      <c r="E181" s="19">
        <v>15</v>
      </c>
      <c r="F181" s="38" t="s">
        <v>33</v>
      </c>
      <c r="G181" s="40">
        <v>5</v>
      </c>
      <c r="H181" s="42" t="s">
        <v>673</v>
      </c>
      <c r="I181" s="43"/>
      <c r="J181" s="19">
        <v>11</v>
      </c>
      <c r="K181" s="38"/>
      <c r="L181" s="71"/>
      <c r="M181" s="71"/>
      <c r="N181" s="71"/>
      <c r="O181" s="71"/>
      <c r="P181" s="71"/>
      <c r="Q181" s="71"/>
      <c r="R181" s="71"/>
      <c r="S181" s="71"/>
      <c r="T181" s="71"/>
      <c r="U181" s="71"/>
      <c r="V181" s="71"/>
      <c r="W181" s="71"/>
      <c r="X181" s="71"/>
      <c r="Y181" s="71"/>
    </row>
    <row r="182" spans="1:25" ht="15.75">
      <c r="A182" s="25"/>
      <c r="B182" s="39"/>
      <c r="C182" s="42" t="s">
        <v>653</v>
      </c>
      <c r="D182" s="43"/>
      <c r="E182" s="19">
        <v>26</v>
      </c>
      <c r="F182" s="39"/>
      <c r="G182" s="39"/>
      <c r="H182" s="42" t="s">
        <v>658</v>
      </c>
      <c r="I182" s="43"/>
      <c r="J182" s="19">
        <v>17</v>
      </c>
      <c r="K182" s="39"/>
      <c r="L182" s="71"/>
      <c r="M182" s="71"/>
      <c r="N182" s="71"/>
      <c r="O182" s="71"/>
      <c r="P182" s="71"/>
      <c r="Q182" s="71"/>
      <c r="R182" s="71"/>
      <c r="S182" s="71"/>
      <c r="T182" s="71"/>
      <c r="U182" s="71"/>
      <c r="V182" s="71"/>
      <c r="W182" s="71"/>
      <c r="X182" s="71"/>
      <c r="Y182" s="71"/>
    </row>
    <row r="183" spans="1:25" ht="27.75">
      <c r="A183" s="25"/>
      <c r="B183" s="44" t="str">
        <f>"TOTAL MATCHES WON BY : "&amp;C169</f>
        <v>TOTAL MATCHES WON BY : WANNEROO</v>
      </c>
      <c r="C183" s="45"/>
      <c r="D183" s="45"/>
      <c r="E183" s="43"/>
      <c r="F183" s="19">
        <f>COUNTA(F173:F182)-0.5*COUNTIF(F173:F182,"Sq*")-COUNTIF(F173:F182,"TBA")</f>
        <v>5</v>
      </c>
      <c r="G183" s="55" t="str">
        <f>"TOTAL MATCHES WON BY : "&amp;H169</f>
        <v>TOTAL MATCHES WON BY : LAKE KARRINYUP</v>
      </c>
      <c r="H183" s="45"/>
      <c r="I183" s="45"/>
      <c r="J183" s="43"/>
      <c r="K183" s="19">
        <f>COUNTA(K173:K182)-0.5*COUNTIF(K173:K182,"Sq*")-COUNTIF(K173:K182,"TBA")</f>
        <v>0</v>
      </c>
      <c r="L183" s="70"/>
      <c r="M183" s="70"/>
      <c r="N183" s="70" t="str">
        <f>IF(F183+K183=0,"",C169)</f>
        <v>WANNEROO</v>
      </c>
      <c r="O183" s="24">
        <f>F183</f>
        <v>5</v>
      </c>
      <c r="P183" s="70" t="str">
        <f>IF(F183+K183=0,"",H169)</f>
        <v>LAKE KARRINYUP</v>
      </c>
      <c r="Q183" s="24">
        <f>K183</f>
        <v>0</v>
      </c>
      <c r="R183" s="70" t="str">
        <f>G184</f>
        <v>WANNEROO</v>
      </c>
      <c r="S183" s="70" t="str">
        <f>IF(R183="HALVED",C169,"")</f>
        <v/>
      </c>
      <c r="T183" s="70" t="str">
        <f>IF(R183="HALVED",H169,"")</f>
        <v/>
      </c>
      <c r="U183" s="70"/>
      <c r="V183" s="70"/>
      <c r="W183" s="70"/>
      <c r="X183" s="70"/>
      <c r="Y183" s="70"/>
    </row>
    <row r="184" spans="1:25" ht="15">
      <c r="A184" s="25"/>
      <c r="B184" s="46" t="s">
        <v>52</v>
      </c>
      <c r="C184" s="45"/>
      <c r="D184" s="45"/>
      <c r="E184" s="45"/>
      <c r="F184" s="43"/>
      <c r="G184" s="56" t="str">
        <f>IF(F183+K183&lt;4,"",IF(F183=K183,"HALVED",IF(F183&gt;K183,C169,H169)))</f>
        <v>WANNEROO</v>
      </c>
      <c r="H184" s="45"/>
      <c r="I184" s="45"/>
      <c r="J184" s="45"/>
      <c r="K184" s="43"/>
      <c r="L184" s="69"/>
      <c r="M184" s="69"/>
      <c r="N184" s="69"/>
      <c r="O184" s="69"/>
      <c r="P184" s="69"/>
      <c r="Q184" s="69"/>
      <c r="R184" s="69"/>
      <c r="S184" s="69"/>
      <c r="T184" s="69"/>
      <c r="U184" s="69"/>
      <c r="V184" s="69"/>
      <c r="W184" s="69"/>
      <c r="X184" s="69"/>
      <c r="Y184" s="69"/>
    </row>
    <row r="185" spans="1:25" ht="15">
      <c r="A185" s="25"/>
      <c r="B185" s="25"/>
      <c r="C185" s="25"/>
      <c r="D185" s="25"/>
      <c r="E185" s="25"/>
      <c r="F185" s="25"/>
      <c r="G185" s="33"/>
      <c r="H185" s="33"/>
      <c r="I185" s="33"/>
      <c r="J185" s="33"/>
      <c r="K185" s="33"/>
      <c r="L185" s="69"/>
      <c r="M185" s="69"/>
      <c r="N185" s="69"/>
      <c r="O185" s="69"/>
      <c r="P185" s="69"/>
      <c r="Q185" s="69"/>
      <c r="R185" s="69"/>
      <c r="S185" s="69"/>
      <c r="T185" s="69"/>
      <c r="U185" s="69"/>
      <c r="V185" s="69"/>
      <c r="W185" s="69"/>
      <c r="X185" s="69"/>
      <c r="Y185" s="69"/>
    </row>
    <row r="186" spans="1:25" ht="19.5" customHeight="1">
      <c r="A186" s="25"/>
      <c r="B186" s="57" t="s">
        <v>211</v>
      </c>
      <c r="C186" s="45"/>
      <c r="D186" s="45"/>
      <c r="E186" s="45"/>
      <c r="F186" s="45"/>
      <c r="G186" s="45"/>
      <c r="H186" s="45"/>
      <c r="I186" s="45"/>
      <c r="J186" s="45"/>
      <c r="K186" s="43"/>
      <c r="L186" s="69"/>
      <c r="M186" s="69"/>
      <c r="N186" s="69"/>
      <c r="O186" s="69"/>
      <c r="P186" s="69"/>
      <c r="Q186" s="69"/>
      <c r="R186" s="69"/>
      <c r="S186" s="69"/>
      <c r="T186" s="69"/>
      <c r="U186" s="69"/>
      <c r="V186" s="69"/>
      <c r="W186" s="69"/>
      <c r="X186" s="69"/>
      <c r="Y186" s="69"/>
    </row>
    <row r="187" spans="1:25" ht="15">
      <c r="A187" s="25"/>
      <c r="B187" s="16" t="s">
        <v>22</v>
      </c>
      <c r="C187" s="58" t="s">
        <v>210</v>
      </c>
      <c r="D187" s="45"/>
      <c r="E187" s="45"/>
      <c r="F187" s="43"/>
      <c r="G187" s="17" t="s">
        <v>22</v>
      </c>
      <c r="H187" s="48" t="s">
        <v>438</v>
      </c>
      <c r="I187" s="45"/>
      <c r="J187" s="45"/>
      <c r="K187" s="43"/>
      <c r="L187" s="69"/>
      <c r="M187" s="69"/>
      <c r="N187" s="69"/>
      <c r="O187" s="69"/>
      <c r="P187" s="69"/>
      <c r="Q187" s="69"/>
      <c r="R187" s="69"/>
      <c r="S187" s="69"/>
      <c r="T187" s="69"/>
      <c r="U187" s="69"/>
      <c r="V187" s="69"/>
      <c r="W187" s="69"/>
      <c r="X187" s="69"/>
      <c r="Y187" s="69"/>
    </row>
    <row r="188" spans="1:25" ht="15">
      <c r="A188" s="25"/>
      <c r="B188" s="41" t="s">
        <v>23</v>
      </c>
      <c r="C188" s="59" t="s">
        <v>24</v>
      </c>
      <c r="D188" s="50"/>
      <c r="E188" s="41" t="s">
        <v>25</v>
      </c>
      <c r="F188" s="41" t="s">
        <v>26</v>
      </c>
      <c r="G188" s="40" t="s">
        <v>23</v>
      </c>
      <c r="H188" s="49" t="s">
        <v>24</v>
      </c>
      <c r="I188" s="50"/>
      <c r="J188" s="40" t="s">
        <v>25</v>
      </c>
      <c r="K188" s="40" t="s">
        <v>26</v>
      </c>
      <c r="L188" s="69"/>
      <c r="M188" s="69"/>
      <c r="N188" s="69"/>
      <c r="O188" s="69"/>
      <c r="P188" s="69"/>
      <c r="Q188" s="69"/>
      <c r="R188" s="69"/>
      <c r="S188" s="69"/>
      <c r="T188" s="69"/>
      <c r="U188" s="69"/>
      <c r="V188" s="69"/>
      <c r="W188" s="69"/>
      <c r="X188" s="69"/>
      <c r="Y188" s="69"/>
    </row>
    <row r="189" spans="1:25" ht="15">
      <c r="A189" s="25"/>
      <c r="B189" s="47"/>
      <c r="C189" s="51"/>
      <c r="D189" s="52"/>
      <c r="E189" s="47"/>
      <c r="F189" s="47"/>
      <c r="G189" s="47"/>
      <c r="H189" s="51"/>
      <c r="I189" s="52"/>
      <c r="J189" s="47"/>
      <c r="K189" s="47"/>
      <c r="L189" s="69"/>
      <c r="M189" s="69"/>
      <c r="N189" s="69"/>
      <c r="O189" s="69"/>
      <c r="P189" s="69"/>
      <c r="Q189" s="69"/>
      <c r="R189" s="69"/>
      <c r="S189" s="69"/>
      <c r="T189" s="69"/>
      <c r="U189" s="69"/>
      <c r="V189" s="69"/>
      <c r="W189" s="69"/>
      <c r="X189" s="69"/>
      <c r="Y189" s="69"/>
    </row>
    <row r="190" spans="1:25" ht="15">
      <c r="A190" s="25"/>
      <c r="B190" s="39"/>
      <c r="C190" s="53"/>
      <c r="D190" s="54"/>
      <c r="E190" s="39"/>
      <c r="F190" s="39"/>
      <c r="G190" s="39"/>
      <c r="H190" s="53"/>
      <c r="I190" s="54"/>
      <c r="J190" s="39"/>
      <c r="K190" s="39"/>
      <c r="L190" s="69"/>
      <c r="M190" s="69"/>
      <c r="N190" s="69"/>
      <c r="O190" s="69"/>
      <c r="P190" s="69"/>
      <c r="Q190" s="69"/>
      <c r="R190" s="69"/>
      <c r="S190" s="69"/>
      <c r="T190" s="69"/>
      <c r="U190" s="69"/>
      <c r="V190" s="69"/>
      <c r="W190" s="69"/>
      <c r="X190" s="69"/>
      <c r="Y190" s="69"/>
    </row>
    <row r="191" spans="1:25" ht="15.75">
      <c r="A191" s="25"/>
      <c r="B191" s="41">
        <v>1</v>
      </c>
      <c r="C191" s="42" t="s">
        <v>672</v>
      </c>
      <c r="D191" s="43"/>
      <c r="E191" s="19">
        <v>15</v>
      </c>
      <c r="F191" s="38"/>
      <c r="G191" s="40">
        <v>1</v>
      </c>
      <c r="H191" s="42" t="s">
        <v>671</v>
      </c>
      <c r="I191" s="43"/>
      <c r="J191" s="19">
        <v>7</v>
      </c>
      <c r="K191" s="38" t="s">
        <v>33</v>
      </c>
      <c r="L191" s="71"/>
      <c r="M191" s="71"/>
      <c r="N191" s="71"/>
      <c r="O191" s="71"/>
      <c r="P191" s="71"/>
      <c r="Q191" s="71"/>
      <c r="R191" s="71"/>
      <c r="S191" s="71"/>
      <c r="T191" s="71"/>
      <c r="U191" s="71"/>
      <c r="V191" s="71"/>
      <c r="W191" s="71"/>
      <c r="X191" s="71"/>
      <c r="Y191" s="71"/>
    </row>
    <row r="192" spans="1:25" ht="15.75">
      <c r="A192" s="25"/>
      <c r="B192" s="39"/>
      <c r="C192" s="42" t="s">
        <v>670</v>
      </c>
      <c r="D192" s="43"/>
      <c r="E192" s="19">
        <v>14</v>
      </c>
      <c r="F192" s="39"/>
      <c r="G192" s="39"/>
      <c r="H192" s="42" t="s">
        <v>669</v>
      </c>
      <c r="I192" s="43"/>
      <c r="J192" s="19">
        <v>17</v>
      </c>
      <c r="K192" s="39"/>
      <c r="L192" s="71"/>
      <c r="M192" s="71"/>
      <c r="N192" s="71"/>
      <c r="O192" s="71"/>
      <c r="P192" s="71"/>
      <c r="Q192" s="71"/>
      <c r="R192" s="71"/>
      <c r="S192" s="71"/>
      <c r="T192" s="71"/>
      <c r="U192" s="71"/>
      <c r="V192" s="71"/>
      <c r="W192" s="71"/>
      <c r="X192" s="71"/>
      <c r="Y192" s="71"/>
    </row>
    <row r="193" spans="1:25" ht="15.75">
      <c r="A193" s="25"/>
      <c r="B193" s="41">
        <v>2</v>
      </c>
      <c r="C193" s="42" t="s">
        <v>668</v>
      </c>
      <c r="D193" s="43"/>
      <c r="E193" s="19">
        <v>7</v>
      </c>
      <c r="F193" s="38" t="s">
        <v>119</v>
      </c>
      <c r="G193" s="40">
        <v>2</v>
      </c>
      <c r="H193" s="42" t="s">
        <v>667</v>
      </c>
      <c r="I193" s="43"/>
      <c r="J193" s="19">
        <v>12</v>
      </c>
      <c r="K193" s="38" t="s">
        <v>119</v>
      </c>
      <c r="L193" s="71"/>
      <c r="M193" s="71"/>
      <c r="N193" s="71"/>
      <c r="O193" s="71"/>
      <c r="P193" s="71"/>
      <c r="Q193" s="71"/>
      <c r="R193" s="71"/>
      <c r="S193" s="71"/>
      <c r="T193" s="71"/>
      <c r="U193" s="71"/>
      <c r="V193" s="71"/>
      <c r="W193" s="71"/>
      <c r="X193" s="71"/>
      <c r="Y193" s="71"/>
    </row>
    <row r="194" spans="1:25" ht="15.75">
      <c r="A194" s="25"/>
      <c r="B194" s="39"/>
      <c r="C194" s="42" t="s">
        <v>666</v>
      </c>
      <c r="D194" s="43"/>
      <c r="E194" s="19">
        <v>15</v>
      </c>
      <c r="F194" s="39"/>
      <c r="G194" s="39"/>
      <c r="H194" s="42" t="s">
        <v>665</v>
      </c>
      <c r="I194" s="43"/>
      <c r="J194" s="19">
        <v>14</v>
      </c>
      <c r="K194" s="39"/>
      <c r="L194" s="71"/>
      <c r="M194" s="71"/>
      <c r="N194" s="71"/>
      <c r="O194" s="71"/>
      <c r="P194" s="71"/>
      <c r="Q194" s="71"/>
      <c r="R194" s="71"/>
      <c r="S194" s="71"/>
      <c r="T194" s="71"/>
      <c r="U194" s="71"/>
      <c r="V194" s="71"/>
      <c r="W194" s="71"/>
      <c r="X194" s="71"/>
      <c r="Y194" s="71"/>
    </row>
    <row r="195" spans="1:25" ht="15.75">
      <c r="A195" s="25"/>
      <c r="B195" s="41">
        <v>3</v>
      </c>
      <c r="C195" s="42" t="s">
        <v>664</v>
      </c>
      <c r="D195" s="43"/>
      <c r="E195" s="19">
        <v>10</v>
      </c>
      <c r="F195" s="38" t="s">
        <v>28</v>
      </c>
      <c r="G195" s="40">
        <v>3</v>
      </c>
      <c r="H195" s="42" t="s">
        <v>663</v>
      </c>
      <c r="I195" s="43"/>
      <c r="J195" s="19">
        <v>12</v>
      </c>
      <c r="K195" s="38"/>
      <c r="L195" s="71"/>
      <c r="M195" s="71"/>
      <c r="N195" s="71"/>
      <c r="O195" s="71"/>
      <c r="P195" s="71"/>
      <c r="Q195" s="71"/>
      <c r="R195" s="71"/>
      <c r="S195" s="71"/>
      <c r="T195" s="71"/>
      <c r="U195" s="71"/>
      <c r="V195" s="71"/>
      <c r="W195" s="71"/>
      <c r="X195" s="71"/>
      <c r="Y195" s="71"/>
    </row>
    <row r="196" spans="1:25" ht="15.75">
      <c r="A196" s="25"/>
      <c r="B196" s="39"/>
      <c r="C196" s="42" t="s">
        <v>662</v>
      </c>
      <c r="D196" s="43"/>
      <c r="E196" s="19">
        <v>24</v>
      </c>
      <c r="F196" s="39"/>
      <c r="G196" s="39"/>
      <c r="H196" s="42" t="s">
        <v>661</v>
      </c>
      <c r="I196" s="43"/>
      <c r="J196" s="19">
        <v>19</v>
      </c>
      <c r="K196" s="39"/>
      <c r="L196" s="71"/>
      <c r="M196" s="71"/>
      <c r="N196" s="71"/>
      <c r="O196" s="71"/>
      <c r="P196" s="71"/>
      <c r="Q196" s="71"/>
      <c r="R196" s="71"/>
      <c r="S196" s="71"/>
      <c r="T196" s="71"/>
      <c r="U196" s="71"/>
      <c r="V196" s="71"/>
      <c r="W196" s="71"/>
      <c r="X196" s="71"/>
      <c r="Y196" s="71"/>
    </row>
    <row r="197" spans="1:25" ht="15.75">
      <c r="A197" s="25"/>
      <c r="B197" s="41">
        <v>4</v>
      </c>
      <c r="C197" s="42" t="s">
        <v>660</v>
      </c>
      <c r="D197" s="43"/>
      <c r="E197" s="19">
        <v>9</v>
      </c>
      <c r="F197" s="38"/>
      <c r="G197" s="40">
        <v>4</v>
      </c>
      <c r="H197" s="42" t="s">
        <v>659</v>
      </c>
      <c r="I197" s="43"/>
      <c r="J197" s="19">
        <v>15</v>
      </c>
      <c r="K197" s="38" t="s">
        <v>33</v>
      </c>
      <c r="L197" s="71"/>
      <c r="M197" s="71"/>
      <c r="N197" s="71"/>
      <c r="O197" s="71"/>
      <c r="P197" s="71"/>
      <c r="Q197" s="71"/>
      <c r="R197" s="71"/>
      <c r="S197" s="71"/>
      <c r="T197" s="71"/>
      <c r="U197" s="71"/>
      <c r="V197" s="71"/>
      <c r="W197" s="71"/>
      <c r="X197" s="71"/>
      <c r="Y197" s="71"/>
    </row>
    <row r="198" spans="1:25" ht="15.75">
      <c r="A198" s="25"/>
      <c r="B198" s="39"/>
      <c r="C198" s="42" t="s">
        <v>658</v>
      </c>
      <c r="D198" s="43"/>
      <c r="E198" s="19">
        <v>19</v>
      </c>
      <c r="F198" s="39"/>
      <c r="G198" s="39"/>
      <c r="H198" s="42" t="s">
        <v>657</v>
      </c>
      <c r="I198" s="43"/>
      <c r="J198" s="19">
        <v>19</v>
      </c>
      <c r="K198" s="39"/>
      <c r="L198" s="71"/>
      <c r="M198" s="71"/>
      <c r="N198" s="71"/>
      <c r="O198" s="71"/>
      <c r="P198" s="71"/>
      <c r="Q198" s="71"/>
      <c r="R198" s="71"/>
      <c r="S198" s="71"/>
      <c r="T198" s="71"/>
      <c r="U198" s="71"/>
      <c r="V198" s="71"/>
      <c r="W198" s="71"/>
      <c r="X198" s="71"/>
      <c r="Y198" s="71"/>
    </row>
    <row r="199" spans="1:25" ht="15.75">
      <c r="A199" s="25"/>
      <c r="B199" s="41">
        <v>5</v>
      </c>
      <c r="C199" s="42" t="s">
        <v>656</v>
      </c>
      <c r="D199" s="43"/>
      <c r="E199" s="19">
        <v>5</v>
      </c>
      <c r="F199" s="38" t="s">
        <v>33</v>
      </c>
      <c r="G199" s="40">
        <v>5</v>
      </c>
      <c r="H199" s="42" t="s">
        <v>655</v>
      </c>
      <c r="I199" s="43"/>
      <c r="J199" s="19">
        <v>16</v>
      </c>
      <c r="K199" s="38"/>
      <c r="L199" s="71"/>
      <c r="M199" s="71"/>
      <c r="N199" s="71"/>
      <c r="O199" s="71"/>
      <c r="P199" s="71"/>
      <c r="Q199" s="71"/>
      <c r="R199" s="71"/>
      <c r="S199" s="71"/>
      <c r="T199" s="71"/>
      <c r="U199" s="71"/>
      <c r="V199" s="71"/>
      <c r="W199" s="71"/>
      <c r="X199" s="71"/>
      <c r="Y199" s="71"/>
    </row>
    <row r="200" spans="1:25" ht="15.75">
      <c r="A200" s="25"/>
      <c r="B200" s="39"/>
      <c r="C200" s="42" t="s">
        <v>654</v>
      </c>
      <c r="D200" s="43"/>
      <c r="E200" s="19">
        <v>17</v>
      </c>
      <c r="F200" s="39"/>
      <c r="G200" s="39"/>
      <c r="H200" s="42" t="s">
        <v>653</v>
      </c>
      <c r="I200" s="43"/>
      <c r="J200" s="19">
        <v>29</v>
      </c>
      <c r="K200" s="39"/>
      <c r="L200" s="71"/>
      <c r="M200" s="71"/>
      <c r="N200" s="71"/>
      <c r="O200" s="71"/>
      <c r="P200" s="71"/>
      <c r="Q200" s="71"/>
      <c r="R200" s="71"/>
      <c r="S200" s="71"/>
      <c r="T200" s="71"/>
      <c r="U200" s="71"/>
      <c r="V200" s="71"/>
      <c r="W200" s="71"/>
      <c r="X200" s="71"/>
      <c r="Y200" s="71"/>
    </row>
    <row r="201" spans="1:25" ht="15.75">
      <c r="A201" s="25"/>
      <c r="B201" s="44" t="str">
        <f>"TOTAL MATCHES WON BY : "&amp;C187</f>
        <v>TOTAL MATCHES WON BY : LAKE KARRINYUP</v>
      </c>
      <c r="C201" s="45"/>
      <c r="D201" s="45"/>
      <c r="E201" s="43"/>
      <c r="F201" s="19">
        <f>COUNTA(F191:F200)-0.5*COUNTIF(F191:F200,"Sq*")-COUNTIF(F191:F200,"TBA")</f>
        <v>2.5</v>
      </c>
      <c r="G201" s="55" t="str">
        <f>"TOTAL MATCHES WON BY : "&amp;H187</f>
        <v>TOTAL MATCHES WON BY : WANNEROO</v>
      </c>
      <c r="H201" s="45"/>
      <c r="I201" s="45"/>
      <c r="J201" s="43"/>
      <c r="K201" s="19">
        <f>COUNTA(K191:K200)-0.5*COUNTIF(K191:K200,"Sq*")-COUNTIF(K191:K200,"TBA")</f>
        <v>2.5</v>
      </c>
      <c r="L201" s="70"/>
      <c r="M201" s="70"/>
      <c r="N201" s="70" t="str">
        <f>IF(F201+K201=0,"",C187)</f>
        <v>LAKE KARRINYUP</v>
      </c>
      <c r="O201" s="24">
        <f>F201</f>
        <v>2.5</v>
      </c>
      <c r="P201" s="70" t="str">
        <f>IF(F201+K201=0,"",H187)</f>
        <v>WANNEROO</v>
      </c>
      <c r="Q201" s="24">
        <f>K201</f>
        <v>2.5</v>
      </c>
      <c r="R201" s="70" t="str">
        <f>G202</f>
        <v>HALVED</v>
      </c>
      <c r="S201" s="70" t="str">
        <f>IF(R201="HALVED",C187,"")</f>
        <v>LAKE KARRINYUP</v>
      </c>
      <c r="T201" s="70" t="str">
        <f>IF(R201="HALVED",H187,"")</f>
        <v>WANNEROO</v>
      </c>
      <c r="U201" s="70"/>
      <c r="V201" s="70"/>
      <c r="W201" s="70"/>
      <c r="X201" s="70"/>
      <c r="Y201" s="70"/>
    </row>
    <row r="202" spans="1:25" ht="15">
      <c r="A202" s="25"/>
      <c r="B202" s="46" t="s">
        <v>52</v>
      </c>
      <c r="C202" s="45"/>
      <c r="D202" s="45"/>
      <c r="E202" s="45"/>
      <c r="F202" s="43"/>
      <c r="G202" s="56" t="str">
        <f>IF(F201+K201&lt;4,"",IF(F201=K201,"HALVED",IF(F201&gt;K201,C187,H187)))</f>
        <v>HALVED</v>
      </c>
      <c r="H202" s="45"/>
      <c r="I202" s="45"/>
      <c r="J202" s="45"/>
      <c r="K202" s="43"/>
      <c r="L202" s="69"/>
      <c r="M202" s="69"/>
      <c r="N202" s="69"/>
      <c r="O202" s="69"/>
      <c r="P202" s="69"/>
      <c r="Q202" s="69"/>
      <c r="R202" s="69"/>
      <c r="S202" s="69"/>
      <c r="T202" s="69"/>
      <c r="U202" s="69"/>
      <c r="V202" s="69"/>
      <c r="W202" s="69"/>
      <c r="X202" s="69"/>
      <c r="Y202" s="69"/>
    </row>
    <row r="203" spans="1:25" ht="24" customHeight="1">
      <c r="A203" s="25"/>
      <c r="B203" s="67"/>
      <c r="C203" s="45"/>
      <c r="D203" s="45"/>
      <c r="E203" s="45"/>
      <c r="F203" s="45"/>
      <c r="G203" s="45"/>
      <c r="H203" s="45"/>
      <c r="I203" s="45"/>
      <c r="J203" s="45"/>
      <c r="K203" s="43"/>
      <c r="L203" s="69"/>
      <c r="M203" s="69"/>
      <c r="N203" s="69"/>
      <c r="O203" s="69"/>
      <c r="P203" s="69"/>
      <c r="Q203" s="69"/>
      <c r="R203" s="69"/>
      <c r="S203" s="69"/>
      <c r="T203" s="69"/>
      <c r="U203" s="69"/>
      <c r="V203" s="69"/>
      <c r="W203" s="69"/>
      <c r="X203" s="69"/>
      <c r="Y203" s="69"/>
    </row>
    <row r="204" spans="1:25" ht="15">
      <c r="A204" s="25"/>
      <c r="B204" s="57" t="s">
        <v>157</v>
      </c>
      <c r="C204" s="45"/>
      <c r="D204" s="45"/>
      <c r="E204" s="45"/>
      <c r="F204" s="45"/>
      <c r="G204" s="45"/>
      <c r="H204" s="45"/>
      <c r="I204" s="45"/>
      <c r="J204" s="45"/>
      <c r="K204" s="43"/>
      <c r="L204" s="69"/>
      <c r="M204" s="69"/>
      <c r="N204" s="69"/>
      <c r="O204" s="69"/>
      <c r="P204" s="69"/>
      <c r="Q204" s="69"/>
      <c r="R204" s="69"/>
      <c r="S204" s="69"/>
      <c r="T204" s="69"/>
      <c r="U204" s="69"/>
      <c r="V204" s="69"/>
      <c r="W204" s="69"/>
      <c r="X204" s="69"/>
      <c r="Y204" s="69"/>
    </row>
    <row r="205" spans="1:25" ht="15">
      <c r="A205" s="25"/>
      <c r="B205" s="16" t="s">
        <v>22</v>
      </c>
      <c r="C205" s="58" t="s">
        <v>16</v>
      </c>
      <c r="D205" s="45"/>
      <c r="E205" s="45"/>
      <c r="F205" s="43"/>
      <c r="G205" s="17" t="s">
        <v>22</v>
      </c>
      <c r="H205" s="48" t="s">
        <v>417</v>
      </c>
      <c r="I205" s="45"/>
      <c r="J205" s="45"/>
      <c r="K205" s="43"/>
      <c r="L205" s="69"/>
      <c r="M205" s="69"/>
      <c r="N205" s="69"/>
      <c r="O205" s="69"/>
      <c r="P205" s="69"/>
      <c r="Q205" s="69"/>
      <c r="R205" s="69"/>
      <c r="S205" s="69"/>
      <c r="T205" s="69"/>
      <c r="U205" s="69"/>
      <c r="V205" s="69"/>
      <c r="W205" s="69"/>
      <c r="X205" s="69"/>
      <c r="Y205" s="69"/>
    </row>
    <row r="206" spans="1:25" ht="15">
      <c r="A206" s="25"/>
      <c r="B206" s="41" t="s">
        <v>23</v>
      </c>
      <c r="C206" s="59" t="s">
        <v>24</v>
      </c>
      <c r="D206" s="50"/>
      <c r="E206" s="41" t="s">
        <v>25</v>
      </c>
      <c r="F206" s="41" t="s">
        <v>26</v>
      </c>
      <c r="G206" s="40" t="s">
        <v>23</v>
      </c>
      <c r="H206" s="49" t="s">
        <v>24</v>
      </c>
      <c r="I206" s="50"/>
      <c r="J206" s="40" t="s">
        <v>25</v>
      </c>
      <c r="K206" s="40" t="s">
        <v>26</v>
      </c>
      <c r="L206" s="69"/>
      <c r="M206" s="69"/>
      <c r="N206" s="69"/>
      <c r="O206" s="69"/>
      <c r="P206" s="69"/>
      <c r="Q206" s="69"/>
      <c r="R206" s="69"/>
      <c r="S206" s="69"/>
      <c r="T206" s="69"/>
      <c r="U206" s="69"/>
      <c r="V206" s="69"/>
      <c r="W206" s="69"/>
      <c r="X206" s="69"/>
      <c r="Y206" s="69"/>
    </row>
    <row r="207" spans="1:25" ht="15">
      <c r="A207" s="25"/>
      <c r="B207" s="47"/>
      <c r="C207" s="51"/>
      <c r="D207" s="52"/>
      <c r="E207" s="47"/>
      <c r="F207" s="47"/>
      <c r="G207" s="47"/>
      <c r="H207" s="51"/>
      <c r="I207" s="52"/>
      <c r="J207" s="47"/>
      <c r="K207" s="47"/>
      <c r="L207" s="69"/>
      <c r="M207" s="69"/>
      <c r="N207" s="69"/>
      <c r="O207" s="69"/>
      <c r="P207" s="69"/>
      <c r="Q207" s="69"/>
      <c r="R207" s="69"/>
      <c r="S207" s="69"/>
      <c r="T207" s="69"/>
      <c r="U207" s="69"/>
      <c r="V207" s="69"/>
      <c r="W207" s="69"/>
      <c r="X207" s="69"/>
      <c r="Y207" s="69"/>
    </row>
    <row r="208" spans="1:25" ht="15">
      <c r="A208" s="25"/>
      <c r="B208" s="39"/>
      <c r="C208" s="53"/>
      <c r="D208" s="54"/>
      <c r="E208" s="39"/>
      <c r="F208" s="39"/>
      <c r="G208" s="39"/>
      <c r="H208" s="53"/>
      <c r="I208" s="54"/>
      <c r="J208" s="39"/>
      <c r="K208" s="39"/>
      <c r="L208" s="69"/>
      <c r="M208" s="69"/>
      <c r="N208" s="69"/>
      <c r="O208" s="69"/>
      <c r="P208" s="69"/>
      <c r="Q208" s="69"/>
      <c r="R208" s="69"/>
      <c r="S208" s="69"/>
      <c r="T208" s="69"/>
      <c r="U208" s="69"/>
      <c r="V208" s="69"/>
      <c r="W208" s="69"/>
      <c r="X208" s="69"/>
      <c r="Y208" s="69"/>
    </row>
    <row r="209" spans="1:25" ht="15.75">
      <c r="A209" s="25"/>
      <c r="B209" s="41">
        <v>1</v>
      </c>
      <c r="C209" s="42" t="s">
        <v>652</v>
      </c>
      <c r="D209" s="43"/>
      <c r="E209" s="19">
        <v>21</v>
      </c>
      <c r="F209" s="38"/>
      <c r="G209" s="40">
        <v>1</v>
      </c>
      <c r="H209" s="42" t="s">
        <v>651</v>
      </c>
      <c r="I209" s="43"/>
      <c r="J209" s="19">
        <v>12</v>
      </c>
      <c r="K209" s="38" t="s">
        <v>38</v>
      </c>
      <c r="L209" s="71"/>
      <c r="M209" s="71"/>
      <c r="N209" s="71"/>
      <c r="O209" s="71"/>
      <c r="P209" s="71"/>
      <c r="Q209" s="71"/>
      <c r="R209" s="71"/>
      <c r="S209" s="71"/>
      <c r="T209" s="71"/>
      <c r="U209" s="71"/>
      <c r="V209" s="71"/>
      <c r="W209" s="71"/>
      <c r="X209" s="71"/>
      <c r="Y209" s="71"/>
    </row>
    <row r="210" spans="1:25" ht="15.75">
      <c r="A210" s="25"/>
      <c r="B210" s="39"/>
      <c r="C210" s="42" t="s">
        <v>650</v>
      </c>
      <c r="D210" s="43"/>
      <c r="E210" s="19">
        <v>20</v>
      </c>
      <c r="F210" s="39"/>
      <c r="G210" s="39"/>
      <c r="H210" s="42" t="s">
        <v>649</v>
      </c>
      <c r="I210" s="43"/>
      <c r="J210" s="19">
        <v>21</v>
      </c>
      <c r="K210" s="39"/>
      <c r="L210" s="71"/>
      <c r="M210" s="71"/>
      <c r="N210" s="71"/>
      <c r="O210" s="71"/>
      <c r="P210" s="71"/>
      <c r="Q210" s="71"/>
      <c r="R210" s="71"/>
      <c r="S210" s="71"/>
      <c r="T210" s="71"/>
      <c r="U210" s="71"/>
      <c r="V210" s="71"/>
      <c r="W210" s="71"/>
      <c r="X210" s="71"/>
      <c r="Y210" s="71"/>
    </row>
    <row r="211" spans="1:25" ht="15.75">
      <c r="A211" s="25"/>
      <c r="B211" s="41">
        <v>2</v>
      </c>
      <c r="C211" s="42" t="s">
        <v>648</v>
      </c>
      <c r="D211" s="43"/>
      <c r="E211" s="19">
        <v>22</v>
      </c>
      <c r="F211" s="38"/>
      <c r="G211" s="40">
        <v>2</v>
      </c>
      <c r="H211" s="42" t="s">
        <v>647</v>
      </c>
      <c r="I211" s="43"/>
      <c r="J211" s="19">
        <v>15</v>
      </c>
      <c r="K211" s="38" t="s">
        <v>33</v>
      </c>
      <c r="L211" s="71"/>
      <c r="M211" s="71"/>
      <c r="N211" s="71"/>
      <c r="O211" s="71"/>
      <c r="P211" s="71"/>
      <c r="Q211" s="71"/>
      <c r="R211" s="71"/>
      <c r="S211" s="71"/>
      <c r="T211" s="71"/>
      <c r="U211" s="71"/>
      <c r="V211" s="71"/>
      <c r="W211" s="71"/>
      <c r="X211" s="71"/>
      <c r="Y211" s="71"/>
    </row>
    <row r="212" spans="1:25" ht="15.75">
      <c r="A212" s="25"/>
      <c r="B212" s="39"/>
      <c r="C212" s="42" t="s">
        <v>149</v>
      </c>
      <c r="D212" s="43"/>
      <c r="E212" s="19">
        <v>19</v>
      </c>
      <c r="F212" s="39"/>
      <c r="G212" s="39"/>
      <c r="H212" s="42" t="s">
        <v>646</v>
      </c>
      <c r="I212" s="43"/>
      <c r="J212" s="19">
        <v>25</v>
      </c>
      <c r="K212" s="39"/>
      <c r="L212" s="71"/>
      <c r="M212" s="71"/>
      <c r="N212" s="71"/>
      <c r="O212" s="71"/>
      <c r="P212" s="71"/>
      <c r="Q212" s="71"/>
      <c r="R212" s="71"/>
      <c r="S212" s="71"/>
      <c r="T212" s="71"/>
      <c r="U212" s="71"/>
      <c r="V212" s="71"/>
      <c r="W212" s="71"/>
      <c r="X212" s="71"/>
      <c r="Y212" s="71"/>
    </row>
    <row r="213" spans="1:25" ht="15.75">
      <c r="A213" s="25"/>
      <c r="B213" s="41">
        <v>3</v>
      </c>
      <c r="C213" s="42" t="s">
        <v>645</v>
      </c>
      <c r="D213" s="43"/>
      <c r="E213" s="19">
        <v>16</v>
      </c>
      <c r="F213" s="38" t="s">
        <v>119</v>
      </c>
      <c r="G213" s="40">
        <v>3</v>
      </c>
      <c r="H213" s="42" t="s">
        <v>644</v>
      </c>
      <c r="I213" s="43"/>
      <c r="J213" s="19">
        <v>20</v>
      </c>
      <c r="K213" s="38" t="s">
        <v>119</v>
      </c>
      <c r="L213" s="71"/>
      <c r="M213" s="71"/>
      <c r="N213" s="71"/>
      <c r="O213" s="71"/>
      <c r="P213" s="71"/>
      <c r="Q213" s="71"/>
      <c r="R213" s="71"/>
      <c r="S213" s="71"/>
      <c r="T213" s="71"/>
      <c r="U213" s="71"/>
      <c r="V213" s="71"/>
      <c r="W213" s="71"/>
      <c r="X213" s="71"/>
      <c r="Y213" s="71"/>
    </row>
    <row r="214" spans="1:25" ht="15.75">
      <c r="A214" s="25"/>
      <c r="B214" s="39"/>
      <c r="C214" s="42" t="s">
        <v>643</v>
      </c>
      <c r="D214" s="43"/>
      <c r="E214" s="19">
        <v>17</v>
      </c>
      <c r="F214" s="39"/>
      <c r="G214" s="39"/>
      <c r="H214" s="42" t="s">
        <v>642</v>
      </c>
      <c r="I214" s="43"/>
      <c r="J214" s="19">
        <v>12</v>
      </c>
      <c r="K214" s="39"/>
      <c r="L214" s="71"/>
      <c r="M214" s="71"/>
      <c r="N214" s="71"/>
      <c r="O214" s="71"/>
      <c r="P214" s="71"/>
      <c r="Q214" s="71"/>
      <c r="R214" s="71"/>
      <c r="S214" s="71"/>
      <c r="T214" s="71"/>
      <c r="U214" s="71"/>
      <c r="V214" s="71"/>
      <c r="W214" s="71"/>
      <c r="X214" s="71"/>
      <c r="Y214" s="71"/>
    </row>
    <row r="215" spans="1:25" ht="15.75">
      <c r="A215" s="25"/>
      <c r="B215" s="41">
        <v>4</v>
      </c>
      <c r="C215" s="42" t="s">
        <v>641</v>
      </c>
      <c r="D215" s="43"/>
      <c r="E215" s="19">
        <v>15</v>
      </c>
      <c r="F215" s="38" t="s">
        <v>43</v>
      </c>
      <c r="G215" s="40">
        <v>4</v>
      </c>
      <c r="H215" s="42" t="s">
        <v>640</v>
      </c>
      <c r="I215" s="43"/>
      <c r="J215" s="19">
        <v>19</v>
      </c>
      <c r="K215" s="38"/>
      <c r="L215" s="71"/>
      <c r="M215" s="71"/>
      <c r="N215" s="71"/>
      <c r="O215" s="71"/>
      <c r="P215" s="71"/>
      <c r="Q215" s="71"/>
      <c r="R215" s="71"/>
      <c r="S215" s="71"/>
      <c r="T215" s="71"/>
      <c r="U215" s="71"/>
      <c r="V215" s="71"/>
      <c r="W215" s="71"/>
      <c r="X215" s="71"/>
      <c r="Y215" s="71"/>
    </row>
    <row r="216" spans="1:25" ht="15.75">
      <c r="A216" s="25"/>
      <c r="B216" s="39"/>
      <c r="C216" s="42" t="s">
        <v>639</v>
      </c>
      <c r="D216" s="43"/>
      <c r="E216" s="19">
        <v>22</v>
      </c>
      <c r="F216" s="39"/>
      <c r="G216" s="39"/>
      <c r="H216" s="42" t="s">
        <v>638</v>
      </c>
      <c r="I216" s="43"/>
      <c r="J216" s="19">
        <v>24</v>
      </c>
      <c r="K216" s="39"/>
      <c r="L216" s="71"/>
      <c r="M216" s="71"/>
      <c r="N216" s="71"/>
      <c r="O216" s="71"/>
      <c r="P216" s="71"/>
      <c r="Q216" s="71"/>
      <c r="R216" s="71"/>
      <c r="S216" s="71"/>
      <c r="T216" s="71"/>
      <c r="U216" s="71"/>
      <c r="V216" s="71"/>
      <c r="W216" s="71"/>
      <c r="X216" s="71"/>
      <c r="Y216" s="71"/>
    </row>
    <row r="217" spans="1:25" ht="15.75">
      <c r="A217" s="25"/>
      <c r="B217" s="41">
        <v>5</v>
      </c>
      <c r="C217" s="42" t="s">
        <v>637</v>
      </c>
      <c r="D217" s="43"/>
      <c r="E217" s="19">
        <v>15</v>
      </c>
      <c r="F217" s="38"/>
      <c r="G217" s="40">
        <v>5</v>
      </c>
      <c r="H217" s="42" t="s">
        <v>636</v>
      </c>
      <c r="I217" s="43"/>
      <c r="J217" s="19">
        <v>22</v>
      </c>
      <c r="K217" s="38" t="s">
        <v>68</v>
      </c>
      <c r="L217" s="71"/>
      <c r="M217" s="71"/>
      <c r="N217" s="71"/>
      <c r="O217" s="71"/>
      <c r="P217" s="71"/>
      <c r="Q217" s="71"/>
      <c r="R217" s="71"/>
      <c r="S217" s="71"/>
      <c r="T217" s="71"/>
      <c r="U217" s="71"/>
      <c r="V217" s="71"/>
      <c r="W217" s="71"/>
      <c r="X217" s="71"/>
      <c r="Y217" s="71"/>
    </row>
    <row r="218" spans="1:25" ht="15.75">
      <c r="A218" s="25"/>
      <c r="B218" s="39"/>
      <c r="C218" s="42" t="s">
        <v>635</v>
      </c>
      <c r="D218" s="43"/>
      <c r="E218" s="19">
        <v>17</v>
      </c>
      <c r="F218" s="39"/>
      <c r="G218" s="39"/>
      <c r="H218" s="42" t="s">
        <v>634</v>
      </c>
      <c r="I218" s="43"/>
      <c r="J218" s="19">
        <v>13</v>
      </c>
      <c r="K218" s="39"/>
      <c r="L218" s="71"/>
      <c r="M218" s="71"/>
      <c r="N218" s="71"/>
      <c r="O218" s="71"/>
      <c r="P218" s="71"/>
      <c r="Q218" s="71"/>
      <c r="R218" s="71"/>
      <c r="S218" s="71"/>
      <c r="T218" s="71"/>
      <c r="U218" s="71"/>
      <c r="V218" s="71"/>
      <c r="W218" s="71"/>
      <c r="X218" s="71"/>
      <c r="Y218" s="71"/>
    </row>
    <row r="219" spans="1:25" ht="15.75">
      <c r="A219" s="25"/>
      <c r="B219" s="44" t="str">
        <f>"TOTAL MATCHES WON BY : "&amp;C205</f>
        <v>TOTAL MATCHES WON BY : WAGC</v>
      </c>
      <c r="C219" s="45"/>
      <c r="D219" s="45"/>
      <c r="E219" s="43"/>
      <c r="F219" s="19">
        <f>COUNTA(F209:F218)-0.5*COUNTIF(F209:F218,"Sq*")-COUNTIF(F209:F218,"TBA")</f>
        <v>1.5</v>
      </c>
      <c r="G219" s="55" t="str">
        <f>"TOTAL MATCHES WON BY : "&amp;H205</f>
        <v>TOTAL MATCHES WON BY : LAKELANDS</v>
      </c>
      <c r="H219" s="45"/>
      <c r="I219" s="45"/>
      <c r="J219" s="43"/>
      <c r="K219" s="19">
        <f>COUNTA(K209:K218)-0.5*COUNTIF(K209:K218,"Sq*")-COUNTIF(K209:K218,"TBA")</f>
        <v>3.5</v>
      </c>
      <c r="L219" s="70"/>
      <c r="M219" s="70"/>
      <c r="N219" s="70" t="str">
        <f>IF(F219+K219=0,"",C205)</f>
        <v>WAGC</v>
      </c>
      <c r="O219" s="24">
        <f>F219</f>
        <v>1.5</v>
      </c>
      <c r="P219" s="70" t="str">
        <f>IF(F219+K219=0,"",H205)</f>
        <v>LAKELANDS</v>
      </c>
      <c r="Q219" s="24">
        <f>K219</f>
        <v>3.5</v>
      </c>
      <c r="R219" s="70" t="str">
        <f>G220</f>
        <v>LAKELANDS</v>
      </c>
      <c r="S219" s="70" t="str">
        <f>IF(R219="HALVED",C205,"")</f>
        <v/>
      </c>
      <c r="T219" s="70" t="str">
        <f>IF(R219="HALVED",H205,"")</f>
        <v/>
      </c>
      <c r="U219" s="70"/>
      <c r="V219" s="70"/>
      <c r="W219" s="70"/>
      <c r="X219" s="70"/>
      <c r="Y219" s="70"/>
    </row>
    <row r="220" spans="1:25" ht="15">
      <c r="A220" s="25"/>
      <c r="B220" s="46" t="s">
        <v>52</v>
      </c>
      <c r="C220" s="45"/>
      <c r="D220" s="45"/>
      <c r="E220" s="45"/>
      <c r="F220" s="43"/>
      <c r="G220" s="56" t="str">
        <f>IF(F219+K219&lt;4,"",IF(F219=K219,"HALVED",IF(F219&gt;K219,C205,H205)))</f>
        <v>LAKELANDS</v>
      </c>
      <c r="H220" s="45"/>
      <c r="I220" s="45"/>
      <c r="J220" s="45"/>
      <c r="K220" s="43"/>
      <c r="L220" s="69"/>
      <c r="M220" s="69"/>
      <c r="N220" s="69"/>
      <c r="O220" s="69"/>
      <c r="P220" s="69"/>
      <c r="Q220" s="69"/>
      <c r="R220" s="69"/>
      <c r="S220" s="69"/>
      <c r="T220" s="69"/>
      <c r="U220" s="69"/>
      <c r="V220" s="69"/>
      <c r="W220" s="69"/>
      <c r="X220" s="69"/>
      <c r="Y220" s="69"/>
    </row>
    <row r="221" spans="1:25" ht="15">
      <c r="A221" s="25"/>
      <c r="B221" s="25"/>
      <c r="C221" s="25"/>
      <c r="D221" s="25"/>
      <c r="E221" s="25"/>
      <c r="F221" s="25"/>
      <c r="G221" s="33"/>
      <c r="H221" s="33"/>
      <c r="I221" s="33"/>
      <c r="J221" s="33"/>
      <c r="K221" s="33"/>
      <c r="L221" s="69"/>
      <c r="M221" s="69"/>
      <c r="N221" s="69"/>
      <c r="O221" s="69"/>
      <c r="P221" s="69"/>
      <c r="Q221" s="69"/>
      <c r="R221" s="69"/>
      <c r="S221" s="69"/>
      <c r="T221" s="69"/>
      <c r="U221" s="69"/>
      <c r="V221" s="69"/>
      <c r="W221" s="69"/>
      <c r="X221" s="69"/>
      <c r="Y221" s="69"/>
    </row>
    <row r="222" spans="1:25" ht="15">
      <c r="A222" s="25"/>
      <c r="B222" s="25"/>
      <c r="C222" s="25"/>
      <c r="D222" s="25"/>
      <c r="E222" s="25"/>
      <c r="F222" s="25"/>
      <c r="G222" s="33"/>
      <c r="H222" s="33"/>
      <c r="I222" s="33"/>
      <c r="J222" s="33"/>
      <c r="K222" s="33"/>
      <c r="L222" s="69"/>
      <c r="M222" s="69"/>
      <c r="N222" s="69"/>
      <c r="O222" s="69"/>
      <c r="P222" s="69"/>
      <c r="Q222" s="69"/>
      <c r="R222" s="69"/>
      <c r="S222" s="69"/>
      <c r="T222" s="69"/>
      <c r="U222" s="69"/>
      <c r="V222" s="69"/>
      <c r="W222" s="69"/>
      <c r="X222" s="69"/>
      <c r="Y222" s="69"/>
    </row>
    <row r="223" spans="1:25" ht="15">
      <c r="A223" s="25"/>
      <c r="B223" s="25"/>
      <c r="C223" s="25"/>
      <c r="D223" s="25"/>
      <c r="E223" s="25"/>
      <c r="F223" s="25"/>
      <c r="G223" s="33"/>
      <c r="H223" s="33"/>
      <c r="I223" s="33"/>
      <c r="J223" s="33"/>
      <c r="K223" s="33"/>
      <c r="L223" s="69"/>
      <c r="M223" s="69"/>
      <c r="N223" s="69"/>
      <c r="O223" s="69"/>
      <c r="P223" s="69"/>
      <c r="Q223" s="69"/>
      <c r="R223" s="69"/>
      <c r="S223" s="69"/>
      <c r="T223" s="69"/>
      <c r="U223" s="69"/>
      <c r="V223" s="69"/>
      <c r="W223" s="69"/>
      <c r="X223" s="69"/>
      <c r="Y223" s="69"/>
    </row>
    <row r="224" spans="1:25" ht="15">
      <c r="A224" s="25"/>
      <c r="B224" s="25"/>
      <c r="C224" s="25"/>
      <c r="D224" s="25"/>
      <c r="E224" s="25"/>
      <c r="F224" s="25"/>
      <c r="G224" s="33"/>
      <c r="H224" s="33"/>
      <c r="I224" s="33"/>
      <c r="J224" s="33"/>
      <c r="K224" s="33"/>
      <c r="L224" s="69"/>
      <c r="M224" s="69"/>
      <c r="N224" s="69"/>
      <c r="O224" s="69"/>
      <c r="P224" s="69"/>
      <c r="Q224" s="69"/>
      <c r="R224" s="69"/>
      <c r="S224" s="69"/>
      <c r="T224" s="69"/>
      <c r="U224" s="69"/>
      <c r="V224" s="69"/>
      <c r="W224" s="69"/>
      <c r="X224" s="69"/>
      <c r="Y224" s="69"/>
    </row>
    <row r="225" spans="1:25" ht="15">
      <c r="A225" s="25"/>
      <c r="B225" s="25"/>
      <c r="C225" s="25"/>
      <c r="D225" s="25"/>
      <c r="E225" s="25"/>
      <c r="F225" s="25"/>
      <c r="G225" s="33"/>
      <c r="H225" s="33"/>
      <c r="I225" s="33"/>
      <c r="J225" s="33"/>
      <c r="K225" s="33"/>
      <c r="L225" s="69"/>
      <c r="M225" s="69"/>
      <c r="N225" s="69"/>
      <c r="O225" s="69"/>
      <c r="P225" s="69"/>
      <c r="Q225" s="69"/>
      <c r="R225" s="69"/>
      <c r="S225" s="69"/>
      <c r="T225" s="69"/>
      <c r="U225" s="69"/>
      <c r="V225" s="69"/>
      <c r="W225" s="69"/>
      <c r="X225" s="69"/>
      <c r="Y225" s="69"/>
    </row>
    <row r="226" spans="1:25" ht="15">
      <c r="A226" s="25"/>
      <c r="B226" s="25"/>
      <c r="C226" s="25"/>
      <c r="D226" s="25"/>
      <c r="E226" s="25"/>
      <c r="F226" s="25"/>
      <c r="G226" s="33"/>
      <c r="H226" s="33"/>
      <c r="I226" s="33"/>
      <c r="J226" s="33"/>
      <c r="K226" s="33"/>
      <c r="L226" s="69"/>
      <c r="M226" s="69"/>
      <c r="N226" s="69"/>
      <c r="O226" s="69"/>
      <c r="P226" s="69"/>
      <c r="Q226" s="69"/>
      <c r="R226" s="69"/>
      <c r="S226" s="69"/>
      <c r="T226" s="69"/>
      <c r="U226" s="69"/>
      <c r="V226" s="69"/>
      <c r="W226" s="69"/>
      <c r="X226" s="69"/>
      <c r="Y226" s="69"/>
    </row>
    <row r="227" spans="1:25" ht="15">
      <c r="A227" s="25"/>
      <c r="B227" s="25"/>
      <c r="C227" s="25"/>
      <c r="D227" s="25"/>
      <c r="E227" s="25"/>
      <c r="F227" s="25"/>
      <c r="G227" s="33"/>
      <c r="H227" s="33"/>
      <c r="I227" s="33"/>
      <c r="J227" s="33"/>
      <c r="K227" s="33"/>
      <c r="L227" s="33"/>
      <c r="M227" s="33"/>
      <c r="N227" s="33"/>
      <c r="O227" s="33"/>
      <c r="P227" s="33"/>
      <c r="Q227" s="33"/>
      <c r="R227" s="33"/>
      <c r="S227" s="33"/>
      <c r="T227" s="33"/>
      <c r="U227" s="33"/>
      <c r="V227" s="33"/>
      <c r="W227" s="33"/>
      <c r="X227" s="33"/>
      <c r="Y227" s="33"/>
    </row>
    <row r="228" spans="1:25" ht="15">
      <c r="A228" s="25"/>
      <c r="B228" s="25"/>
      <c r="C228" s="25"/>
      <c r="D228" s="25"/>
      <c r="E228" s="25"/>
      <c r="F228" s="25"/>
      <c r="G228" s="33"/>
      <c r="H228" s="33"/>
      <c r="I228" s="33"/>
      <c r="J228" s="33"/>
      <c r="K228" s="33"/>
      <c r="L228" s="33"/>
      <c r="M228" s="33"/>
      <c r="N228" s="33"/>
      <c r="O228" s="33"/>
      <c r="P228" s="33"/>
      <c r="Q228" s="33"/>
      <c r="R228" s="33"/>
      <c r="S228" s="33"/>
      <c r="T228" s="33"/>
      <c r="U228" s="33"/>
      <c r="V228" s="33"/>
      <c r="W228" s="33"/>
      <c r="X228" s="33"/>
      <c r="Y228" s="33"/>
    </row>
    <row r="229" spans="1:25" ht="15">
      <c r="A229" s="25"/>
      <c r="B229" s="25"/>
      <c r="C229" s="25"/>
      <c r="D229" s="25"/>
      <c r="E229" s="25"/>
      <c r="F229" s="25"/>
      <c r="G229" s="33"/>
      <c r="H229" s="33"/>
      <c r="I229" s="33"/>
      <c r="J229" s="33"/>
      <c r="K229" s="33"/>
      <c r="L229" s="33"/>
      <c r="M229" s="33"/>
      <c r="N229" s="33"/>
      <c r="O229" s="33"/>
      <c r="P229" s="33"/>
      <c r="Q229" s="33"/>
      <c r="R229" s="33"/>
      <c r="S229" s="33"/>
      <c r="T229" s="33"/>
      <c r="U229" s="33"/>
      <c r="V229" s="33"/>
      <c r="W229" s="33"/>
      <c r="X229" s="33"/>
      <c r="Y229" s="33"/>
    </row>
    <row r="230" spans="1:25" ht="15">
      <c r="A230" s="25"/>
      <c r="B230" s="25"/>
      <c r="C230" s="25"/>
      <c r="D230" s="25"/>
      <c r="E230" s="25"/>
      <c r="F230" s="25"/>
      <c r="G230" s="33"/>
      <c r="H230" s="33"/>
      <c r="I230" s="33"/>
      <c r="J230" s="33"/>
      <c r="K230" s="33"/>
      <c r="L230" s="33"/>
      <c r="M230" s="33"/>
      <c r="N230" s="33"/>
      <c r="O230" s="33"/>
      <c r="P230" s="33"/>
      <c r="Q230" s="33"/>
      <c r="R230" s="33"/>
      <c r="S230" s="33"/>
      <c r="T230" s="33"/>
      <c r="U230" s="33"/>
      <c r="V230" s="33"/>
      <c r="W230" s="33"/>
      <c r="X230" s="33"/>
      <c r="Y230" s="33"/>
    </row>
    <row r="231" spans="1:25" ht="15">
      <c r="A231" s="25"/>
      <c r="B231" s="25"/>
      <c r="C231" s="25"/>
      <c r="D231" s="25"/>
      <c r="E231" s="25"/>
      <c r="F231" s="25"/>
      <c r="G231" s="33"/>
      <c r="H231" s="33"/>
      <c r="I231" s="33"/>
      <c r="J231" s="33"/>
      <c r="K231" s="33"/>
      <c r="L231" s="33"/>
      <c r="M231" s="33"/>
      <c r="N231" s="33"/>
      <c r="O231" s="33"/>
      <c r="P231" s="33"/>
      <c r="Q231" s="33"/>
      <c r="R231" s="33"/>
      <c r="S231" s="33"/>
      <c r="T231" s="33"/>
      <c r="U231" s="33"/>
      <c r="V231" s="33"/>
      <c r="W231" s="33"/>
      <c r="X231" s="33"/>
      <c r="Y231" s="33"/>
    </row>
    <row r="232" spans="1:25" ht="15">
      <c r="A232" s="25"/>
      <c r="B232" s="25"/>
      <c r="C232" s="25"/>
      <c r="D232" s="25"/>
      <c r="E232" s="25"/>
      <c r="F232" s="25"/>
      <c r="G232" s="33"/>
      <c r="H232" s="33"/>
      <c r="I232" s="33"/>
      <c r="J232" s="33"/>
      <c r="K232" s="33"/>
      <c r="L232" s="33"/>
      <c r="M232" s="33"/>
      <c r="N232" s="33"/>
      <c r="O232" s="33"/>
      <c r="P232" s="33"/>
      <c r="Q232" s="33"/>
      <c r="R232" s="33"/>
      <c r="S232" s="33"/>
      <c r="T232" s="33"/>
      <c r="U232" s="33"/>
      <c r="V232" s="33"/>
      <c r="W232" s="33"/>
      <c r="X232" s="33"/>
      <c r="Y232" s="33"/>
    </row>
    <row r="233" spans="1:25" ht="15">
      <c r="A233" s="25"/>
      <c r="B233" s="25"/>
      <c r="C233" s="25"/>
      <c r="D233" s="25"/>
      <c r="E233" s="25"/>
      <c r="F233" s="25"/>
      <c r="G233" s="33"/>
      <c r="H233" s="33"/>
      <c r="I233" s="33"/>
      <c r="J233" s="33"/>
      <c r="K233" s="33"/>
      <c r="L233" s="33"/>
      <c r="M233" s="33"/>
      <c r="N233" s="33"/>
      <c r="O233" s="33"/>
      <c r="P233" s="33"/>
      <c r="Q233" s="33"/>
      <c r="R233" s="33"/>
      <c r="S233" s="33"/>
      <c r="T233" s="33"/>
      <c r="U233" s="33"/>
      <c r="V233" s="33"/>
      <c r="W233" s="33"/>
      <c r="X233" s="33"/>
      <c r="Y233" s="33"/>
    </row>
    <row r="234" spans="1:25" ht="15">
      <c r="A234" s="25"/>
      <c r="B234" s="25"/>
      <c r="C234" s="25"/>
      <c r="D234" s="25"/>
      <c r="E234" s="25"/>
      <c r="F234" s="25"/>
      <c r="G234" s="33"/>
      <c r="H234" s="33"/>
      <c r="I234" s="33"/>
      <c r="J234" s="33"/>
      <c r="K234" s="33"/>
      <c r="L234" s="33"/>
      <c r="M234" s="33"/>
      <c r="N234" s="33"/>
      <c r="O234" s="33"/>
      <c r="P234" s="33"/>
      <c r="Q234" s="33"/>
      <c r="R234" s="33"/>
      <c r="S234" s="33"/>
      <c r="T234" s="33"/>
      <c r="U234" s="33"/>
      <c r="V234" s="33"/>
      <c r="W234" s="33"/>
      <c r="X234" s="33"/>
      <c r="Y234" s="33"/>
    </row>
    <row r="235" spans="1:25" ht="15">
      <c r="A235" s="25"/>
      <c r="B235" s="25"/>
      <c r="C235" s="25"/>
      <c r="D235" s="25"/>
      <c r="E235" s="25"/>
      <c r="F235" s="25"/>
      <c r="G235" s="33"/>
      <c r="H235" s="33"/>
      <c r="I235" s="33"/>
      <c r="J235" s="33"/>
      <c r="K235" s="33"/>
      <c r="L235" s="33"/>
      <c r="M235" s="33"/>
      <c r="N235" s="33"/>
      <c r="O235" s="33"/>
      <c r="P235" s="33"/>
      <c r="Q235" s="33"/>
      <c r="R235" s="33"/>
      <c r="S235" s="33"/>
      <c r="T235" s="33"/>
      <c r="U235" s="33"/>
      <c r="V235" s="33"/>
      <c r="W235" s="33"/>
      <c r="X235" s="33"/>
      <c r="Y235" s="33"/>
    </row>
    <row r="236" spans="1:25" ht="15">
      <c r="A236" s="25"/>
      <c r="B236" s="25"/>
      <c r="C236" s="25"/>
      <c r="D236" s="25"/>
      <c r="E236" s="25"/>
      <c r="F236" s="25"/>
      <c r="G236" s="33"/>
      <c r="H236" s="33"/>
      <c r="I236" s="33"/>
      <c r="J236" s="33"/>
      <c r="K236" s="33"/>
      <c r="L236" s="33"/>
      <c r="M236" s="33"/>
      <c r="N236" s="33"/>
      <c r="O236" s="33"/>
      <c r="P236" s="33"/>
      <c r="Q236" s="33"/>
      <c r="R236" s="33"/>
      <c r="S236" s="33"/>
      <c r="T236" s="33"/>
      <c r="U236" s="33"/>
      <c r="V236" s="33"/>
      <c r="W236" s="33"/>
      <c r="X236" s="33"/>
      <c r="Y236" s="33"/>
    </row>
    <row r="237" spans="1:25" ht="15">
      <c r="A237" s="25"/>
      <c r="B237" s="25"/>
      <c r="C237" s="25"/>
      <c r="D237" s="25"/>
      <c r="E237" s="25"/>
      <c r="F237" s="25"/>
      <c r="G237" s="33"/>
      <c r="H237" s="33"/>
      <c r="I237" s="33"/>
      <c r="J237" s="33"/>
      <c r="K237" s="33"/>
      <c r="L237" s="33"/>
      <c r="M237" s="33"/>
      <c r="N237" s="33"/>
      <c r="O237" s="33"/>
      <c r="P237" s="33"/>
      <c r="Q237" s="33"/>
      <c r="R237" s="33"/>
      <c r="S237" s="33"/>
      <c r="T237" s="33"/>
      <c r="U237" s="33"/>
      <c r="V237" s="33"/>
      <c r="W237" s="33"/>
      <c r="X237" s="33"/>
      <c r="Y237" s="33"/>
    </row>
    <row r="238" spans="1:25" ht="15">
      <c r="A238" s="25"/>
      <c r="B238" s="25"/>
      <c r="C238" s="25"/>
      <c r="D238" s="25"/>
      <c r="E238" s="25"/>
      <c r="F238" s="25"/>
      <c r="G238" s="33"/>
      <c r="H238" s="33"/>
      <c r="I238" s="33"/>
      <c r="J238" s="33"/>
      <c r="K238" s="33"/>
      <c r="L238" s="33"/>
      <c r="M238" s="33"/>
      <c r="N238" s="33"/>
      <c r="O238" s="33"/>
      <c r="P238" s="33"/>
      <c r="Q238" s="33"/>
      <c r="R238" s="33"/>
      <c r="S238" s="33"/>
      <c r="T238" s="33"/>
      <c r="U238" s="33"/>
      <c r="V238" s="33"/>
      <c r="W238" s="33"/>
      <c r="X238" s="33"/>
      <c r="Y238" s="33"/>
    </row>
    <row r="239" spans="1:25" ht="15">
      <c r="A239" s="25"/>
      <c r="B239" s="25"/>
      <c r="C239" s="25"/>
      <c r="D239" s="25"/>
      <c r="E239" s="25"/>
      <c r="F239" s="25"/>
      <c r="G239" s="33"/>
      <c r="H239" s="33"/>
      <c r="I239" s="33"/>
      <c r="J239" s="33"/>
      <c r="K239" s="33"/>
      <c r="L239" s="33"/>
      <c r="M239" s="33"/>
      <c r="N239" s="33"/>
      <c r="O239" s="33"/>
      <c r="P239" s="33"/>
      <c r="Q239" s="33"/>
      <c r="R239" s="33"/>
      <c r="S239" s="33"/>
      <c r="T239" s="33"/>
      <c r="U239" s="33"/>
      <c r="V239" s="33"/>
      <c r="W239" s="33"/>
      <c r="X239" s="33"/>
      <c r="Y239" s="33"/>
    </row>
    <row r="240" spans="1:25" ht="15">
      <c r="A240" s="25"/>
      <c r="B240" s="25"/>
      <c r="C240" s="25"/>
      <c r="D240" s="25"/>
      <c r="E240" s="25"/>
      <c r="F240" s="25"/>
      <c r="G240" s="33"/>
      <c r="H240" s="33"/>
      <c r="I240" s="33"/>
      <c r="J240" s="33"/>
      <c r="K240" s="33"/>
      <c r="L240" s="33"/>
      <c r="M240" s="33"/>
      <c r="N240" s="33"/>
      <c r="O240" s="33"/>
      <c r="P240" s="33"/>
      <c r="Q240" s="33"/>
      <c r="R240" s="33"/>
      <c r="S240" s="33"/>
      <c r="T240" s="33"/>
      <c r="U240" s="33"/>
      <c r="V240" s="33"/>
      <c r="W240" s="33"/>
      <c r="X240" s="33"/>
      <c r="Y240" s="33"/>
    </row>
    <row r="241" spans="1:25" ht="15" hidden="1">
      <c r="A241" s="25"/>
      <c r="B241" s="25"/>
      <c r="C241" s="25"/>
      <c r="D241" s="25"/>
      <c r="E241" s="25"/>
      <c r="F241" s="25"/>
      <c r="G241" s="33"/>
      <c r="H241" s="33"/>
      <c r="I241" s="35"/>
      <c r="J241" s="35"/>
      <c r="K241" s="35"/>
      <c r="L241" s="33"/>
      <c r="M241" s="33"/>
      <c r="N241" s="33"/>
      <c r="O241" s="33"/>
      <c r="P241" s="33"/>
      <c r="Q241" s="33"/>
      <c r="R241" s="33"/>
      <c r="S241" s="33"/>
      <c r="T241" s="33"/>
      <c r="U241" s="33"/>
      <c r="V241" s="33"/>
      <c r="W241" s="33"/>
      <c r="X241" s="33"/>
      <c r="Y241" s="33"/>
    </row>
    <row r="242" spans="1:25" ht="15" hidden="1">
      <c r="A242" s="25"/>
      <c r="B242" s="25"/>
      <c r="C242" s="25" t="s">
        <v>119</v>
      </c>
      <c r="D242" s="25"/>
      <c r="E242" s="25"/>
      <c r="F242" s="25"/>
      <c r="G242" s="33"/>
      <c r="H242" s="33"/>
      <c r="I242" s="35"/>
      <c r="J242" s="35"/>
      <c r="K242" s="35"/>
      <c r="L242" s="33"/>
      <c r="M242" s="33"/>
      <c r="N242" s="33"/>
      <c r="O242" s="33"/>
      <c r="P242" s="33"/>
      <c r="Q242" s="33"/>
      <c r="R242" s="33"/>
      <c r="S242" s="33"/>
      <c r="T242" s="33"/>
      <c r="U242" s="33"/>
      <c r="V242" s="33"/>
      <c r="W242" s="33"/>
      <c r="X242" s="33"/>
      <c r="Y242" s="33"/>
    </row>
    <row r="243" spans="1:25" ht="15" hidden="1">
      <c r="A243" s="25"/>
      <c r="B243" s="25"/>
      <c r="C243" s="25" t="s">
        <v>68</v>
      </c>
      <c r="D243" s="25"/>
      <c r="E243" s="25"/>
      <c r="F243" s="25"/>
      <c r="G243" s="33"/>
      <c r="H243" s="33"/>
      <c r="I243" s="35"/>
      <c r="J243" s="35"/>
      <c r="K243" s="35"/>
      <c r="L243" s="33"/>
      <c r="M243" s="33"/>
      <c r="N243" s="33"/>
      <c r="O243" s="33"/>
      <c r="P243" s="33"/>
      <c r="Q243" s="33"/>
      <c r="R243" s="33"/>
      <c r="S243" s="33"/>
      <c r="T243" s="33"/>
      <c r="U243" s="33"/>
      <c r="V243" s="33"/>
      <c r="W243" s="33"/>
      <c r="X243" s="33"/>
      <c r="Y243" s="33"/>
    </row>
    <row r="244" spans="1:25" ht="15" hidden="1">
      <c r="A244" s="25"/>
      <c r="B244" s="25"/>
      <c r="C244" s="25" t="s">
        <v>55</v>
      </c>
      <c r="D244" s="25"/>
      <c r="E244" s="25"/>
      <c r="F244" s="25"/>
      <c r="G244" s="33"/>
      <c r="H244" s="33"/>
      <c r="I244" s="35"/>
      <c r="J244" s="35"/>
      <c r="K244" s="35"/>
      <c r="L244" s="33"/>
      <c r="M244" s="33"/>
      <c r="N244" s="33"/>
      <c r="O244" s="33"/>
      <c r="P244" s="33"/>
      <c r="Q244" s="33"/>
      <c r="R244" s="33"/>
      <c r="S244" s="33"/>
      <c r="T244" s="33"/>
      <c r="U244" s="33"/>
      <c r="V244" s="33"/>
      <c r="W244" s="33"/>
      <c r="X244" s="33"/>
      <c r="Y244" s="33"/>
    </row>
    <row r="245" spans="1:25" ht="15" hidden="1">
      <c r="A245" s="25"/>
      <c r="B245" s="25"/>
      <c r="C245" s="25" t="s">
        <v>33</v>
      </c>
      <c r="D245" s="25"/>
      <c r="E245" s="25"/>
      <c r="F245" s="25"/>
      <c r="G245" s="33"/>
      <c r="H245" s="33"/>
      <c r="I245" s="35"/>
      <c r="J245" s="35"/>
      <c r="K245" s="35"/>
      <c r="L245" s="33"/>
      <c r="M245" s="33"/>
      <c r="N245" s="33"/>
      <c r="O245" s="33"/>
      <c r="P245" s="33"/>
      <c r="Q245" s="33"/>
      <c r="R245" s="33"/>
      <c r="S245" s="33"/>
      <c r="T245" s="33"/>
      <c r="U245" s="33"/>
      <c r="V245" s="33"/>
      <c r="W245" s="33"/>
      <c r="X245" s="33"/>
      <c r="Y245" s="33"/>
    </row>
    <row r="246" spans="1:25" ht="15" hidden="1">
      <c r="A246" s="25"/>
      <c r="B246" s="25"/>
      <c r="C246" s="25" t="s">
        <v>38</v>
      </c>
      <c r="D246" s="25"/>
      <c r="E246" s="25"/>
      <c r="F246" s="25"/>
      <c r="G246" s="33"/>
      <c r="H246" s="33"/>
      <c r="I246" s="35"/>
      <c r="J246" s="35"/>
      <c r="K246" s="35"/>
      <c r="L246" s="33"/>
      <c r="M246" s="33"/>
      <c r="N246" s="33"/>
      <c r="O246" s="33"/>
      <c r="P246" s="33"/>
      <c r="Q246" s="33"/>
      <c r="R246" s="33"/>
      <c r="S246" s="33"/>
      <c r="T246" s="33"/>
      <c r="U246" s="33"/>
      <c r="V246" s="33"/>
      <c r="W246" s="33"/>
      <c r="X246" s="33"/>
      <c r="Y246" s="33"/>
    </row>
    <row r="247" spans="1:25" ht="15" hidden="1">
      <c r="A247" s="25"/>
      <c r="B247" s="25"/>
      <c r="C247" s="68" t="s">
        <v>87</v>
      </c>
      <c r="D247" s="25"/>
      <c r="E247" s="25"/>
      <c r="F247" s="25"/>
      <c r="G247" s="33"/>
      <c r="H247" s="33"/>
      <c r="I247" s="35"/>
      <c r="J247" s="35"/>
      <c r="K247" s="35"/>
      <c r="L247" s="33"/>
      <c r="M247" s="33"/>
      <c r="N247" s="33"/>
      <c r="O247" s="33"/>
      <c r="P247" s="33"/>
      <c r="Q247" s="33"/>
      <c r="R247" s="33"/>
      <c r="S247" s="33"/>
      <c r="T247" s="33"/>
      <c r="U247" s="33"/>
      <c r="V247" s="33"/>
      <c r="W247" s="33"/>
      <c r="X247" s="33"/>
      <c r="Y247" s="33"/>
    </row>
    <row r="248" spans="1:25" ht="15" hidden="1">
      <c r="A248" s="25"/>
      <c r="B248" s="25"/>
      <c r="C248" s="25" t="s">
        <v>43</v>
      </c>
      <c r="D248" s="25"/>
      <c r="E248" s="25"/>
      <c r="F248" s="25"/>
      <c r="G248" s="33"/>
      <c r="H248" s="33"/>
      <c r="I248" s="35"/>
      <c r="J248" s="35"/>
      <c r="K248" s="35"/>
      <c r="L248" s="33"/>
      <c r="M248" s="33"/>
      <c r="N248" s="33"/>
      <c r="O248" s="33"/>
      <c r="P248" s="33"/>
      <c r="Q248" s="33"/>
      <c r="R248" s="33"/>
      <c r="S248" s="33"/>
      <c r="T248" s="33"/>
      <c r="U248" s="33"/>
      <c r="V248" s="33"/>
      <c r="W248" s="33"/>
      <c r="X248" s="33"/>
      <c r="Y248" s="33"/>
    </row>
    <row r="249" spans="1:25" ht="15" hidden="1">
      <c r="A249" s="25"/>
      <c r="B249" s="25"/>
      <c r="C249" s="25" t="s">
        <v>102</v>
      </c>
      <c r="D249" s="25"/>
      <c r="E249" s="25"/>
      <c r="F249" s="25"/>
      <c r="G249" s="33"/>
      <c r="H249" s="33"/>
      <c r="I249" s="35"/>
      <c r="J249" s="35"/>
      <c r="K249" s="35"/>
      <c r="L249" s="33"/>
      <c r="M249" s="33"/>
      <c r="N249" s="33"/>
      <c r="O249" s="33"/>
      <c r="P249" s="33"/>
      <c r="Q249" s="33"/>
      <c r="R249" s="33"/>
      <c r="S249" s="33"/>
      <c r="T249" s="33"/>
      <c r="U249" s="33"/>
      <c r="V249" s="33"/>
      <c r="W249" s="33"/>
      <c r="X249" s="33"/>
      <c r="Y249" s="33"/>
    </row>
    <row r="250" spans="1:25" ht="15" hidden="1">
      <c r="A250" s="25"/>
      <c r="B250" s="25"/>
      <c r="C250" s="25" t="s">
        <v>84</v>
      </c>
      <c r="D250" s="25"/>
      <c r="E250" s="25"/>
      <c r="F250" s="25"/>
      <c r="G250" s="33"/>
      <c r="H250" s="33"/>
      <c r="I250" s="35"/>
      <c r="J250" s="35"/>
      <c r="K250" s="35"/>
      <c r="L250" s="33"/>
      <c r="M250" s="33"/>
      <c r="N250" s="33"/>
      <c r="O250" s="33"/>
      <c r="P250" s="33"/>
      <c r="Q250" s="33"/>
      <c r="R250" s="33"/>
      <c r="S250" s="33"/>
      <c r="T250" s="33"/>
      <c r="U250" s="33"/>
      <c r="V250" s="33"/>
      <c r="W250" s="33"/>
      <c r="X250" s="33"/>
      <c r="Y250" s="33"/>
    </row>
    <row r="251" spans="1:25" ht="15" hidden="1">
      <c r="A251" s="25"/>
      <c r="B251" s="25"/>
      <c r="C251" s="25" t="s">
        <v>64</v>
      </c>
      <c r="D251" s="25"/>
      <c r="E251" s="25"/>
      <c r="F251" s="25"/>
      <c r="G251" s="33"/>
      <c r="H251" s="33"/>
      <c r="I251" s="35"/>
      <c r="J251" s="35"/>
      <c r="K251" s="35"/>
      <c r="L251" s="33"/>
      <c r="M251" s="33"/>
      <c r="N251" s="33"/>
      <c r="O251" s="33"/>
      <c r="P251" s="33"/>
      <c r="Q251" s="33"/>
      <c r="R251" s="33"/>
      <c r="S251" s="33"/>
      <c r="T251" s="33"/>
      <c r="U251" s="33"/>
      <c r="V251" s="33"/>
      <c r="W251" s="33"/>
      <c r="X251" s="33"/>
      <c r="Y251" s="33"/>
    </row>
    <row r="252" spans="1:25" ht="15" hidden="1">
      <c r="A252" s="25"/>
      <c r="B252" s="25"/>
      <c r="C252" s="25" t="s">
        <v>28</v>
      </c>
      <c r="D252" s="25"/>
      <c r="E252" s="25"/>
      <c r="F252" s="25"/>
      <c r="G252" s="33"/>
      <c r="H252" s="33"/>
      <c r="I252" s="35"/>
      <c r="J252" s="35"/>
      <c r="K252" s="35"/>
      <c r="L252" s="33"/>
      <c r="M252" s="33"/>
      <c r="N252" s="33"/>
      <c r="O252" s="33"/>
      <c r="P252" s="33"/>
      <c r="Q252" s="33"/>
      <c r="R252" s="33"/>
      <c r="S252" s="33"/>
      <c r="T252" s="33"/>
      <c r="U252" s="33"/>
      <c r="V252" s="33"/>
      <c r="W252" s="33"/>
      <c r="X252" s="33"/>
      <c r="Y252" s="33"/>
    </row>
    <row r="253" spans="1:25" ht="15" hidden="1">
      <c r="A253" s="25"/>
      <c r="B253" s="25"/>
      <c r="C253" s="25" t="s">
        <v>48</v>
      </c>
      <c r="D253" s="25"/>
      <c r="E253" s="25"/>
      <c r="F253" s="25"/>
      <c r="G253" s="33"/>
      <c r="H253" s="33"/>
      <c r="I253" s="35"/>
      <c r="J253" s="35"/>
      <c r="K253" s="35"/>
      <c r="L253" s="33"/>
      <c r="M253" s="33"/>
      <c r="N253" s="33"/>
      <c r="O253" s="33"/>
      <c r="P253" s="33"/>
      <c r="Q253" s="33"/>
      <c r="R253" s="33"/>
      <c r="S253" s="33"/>
      <c r="T253" s="33"/>
      <c r="U253" s="33"/>
      <c r="V253" s="33"/>
      <c r="W253" s="33"/>
      <c r="X253" s="33"/>
      <c r="Y253" s="33"/>
    </row>
    <row r="254" spans="1:25" ht="15" hidden="1">
      <c r="A254" s="25"/>
      <c r="B254" s="25"/>
      <c r="C254" s="25" t="s">
        <v>77</v>
      </c>
      <c r="D254" s="25"/>
      <c r="E254" s="25"/>
      <c r="F254" s="25"/>
      <c r="G254" s="33"/>
      <c r="H254" s="33"/>
      <c r="I254" s="35"/>
      <c r="J254" s="35"/>
      <c r="K254" s="35"/>
      <c r="L254" s="33"/>
      <c r="M254" s="33"/>
      <c r="N254" s="33"/>
      <c r="O254" s="33"/>
      <c r="P254" s="33"/>
      <c r="Q254" s="33"/>
      <c r="R254" s="33"/>
      <c r="S254" s="33"/>
      <c r="T254" s="33"/>
      <c r="U254" s="33"/>
      <c r="V254" s="33"/>
      <c r="W254" s="33"/>
      <c r="X254" s="33"/>
      <c r="Y254" s="33"/>
    </row>
    <row r="255" spans="1:25" ht="15" hidden="1">
      <c r="A255" s="25"/>
      <c r="B255" s="25"/>
      <c r="C255" s="25" t="s">
        <v>162</v>
      </c>
      <c r="D255" s="25"/>
      <c r="E255" s="25"/>
      <c r="F255" s="25"/>
      <c r="G255" s="33"/>
      <c r="H255" s="33"/>
      <c r="I255" s="35"/>
      <c r="J255" s="35"/>
      <c r="K255" s="35"/>
      <c r="L255" s="33"/>
      <c r="M255" s="33"/>
      <c r="N255" s="33"/>
      <c r="O255" s="33"/>
      <c r="P255" s="33"/>
      <c r="Q255" s="33"/>
      <c r="R255" s="33"/>
      <c r="S255" s="33"/>
      <c r="T255" s="33"/>
      <c r="U255" s="33"/>
      <c r="V255" s="33"/>
      <c r="W255" s="33"/>
      <c r="X255" s="33"/>
      <c r="Y255" s="33"/>
    </row>
    <row r="256" spans="1:25" ht="15" hidden="1">
      <c r="A256" s="25"/>
      <c r="B256" s="25"/>
      <c r="C256" s="25" t="s">
        <v>154</v>
      </c>
      <c r="D256" s="25"/>
      <c r="E256" s="25"/>
      <c r="F256" s="25"/>
      <c r="G256" s="33"/>
      <c r="H256" s="33"/>
      <c r="I256" s="35"/>
      <c r="J256" s="35"/>
      <c r="K256" s="35"/>
      <c r="L256" s="33"/>
      <c r="M256" s="33"/>
      <c r="N256" s="33"/>
      <c r="O256" s="33"/>
      <c r="P256" s="33"/>
      <c r="Q256" s="33"/>
      <c r="R256" s="33"/>
      <c r="S256" s="33"/>
      <c r="T256" s="33"/>
      <c r="U256" s="33"/>
      <c r="V256" s="33"/>
      <c r="W256" s="33"/>
      <c r="X256" s="33"/>
      <c r="Y256" s="33"/>
    </row>
    <row r="257" spans="1:25" ht="15" hidden="1">
      <c r="A257" s="25"/>
      <c r="B257" s="25"/>
      <c r="C257" s="25" t="s">
        <v>163</v>
      </c>
      <c r="D257" s="25"/>
      <c r="E257" s="25"/>
      <c r="F257" s="25"/>
      <c r="G257" s="33"/>
      <c r="H257" s="33"/>
      <c r="I257" s="35"/>
      <c r="J257" s="35"/>
      <c r="K257" s="35"/>
      <c r="L257" s="33"/>
      <c r="M257" s="33"/>
      <c r="N257" s="33"/>
      <c r="O257" s="33"/>
      <c r="P257" s="33"/>
      <c r="Q257" s="33"/>
      <c r="R257" s="33"/>
      <c r="S257" s="33"/>
      <c r="T257" s="33"/>
      <c r="U257" s="33"/>
      <c r="V257" s="33"/>
      <c r="W257" s="33"/>
      <c r="X257" s="33"/>
      <c r="Y257" s="33"/>
    </row>
    <row r="258" spans="1:25" ht="15" hidden="1">
      <c r="A258" s="25"/>
      <c r="B258" s="25"/>
      <c r="C258" s="25" t="s">
        <v>96</v>
      </c>
      <c r="D258" s="25"/>
      <c r="E258" s="25"/>
      <c r="F258" s="25"/>
      <c r="G258" s="33"/>
      <c r="H258" s="33"/>
      <c r="I258" s="35"/>
      <c r="J258" s="35"/>
      <c r="K258" s="35"/>
      <c r="L258" s="33"/>
      <c r="M258" s="33"/>
      <c r="N258" s="33"/>
      <c r="O258" s="33"/>
      <c r="P258" s="33"/>
      <c r="Q258" s="33"/>
      <c r="R258" s="33"/>
      <c r="S258" s="33"/>
      <c r="T258" s="33"/>
      <c r="U258" s="33"/>
      <c r="V258" s="33"/>
      <c r="W258" s="33"/>
      <c r="X258" s="33"/>
      <c r="Y258" s="33"/>
    </row>
    <row r="259" spans="1:25" ht="15" hidden="1">
      <c r="A259" s="25"/>
      <c r="B259" s="25"/>
      <c r="C259" s="25" t="s">
        <v>164</v>
      </c>
      <c r="D259" s="25"/>
      <c r="E259" s="25"/>
      <c r="F259" s="25"/>
      <c r="G259" s="33"/>
      <c r="H259" s="33"/>
      <c r="I259" s="35"/>
      <c r="J259" s="35"/>
      <c r="K259" s="35"/>
      <c r="L259" s="33"/>
      <c r="M259" s="33"/>
      <c r="N259" s="33"/>
      <c r="O259" s="33"/>
      <c r="P259" s="33"/>
      <c r="Q259" s="33"/>
      <c r="R259" s="33"/>
      <c r="S259" s="33"/>
      <c r="T259" s="33"/>
      <c r="U259" s="33"/>
      <c r="V259" s="33"/>
      <c r="W259" s="33"/>
      <c r="X259" s="33"/>
      <c r="Y259" s="33"/>
    </row>
    <row r="260" spans="1:25" ht="15" hidden="1">
      <c r="A260" s="25"/>
      <c r="B260" s="25"/>
      <c r="C260" s="25" t="s">
        <v>165</v>
      </c>
      <c r="D260" s="25"/>
      <c r="E260" s="25"/>
      <c r="F260" s="25"/>
      <c r="G260" s="33"/>
      <c r="H260" s="33"/>
      <c r="I260" s="35"/>
      <c r="J260" s="35"/>
      <c r="K260" s="35"/>
      <c r="L260" s="33"/>
      <c r="M260" s="33"/>
      <c r="N260" s="33"/>
      <c r="O260" s="33"/>
      <c r="P260" s="33"/>
      <c r="Q260" s="33"/>
      <c r="R260" s="33"/>
      <c r="S260" s="33"/>
      <c r="T260" s="33"/>
      <c r="U260" s="33"/>
      <c r="V260" s="33"/>
      <c r="W260" s="33"/>
      <c r="X260" s="33"/>
      <c r="Y260" s="33"/>
    </row>
    <row r="261" spans="1:25" ht="15" hidden="1">
      <c r="A261" s="25"/>
      <c r="B261" s="25"/>
      <c r="C261" s="25" t="s">
        <v>166</v>
      </c>
      <c r="D261" s="25"/>
      <c r="E261" s="25"/>
      <c r="F261" s="25"/>
      <c r="G261" s="33"/>
      <c r="H261" s="33"/>
      <c r="I261" s="35"/>
      <c r="J261" s="35"/>
      <c r="K261" s="35"/>
      <c r="L261" s="33"/>
      <c r="M261" s="33"/>
      <c r="N261" s="33"/>
      <c r="O261" s="33"/>
      <c r="P261" s="33"/>
      <c r="Q261" s="33"/>
      <c r="R261" s="33"/>
      <c r="S261" s="33"/>
      <c r="T261" s="33"/>
      <c r="U261" s="33"/>
      <c r="V261" s="33"/>
      <c r="W261" s="33"/>
      <c r="X261" s="33"/>
      <c r="Y261" s="33"/>
    </row>
    <row r="262" spans="1:25" ht="15" hidden="1">
      <c r="A262" s="25"/>
      <c r="B262" s="25"/>
      <c r="C262" s="25" t="s">
        <v>167</v>
      </c>
      <c r="D262" s="25"/>
      <c r="E262" s="25"/>
      <c r="F262" s="25"/>
      <c r="G262" s="33"/>
      <c r="H262" s="33"/>
      <c r="I262" s="35"/>
      <c r="J262" s="35"/>
      <c r="K262" s="35"/>
      <c r="L262" s="33"/>
      <c r="M262" s="33"/>
      <c r="N262" s="33"/>
      <c r="O262" s="33"/>
      <c r="P262" s="33"/>
      <c r="Q262" s="33"/>
      <c r="R262" s="33"/>
      <c r="S262" s="33"/>
      <c r="T262" s="33"/>
      <c r="U262" s="33"/>
      <c r="V262" s="33"/>
      <c r="W262" s="33"/>
      <c r="X262" s="33"/>
      <c r="Y262" s="33"/>
    </row>
    <row r="263" spans="1:25" ht="15" hidden="1">
      <c r="A263" s="25"/>
      <c r="B263" s="25"/>
      <c r="D263" s="25"/>
      <c r="E263" s="25"/>
      <c r="F263" s="25"/>
      <c r="G263" s="33"/>
      <c r="H263" s="33"/>
      <c r="I263" s="35"/>
      <c r="J263" s="35"/>
      <c r="K263" s="35"/>
      <c r="L263" s="33"/>
      <c r="M263" s="33"/>
      <c r="N263" s="33"/>
      <c r="O263" s="33"/>
      <c r="P263" s="33"/>
      <c r="Q263" s="33"/>
      <c r="R263" s="33"/>
      <c r="S263" s="33"/>
      <c r="T263" s="33"/>
      <c r="U263" s="33"/>
      <c r="V263" s="33"/>
      <c r="W263" s="33"/>
      <c r="X263" s="33"/>
      <c r="Y263" s="33"/>
    </row>
    <row r="264" spans="1:25" ht="15" hidden="1">
      <c r="A264" s="25"/>
      <c r="B264" s="25"/>
      <c r="C264" s="25"/>
      <c r="D264" s="25"/>
      <c r="E264" s="25"/>
      <c r="F264" s="25"/>
      <c r="G264" s="33"/>
      <c r="H264" s="33"/>
      <c r="I264" s="35"/>
      <c r="J264" s="35"/>
      <c r="K264" s="35"/>
      <c r="L264" s="33"/>
      <c r="M264" s="33"/>
      <c r="N264" s="33"/>
      <c r="O264" s="33"/>
      <c r="P264" s="33"/>
      <c r="Q264" s="33"/>
      <c r="R264" s="33"/>
      <c r="S264" s="33"/>
      <c r="T264" s="33"/>
      <c r="U264" s="33"/>
      <c r="V264" s="33"/>
      <c r="W264" s="33"/>
      <c r="X264" s="33"/>
      <c r="Y264" s="33"/>
    </row>
    <row r="265" spans="1:25" ht="15" hidden="1">
      <c r="A265" s="25"/>
      <c r="B265" s="25"/>
      <c r="C265" s="25"/>
      <c r="D265" s="25"/>
      <c r="E265" s="25"/>
      <c r="F265" s="25"/>
      <c r="G265" s="33"/>
      <c r="H265" s="33"/>
      <c r="I265" s="35"/>
      <c r="J265" s="35"/>
      <c r="K265" s="35"/>
      <c r="L265" s="33"/>
      <c r="M265" s="33"/>
      <c r="N265" s="33"/>
      <c r="O265" s="33"/>
      <c r="P265" s="33"/>
      <c r="Q265" s="33"/>
      <c r="R265" s="33"/>
      <c r="S265" s="33"/>
      <c r="T265" s="33"/>
      <c r="U265" s="33"/>
      <c r="V265" s="33"/>
      <c r="W265" s="33"/>
      <c r="X265" s="33"/>
      <c r="Y265" s="33"/>
    </row>
    <row r="266" spans="1:25" ht="15">
      <c r="A266" s="25"/>
      <c r="B266" s="25"/>
      <c r="C266" s="25"/>
      <c r="D266" s="25"/>
      <c r="E266" s="25"/>
      <c r="F266" s="25"/>
      <c r="G266" s="33"/>
      <c r="H266" s="33"/>
      <c r="I266" s="35"/>
      <c r="J266" s="35"/>
      <c r="K266" s="35"/>
      <c r="L266" s="33"/>
      <c r="M266" s="33"/>
      <c r="N266" s="33"/>
      <c r="O266" s="33"/>
      <c r="P266" s="33"/>
      <c r="Q266" s="33"/>
      <c r="R266" s="33"/>
      <c r="S266" s="33"/>
      <c r="T266" s="33"/>
      <c r="U266" s="33"/>
      <c r="V266" s="33"/>
      <c r="W266" s="33"/>
      <c r="X266" s="33"/>
      <c r="Y266" s="33"/>
    </row>
    <row r="267" spans="1:25" ht="15">
      <c r="A267" s="25"/>
      <c r="B267" s="25"/>
      <c r="C267" s="25"/>
      <c r="D267" s="25"/>
      <c r="E267" s="25"/>
      <c r="F267" s="25"/>
      <c r="G267" s="33"/>
      <c r="H267" s="33"/>
      <c r="I267" s="35"/>
      <c r="J267" s="35"/>
      <c r="K267" s="35"/>
      <c r="L267" s="33"/>
      <c r="M267" s="33"/>
      <c r="N267" s="33"/>
      <c r="O267" s="33"/>
      <c r="P267" s="33"/>
      <c r="Q267" s="33"/>
      <c r="R267" s="33"/>
      <c r="S267" s="33"/>
      <c r="T267" s="33"/>
      <c r="U267" s="33"/>
      <c r="V267" s="33"/>
      <c r="W267" s="33"/>
      <c r="X267" s="33"/>
      <c r="Y267" s="33"/>
    </row>
    <row r="268" spans="1:25" ht="15">
      <c r="A268" s="25"/>
      <c r="B268" s="25"/>
      <c r="C268" s="25"/>
      <c r="D268" s="25"/>
      <c r="E268" s="25"/>
      <c r="F268" s="25"/>
      <c r="G268" s="33"/>
      <c r="H268" s="33"/>
      <c r="I268" s="35"/>
      <c r="J268" s="35"/>
      <c r="K268" s="35"/>
      <c r="L268" s="33"/>
      <c r="M268" s="33"/>
      <c r="N268" s="33"/>
      <c r="O268" s="33"/>
      <c r="P268" s="33"/>
      <c r="Q268" s="33"/>
      <c r="R268" s="33"/>
      <c r="S268" s="33"/>
      <c r="T268" s="33"/>
      <c r="U268" s="33"/>
      <c r="V268" s="33"/>
      <c r="W268" s="33"/>
      <c r="X268" s="33"/>
      <c r="Y268" s="33"/>
    </row>
    <row r="269" spans="1:25" ht="15">
      <c r="A269" s="25"/>
      <c r="B269" s="25"/>
      <c r="C269" s="25"/>
      <c r="D269" s="25"/>
      <c r="E269" s="25"/>
      <c r="F269" s="25"/>
      <c r="G269" s="33"/>
      <c r="H269" s="33"/>
      <c r="I269" s="35"/>
      <c r="J269" s="35"/>
      <c r="K269" s="35"/>
      <c r="L269" s="33"/>
      <c r="M269" s="33"/>
      <c r="N269" s="33"/>
      <c r="O269" s="33"/>
      <c r="P269" s="33"/>
      <c r="Q269" s="33"/>
      <c r="R269" s="33"/>
      <c r="S269" s="33"/>
      <c r="T269" s="33"/>
      <c r="U269" s="33"/>
      <c r="V269" s="33"/>
      <c r="W269" s="33"/>
      <c r="X269" s="33"/>
      <c r="Y269" s="33"/>
    </row>
    <row r="270" spans="1:25" ht="15">
      <c r="A270" s="25"/>
      <c r="B270" s="25"/>
      <c r="C270" s="25"/>
      <c r="D270" s="25"/>
      <c r="E270" s="25"/>
      <c r="F270" s="25"/>
      <c r="G270" s="33"/>
      <c r="H270" s="33"/>
      <c r="I270" s="35"/>
      <c r="J270" s="35"/>
      <c r="K270" s="35"/>
      <c r="L270" s="33"/>
      <c r="M270" s="33"/>
      <c r="N270" s="33"/>
      <c r="O270" s="33"/>
      <c r="P270" s="33"/>
      <c r="Q270" s="33"/>
      <c r="R270" s="33"/>
      <c r="S270" s="33"/>
      <c r="T270" s="33"/>
      <c r="U270" s="33"/>
      <c r="V270" s="33"/>
      <c r="W270" s="33"/>
      <c r="X270" s="33"/>
      <c r="Y270" s="33"/>
    </row>
    <row r="271" spans="1:25" ht="15">
      <c r="A271" s="25"/>
      <c r="B271" s="25"/>
      <c r="C271" s="25"/>
      <c r="D271" s="25"/>
      <c r="E271" s="25"/>
      <c r="F271" s="25"/>
      <c r="G271" s="33"/>
      <c r="H271" s="33"/>
      <c r="I271" s="35"/>
      <c r="J271" s="35"/>
      <c r="K271" s="35"/>
      <c r="L271" s="33"/>
      <c r="M271" s="33"/>
      <c r="N271" s="33"/>
      <c r="O271" s="33"/>
      <c r="P271" s="33"/>
      <c r="Q271" s="33"/>
      <c r="R271" s="33"/>
      <c r="S271" s="33"/>
      <c r="T271" s="33"/>
      <c r="U271" s="33"/>
      <c r="V271" s="33"/>
      <c r="W271" s="33"/>
      <c r="X271" s="33"/>
      <c r="Y271" s="33"/>
    </row>
    <row r="272" spans="1:25" ht="15">
      <c r="A272" s="25"/>
      <c r="B272" s="25"/>
      <c r="C272" s="25"/>
      <c r="D272" s="25"/>
      <c r="E272" s="25"/>
      <c r="F272" s="25"/>
      <c r="G272" s="33"/>
      <c r="H272" s="33"/>
      <c r="I272" s="35"/>
      <c r="J272" s="35"/>
      <c r="K272" s="35"/>
      <c r="L272" s="33"/>
      <c r="M272" s="33"/>
      <c r="N272" s="33"/>
      <c r="O272" s="33"/>
      <c r="P272" s="33"/>
      <c r="Q272" s="33"/>
      <c r="R272" s="33"/>
      <c r="S272" s="33"/>
      <c r="T272" s="33"/>
      <c r="U272" s="33"/>
      <c r="V272" s="33"/>
      <c r="W272" s="33"/>
      <c r="X272" s="33"/>
      <c r="Y272" s="33"/>
    </row>
    <row r="273" spans="1:25" ht="15">
      <c r="A273" s="25"/>
      <c r="B273" s="25"/>
      <c r="C273" s="25"/>
      <c r="D273" s="25"/>
      <c r="E273" s="25"/>
      <c r="F273" s="25"/>
      <c r="G273" s="33"/>
      <c r="H273" s="33"/>
      <c r="I273" s="35"/>
      <c r="J273" s="35"/>
      <c r="K273" s="35"/>
      <c r="L273" s="33"/>
      <c r="M273" s="33"/>
      <c r="N273" s="33"/>
      <c r="O273" s="33"/>
      <c r="P273" s="33"/>
      <c r="Q273" s="33"/>
      <c r="R273" s="33"/>
      <c r="S273" s="33"/>
      <c r="T273" s="33"/>
      <c r="U273" s="33"/>
      <c r="V273" s="33"/>
      <c r="W273" s="33"/>
      <c r="X273" s="33"/>
      <c r="Y273" s="33"/>
    </row>
    <row r="274" spans="1:25" ht="15">
      <c r="A274" s="25"/>
      <c r="B274" s="25"/>
      <c r="C274" s="25"/>
      <c r="D274" s="25"/>
      <c r="E274" s="25"/>
      <c r="F274" s="25"/>
      <c r="G274" s="33"/>
      <c r="H274" s="33"/>
      <c r="I274" s="35"/>
      <c r="J274" s="35"/>
      <c r="K274" s="35"/>
      <c r="L274" s="33"/>
      <c r="M274" s="33"/>
      <c r="N274" s="33"/>
      <c r="O274" s="33"/>
      <c r="P274" s="33"/>
      <c r="Q274" s="33"/>
      <c r="R274" s="33"/>
      <c r="S274" s="33"/>
      <c r="T274" s="33"/>
      <c r="U274" s="33"/>
      <c r="V274" s="33"/>
      <c r="W274" s="33"/>
      <c r="X274" s="33"/>
      <c r="Y274" s="33"/>
    </row>
    <row r="275" spans="1:25" ht="15">
      <c r="A275" s="25"/>
      <c r="B275" s="25"/>
      <c r="C275" s="25"/>
      <c r="D275" s="25"/>
      <c r="E275" s="25"/>
      <c r="F275" s="25"/>
      <c r="G275" s="33"/>
      <c r="H275" s="33"/>
      <c r="I275" s="35"/>
      <c r="J275" s="35"/>
      <c r="K275" s="35"/>
      <c r="L275" s="33"/>
      <c r="M275" s="33"/>
      <c r="N275" s="33"/>
      <c r="O275" s="33"/>
      <c r="P275" s="33"/>
      <c r="Q275" s="33"/>
      <c r="R275" s="33"/>
      <c r="S275" s="33"/>
      <c r="T275" s="33"/>
      <c r="U275" s="33"/>
      <c r="V275" s="33"/>
      <c r="W275" s="33"/>
      <c r="X275" s="33"/>
      <c r="Y275" s="33"/>
    </row>
    <row r="276" spans="1:25" ht="15">
      <c r="A276" s="25"/>
      <c r="B276" s="25"/>
      <c r="C276" s="25"/>
      <c r="D276" s="25"/>
      <c r="E276" s="25"/>
      <c r="F276" s="25"/>
      <c r="G276" s="33"/>
      <c r="H276" s="33"/>
      <c r="I276" s="35"/>
      <c r="J276" s="35"/>
      <c r="K276" s="35"/>
      <c r="L276" s="33"/>
      <c r="M276" s="33"/>
      <c r="N276" s="33"/>
      <c r="O276" s="33"/>
      <c r="P276" s="33"/>
      <c r="Q276" s="33"/>
      <c r="R276" s="33"/>
      <c r="S276" s="33"/>
      <c r="T276" s="33"/>
      <c r="U276" s="33"/>
      <c r="V276" s="33"/>
      <c r="W276" s="33"/>
      <c r="X276" s="33"/>
      <c r="Y276" s="33"/>
    </row>
    <row r="277" spans="1:25" ht="15">
      <c r="A277" s="25"/>
      <c r="B277" s="25"/>
      <c r="C277" s="25"/>
      <c r="D277" s="25"/>
      <c r="E277" s="25"/>
      <c r="F277" s="25"/>
      <c r="G277" s="33"/>
      <c r="H277" s="33"/>
      <c r="I277" s="35"/>
      <c r="J277" s="35"/>
      <c r="K277" s="35"/>
      <c r="L277" s="33"/>
      <c r="M277" s="33"/>
      <c r="N277" s="33"/>
      <c r="O277" s="33"/>
      <c r="P277" s="33"/>
      <c r="Q277" s="33"/>
      <c r="R277" s="33"/>
      <c r="S277" s="33"/>
      <c r="T277" s="33"/>
      <c r="U277" s="33"/>
      <c r="V277" s="33"/>
      <c r="W277" s="33"/>
      <c r="X277" s="33"/>
      <c r="Y277" s="33"/>
    </row>
    <row r="278" spans="1:25" ht="15">
      <c r="A278" s="25"/>
      <c r="B278" s="25"/>
      <c r="C278" s="25"/>
      <c r="D278" s="25"/>
      <c r="E278" s="25"/>
      <c r="F278" s="25"/>
      <c r="G278" s="33"/>
      <c r="H278" s="33"/>
      <c r="I278" s="35"/>
      <c r="J278" s="35"/>
      <c r="K278" s="35"/>
      <c r="L278" s="33"/>
      <c r="M278" s="33"/>
      <c r="N278" s="33"/>
      <c r="O278" s="33"/>
      <c r="P278" s="33"/>
      <c r="Q278" s="33"/>
      <c r="R278" s="33"/>
      <c r="S278" s="33"/>
      <c r="T278" s="33"/>
      <c r="U278" s="33"/>
      <c r="V278" s="33"/>
      <c r="W278" s="33"/>
      <c r="X278" s="33"/>
      <c r="Y278" s="33"/>
    </row>
    <row r="279" spans="1:25" ht="15">
      <c r="A279" s="25"/>
      <c r="B279" s="25"/>
      <c r="C279" s="25"/>
      <c r="D279" s="25"/>
      <c r="E279" s="25"/>
      <c r="F279" s="25"/>
      <c r="G279" s="33"/>
      <c r="H279" s="33"/>
      <c r="I279" s="35"/>
      <c r="J279" s="35"/>
      <c r="K279" s="35"/>
      <c r="L279" s="33"/>
      <c r="M279" s="33"/>
      <c r="N279" s="33"/>
      <c r="O279" s="33"/>
      <c r="P279" s="33"/>
      <c r="Q279" s="33"/>
      <c r="R279" s="33"/>
      <c r="S279" s="33"/>
      <c r="T279" s="33"/>
      <c r="U279" s="33"/>
      <c r="V279" s="33"/>
      <c r="W279" s="33"/>
      <c r="X279" s="33"/>
      <c r="Y279" s="33"/>
    </row>
    <row r="280" spans="1:25" ht="15">
      <c r="A280" s="25"/>
      <c r="B280" s="25"/>
      <c r="C280" s="25"/>
      <c r="D280" s="25"/>
      <c r="E280" s="25"/>
      <c r="F280" s="25"/>
      <c r="G280" s="33"/>
      <c r="H280" s="33"/>
      <c r="I280" s="35"/>
      <c r="J280" s="35"/>
      <c r="K280" s="35"/>
      <c r="L280" s="33"/>
      <c r="M280" s="33"/>
      <c r="N280" s="33"/>
      <c r="O280" s="33"/>
      <c r="P280" s="33"/>
      <c r="Q280" s="33"/>
      <c r="R280" s="33"/>
      <c r="S280" s="33"/>
      <c r="T280" s="33"/>
      <c r="U280" s="33"/>
      <c r="V280" s="33"/>
      <c r="W280" s="33"/>
      <c r="X280" s="33"/>
      <c r="Y280" s="33"/>
    </row>
    <row r="281" spans="1:25" ht="15">
      <c r="A281" s="25"/>
      <c r="B281" s="25"/>
      <c r="C281" s="25"/>
      <c r="D281" s="25"/>
      <c r="E281" s="25"/>
      <c r="F281" s="25"/>
      <c r="G281" s="33"/>
      <c r="H281" s="33"/>
      <c r="I281" s="35"/>
      <c r="J281" s="35"/>
      <c r="K281" s="35"/>
      <c r="L281" s="33"/>
      <c r="M281" s="33"/>
      <c r="N281" s="33"/>
      <c r="O281" s="33"/>
      <c r="P281" s="33"/>
      <c r="Q281" s="33"/>
      <c r="R281" s="33"/>
      <c r="S281" s="33"/>
      <c r="T281" s="33"/>
      <c r="U281" s="33"/>
      <c r="V281" s="33"/>
      <c r="W281" s="33"/>
      <c r="X281" s="33"/>
      <c r="Y281" s="33"/>
    </row>
    <row r="282" spans="1:25" ht="15">
      <c r="A282" s="25"/>
      <c r="B282" s="25"/>
      <c r="C282" s="25"/>
      <c r="D282" s="25"/>
      <c r="E282" s="25"/>
      <c r="F282" s="25"/>
      <c r="G282" s="33"/>
      <c r="H282" s="33"/>
      <c r="I282" s="35"/>
      <c r="J282" s="35"/>
      <c r="K282" s="35"/>
      <c r="L282" s="33"/>
      <c r="M282" s="33"/>
      <c r="N282" s="33"/>
      <c r="O282" s="33"/>
      <c r="P282" s="33"/>
      <c r="Q282" s="33"/>
      <c r="R282" s="33"/>
      <c r="S282" s="33"/>
      <c r="T282" s="33"/>
      <c r="U282" s="33"/>
      <c r="V282" s="33"/>
      <c r="W282" s="33"/>
      <c r="X282" s="33"/>
      <c r="Y282" s="33"/>
    </row>
    <row r="283" spans="1:25" ht="15">
      <c r="A283" s="25"/>
      <c r="B283" s="25"/>
      <c r="C283" s="25"/>
      <c r="D283" s="25"/>
      <c r="E283" s="25"/>
      <c r="F283" s="25"/>
      <c r="G283" s="33"/>
      <c r="H283" s="33"/>
      <c r="I283" s="35"/>
      <c r="J283" s="35"/>
      <c r="K283" s="35"/>
      <c r="L283" s="33"/>
      <c r="M283" s="33"/>
      <c r="N283" s="33"/>
      <c r="O283" s="33"/>
      <c r="P283" s="33"/>
      <c r="Q283" s="33"/>
      <c r="R283" s="33"/>
      <c r="S283" s="33"/>
      <c r="T283" s="33"/>
      <c r="U283" s="33"/>
      <c r="V283" s="33"/>
      <c r="W283" s="33"/>
      <c r="X283" s="33"/>
      <c r="Y283" s="33"/>
    </row>
    <row r="284" spans="1:25" ht="15">
      <c r="A284" s="25"/>
      <c r="B284" s="25"/>
      <c r="C284" s="25"/>
      <c r="D284" s="25"/>
      <c r="E284" s="25"/>
      <c r="F284" s="25"/>
      <c r="G284" s="33"/>
      <c r="H284" s="33"/>
      <c r="I284" s="35"/>
      <c r="J284" s="35"/>
      <c r="K284" s="35"/>
      <c r="L284" s="33"/>
      <c r="M284" s="33"/>
      <c r="N284" s="33"/>
      <c r="O284" s="33"/>
      <c r="P284" s="33"/>
      <c r="Q284" s="33"/>
      <c r="R284" s="33"/>
      <c r="S284" s="33"/>
      <c r="T284" s="33"/>
      <c r="U284" s="33"/>
      <c r="V284" s="33"/>
      <c r="W284" s="33"/>
      <c r="X284" s="33"/>
      <c r="Y284" s="33"/>
    </row>
    <row r="285" spans="1:25" ht="15">
      <c r="A285" s="25"/>
      <c r="B285" s="25"/>
      <c r="C285" s="25"/>
      <c r="D285" s="25"/>
      <c r="E285" s="25"/>
      <c r="F285" s="25"/>
      <c r="G285" s="33"/>
      <c r="H285" s="33"/>
      <c r="I285" s="35"/>
      <c r="J285" s="35"/>
      <c r="K285" s="35"/>
      <c r="L285" s="33"/>
      <c r="M285" s="33"/>
      <c r="N285" s="33"/>
      <c r="O285" s="33"/>
      <c r="P285" s="33"/>
      <c r="Q285" s="33"/>
      <c r="R285" s="33"/>
      <c r="S285" s="33"/>
      <c r="T285" s="33"/>
      <c r="U285" s="33"/>
      <c r="V285" s="33"/>
      <c r="W285" s="33"/>
      <c r="X285" s="33"/>
      <c r="Y285" s="33"/>
    </row>
    <row r="286" spans="1:25" ht="15">
      <c r="A286" s="25"/>
      <c r="B286" s="25"/>
      <c r="C286" s="25"/>
      <c r="D286" s="25"/>
      <c r="E286" s="25"/>
      <c r="F286" s="25"/>
      <c r="G286" s="33"/>
      <c r="H286" s="33"/>
      <c r="I286" s="35"/>
      <c r="J286" s="35"/>
      <c r="K286" s="35"/>
      <c r="L286" s="33"/>
      <c r="M286" s="33"/>
      <c r="N286" s="33"/>
      <c r="O286" s="33"/>
      <c r="P286" s="33"/>
      <c r="Q286" s="33"/>
      <c r="R286" s="33"/>
      <c r="S286" s="33"/>
      <c r="T286" s="33"/>
      <c r="U286" s="33"/>
      <c r="V286" s="33"/>
      <c r="W286" s="33"/>
      <c r="X286" s="33"/>
      <c r="Y286" s="33"/>
    </row>
    <row r="287" spans="1:25" ht="15">
      <c r="A287" s="25"/>
      <c r="B287" s="25"/>
      <c r="C287" s="25"/>
      <c r="D287" s="25"/>
      <c r="E287" s="25"/>
      <c r="F287" s="25"/>
      <c r="G287" s="33"/>
      <c r="H287" s="33"/>
      <c r="I287" s="35"/>
      <c r="J287" s="35"/>
      <c r="K287" s="35"/>
      <c r="L287" s="33"/>
      <c r="M287" s="33"/>
      <c r="N287" s="33"/>
      <c r="O287" s="33"/>
      <c r="P287" s="33"/>
      <c r="Q287" s="33"/>
      <c r="R287" s="33"/>
      <c r="S287" s="33"/>
      <c r="T287" s="33"/>
      <c r="U287" s="33"/>
      <c r="V287" s="33"/>
      <c r="W287" s="33"/>
      <c r="X287" s="33"/>
      <c r="Y287" s="33"/>
    </row>
    <row r="288" spans="1:25" ht="15">
      <c r="A288" s="25"/>
      <c r="B288" s="25"/>
      <c r="C288" s="25"/>
      <c r="D288" s="25"/>
      <c r="E288" s="25"/>
      <c r="F288" s="25"/>
      <c r="G288" s="33"/>
      <c r="H288" s="33"/>
      <c r="I288" s="35"/>
      <c r="J288" s="35"/>
      <c r="K288" s="35"/>
      <c r="L288" s="33"/>
      <c r="M288" s="33"/>
      <c r="N288" s="33"/>
      <c r="O288" s="33"/>
      <c r="P288" s="33"/>
      <c r="Q288" s="33"/>
      <c r="R288" s="33"/>
      <c r="S288" s="33"/>
      <c r="T288" s="33"/>
      <c r="U288" s="33"/>
      <c r="V288" s="33"/>
      <c r="W288" s="33"/>
      <c r="X288" s="33"/>
      <c r="Y288" s="33"/>
    </row>
    <row r="289" spans="1:25" ht="15">
      <c r="A289" s="25"/>
      <c r="B289" s="25"/>
      <c r="C289" s="25"/>
      <c r="D289" s="25"/>
      <c r="E289" s="25"/>
      <c r="F289" s="25"/>
      <c r="G289" s="33"/>
      <c r="H289" s="33"/>
      <c r="I289" s="35"/>
      <c r="J289" s="35"/>
      <c r="K289" s="35"/>
      <c r="L289" s="33"/>
      <c r="M289" s="33"/>
      <c r="N289" s="33"/>
      <c r="O289" s="33"/>
      <c r="P289" s="33"/>
      <c r="Q289" s="33"/>
      <c r="R289" s="33"/>
      <c r="S289" s="33"/>
      <c r="T289" s="33"/>
      <c r="U289" s="33"/>
      <c r="V289" s="33"/>
      <c r="W289" s="33"/>
      <c r="X289" s="33"/>
      <c r="Y289" s="33"/>
    </row>
    <row r="290" spans="1:25" ht="15">
      <c r="A290" s="25"/>
      <c r="B290" s="25"/>
      <c r="C290" s="25"/>
      <c r="D290" s="25"/>
      <c r="E290" s="25"/>
      <c r="F290" s="25"/>
      <c r="G290" s="33"/>
      <c r="H290" s="33"/>
      <c r="I290" s="35"/>
      <c r="J290" s="35"/>
      <c r="K290" s="35"/>
      <c r="L290" s="33"/>
      <c r="M290" s="33"/>
      <c r="N290" s="33"/>
      <c r="O290" s="33"/>
      <c r="P290" s="33"/>
      <c r="Q290" s="33"/>
      <c r="R290" s="33"/>
      <c r="S290" s="33"/>
      <c r="T290" s="33"/>
      <c r="U290" s="33"/>
      <c r="V290" s="33"/>
      <c r="W290" s="33"/>
      <c r="X290" s="33"/>
      <c r="Y290" s="33"/>
    </row>
    <row r="291" spans="1:25" ht="15">
      <c r="A291" s="25"/>
      <c r="B291" s="25"/>
      <c r="C291" s="25"/>
      <c r="D291" s="25"/>
      <c r="E291" s="25"/>
      <c r="F291" s="25"/>
      <c r="G291" s="33"/>
      <c r="H291" s="33"/>
      <c r="I291" s="35"/>
      <c r="J291" s="35"/>
      <c r="K291" s="35"/>
      <c r="L291" s="33"/>
      <c r="M291" s="33"/>
      <c r="N291" s="33"/>
      <c r="O291" s="33"/>
      <c r="P291" s="33"/>
      <c r="Q291" s="33"/>
      <c r="R291" s="33"/>
      <c r="S291" s="33"/>
      <c r="T291" s="33"/>
      <c r="U291" s="33"/>
      <c r="V291" s="33"/>
      <c r="W291" s="33"/>
      <c r="X291" s="33"/>
      <c r="Y291" s="33"/>
    </row>
    <row r="292" spans="1:25" ht="15">
      <c r="A292" s="25"/>
      <c r="B292" s="25"/>
      <c r="C292" s="25"/>
      <c r="D292" s="25"/>
      <c r="E292" s="25"/>
      <c r="F292" s="25"/>
      <c r="G292" s="33"/>
      <c r="H292" s="33"/>
      <c r="I292" s="35"/>
      <c r="J292" s="35"/>
      <c r="K292" s="35"/>
      <c r="L292" s="33"/>
      <c r="M292" s="33"/>
      <c r="N292" s="33"/>
      <c r="O292" s="33"/>
      <c r="P292" s="33"/>
      <c r="Q292" s="33"/>
      <c r="R292" s="33"/>
      <c r="S292" s="33"/>
      <c r="T292" s="33"/>
      <c r="U292" s="33"/>
      <c r="V292" s="33"/>
      <c r="W292" s="33"/>
      <c r="X292" s="33"/>
      <c r="Y292" s="33"/>
    </row>
    <row r="293" spans="1:25" ht="15">
      <c r="A293" s="25"/>
      <c r="B293" s="25"/>
      <c r="C293" s="25"/>
      <c r="D293" s="25"/>
      <c r="E293" s="25"/>
      <c r="F293" s="25"/>
      <c r="G293" s="33"/>
      <c r="H293" s="33"/>
      <c r="I293" s="35"/>
      <c r="J293" s="35"/>
      <c r="K293" s="35"/>
      <c r="L293" s="33"/>
      <c r="M293" s="33"/>
      <c r="N293" s="33"/>
      <c r="O293" s="33"/>
      <c r="P293" s="33"/>
      <c r="Q293" s="33"/>
      <c r="R293" s="33"/>
      <c r="S293" s="33"/>
      <c r="T293" s="33"/>
      <c r="U293" s="33"/>
      <c r="V293" s="33"/>
      <c r="W293" s="33"/>
      <c r="X293" s="33"/>
      <c r="Y293" s="33"/>
    </row>
    <row r="294" spans="1:25" ht="15">
      <c r="A294" s="25"/>
      <c r="B294" s="25"/>
      <c r="C294" s="25"/>
      <c r="D294" s="25"/>
      <c r="E294" s="25"/>
      <c r="F294" s="25"/>
      <c r="G294" s="33"/>
      <c r="H294" s="33"/>
      <c r="I294" s="35"/>
      <c r="J294" s="35"/>
      <c r="K294" s="35"/>
      <c r="L294" s="33"/>
      <c r="M294" s="33"/>
      <c r="N294" s="33"/>
      <c r="O294" s="33"/>
      <c r="P294" s="33"/>
      <c r="Q294" s="33"/>
      <c r="R294" s="33"/>
      <c r="S294" s="33"/>
      <c r="T294" s="33"/>
      <c r="U294" s="33"/>
      <c r="V294" s="33"/>
      <c r="W294" s="33"/>
      <c r="X294" s="33"/>
      <c r="Y294" s="33"/>
    </row>
    <row r="295" spans="1:25" ht="15">
      <c r="A295" s="25"/>
      <c r="B295" s="25"/>
      <c r="C295" s="25"/>
      <c r="D295" s="25"/>
      <c r="E295" s="25"/>
      <c r="F295" s="25"/>
      <c r="G295" s="33"/>
      <c r="H295" s="33"/>
      <c r="I295" s="35"/>
      <c r="J295" s="35"/>
      <c r="K295" s="35"/>
      <c r="L295" s="33"/>
      <c r="M295" s="33"/>
      <c r="N295" s="33"/>
      <c r="O295" s="33"/>
      <c r="P295" s="33"/>
      <c r="Q295" s="33"/>
      <c r="R295" s="33"/>
      <c r="S295" s="33"/>
      <c r="T295" s="33"/>
      <c r="U295" s="33"/>
      <c r="V295" s="33"/>
      <c r="W295" s="33"/>
      <c r="X295" s="33"/>
      <c r="Y295" s="33"/>
    </row>
    <row r="296" spans="1:25" ht="15">
      <c r="A296" s="25"/>
      <c r="B296" s="25"/>
      <c r="C296" s="25"/>
      <c r="D296" s="25"/>
      <c r="E296" s="25"/>
      <c r="F296" s="25"/>
      <c r="G296" s="33"/>
      <c r="H296" s="33"/>
      <c r="I296" s="35"/>
      <c r="J296" s="35"/>
      <c r="K296" s="35"/>
      <c r="L296" s="33"/>
      <c r="M296" s="33"/>
      <c r="N296" s="33"/>
      <c r="O296" s="33"/>
      <c r="P296" s="33"/>
      <c r="Q296" s="33"/>
      <c r="R296" s="33"/>
      <c r="S296" s="33"/>
      <c r="T296" s="33"/>
      <c r="U296" s="33"/>
      <c r="V296" s="33"/>
      <c r="W296" s="33"/>
      <c r="X296" s="33"/>
      <c r="Y296" s="33"/>
    </row>
    <row r="297" spans="1:25" ht="15">
      <c r="A297" s="25"/>
      <c r="B297" s="25"/>
      <c r="C297" s="25"/>
      <c r="D297" s="25"/>
      <c r="E297" s="25"/>
      <c r="F297" s="25"/>
      <c r="G297" s="33"/>
      <c r="H297" s="33"/>
      <c r="I297" s="35"/>
      <c r="J297" s="35"/>
      <c r="K297" s="35"/>
      <c r="L297" s="33"/>
      <c r="M297" s="33"/>
      <c r="N297" s="33"/>
      <c r="O297" s="33"/>
      <c r="P297" s="33"/>
      <c r="Q297" s="33"/>
      <c r="R297" s="33"/>
      <c r="S297" s="33"/>
      <c r="T297" s="33"/>
      <c r="U297" s="33"/>
      <c r="V297" s="33"/>
      <c r="W297" s="33"/>
      <c r="X297" s="33"/>
      <c r="Y297" s="33"/>
    </row>
    <row r="298" spans="1:25" ht="15">
      <c r="A298" s="25"/>
      <c r="B298" s="25"/>
      <c r="C298" s="25"/>
      <c r="D298" s="25"/>
      <c r="E298" s="25"/>
      <c r="F298" s="25"/>
      <c r="G298" s="33"/>
      <c r="H298" s="33"/>
      <c r="I298" s="35"/>
      <c r="J298" s="35"/>
      <c r="K298" s="35"/>
      <c r="L298" s="33"/>
      <c r="M298" s="33"/>
      <c r="N298" s="33"/>
      <c r="O298" s="33"/>
      <c r="P298" s="33"/>
      <c r="Q298" s="33"/>
      <c r="R298" s="33"/>
      <c r="S298" s="33"/>
      <c r="T298" s="33"/>
      <c r="U298" s="33"/>
      <c r="V298" s="33"/>
      <c r="W298" s="33"/>
      <c r="X298" s="33"/>
      <c r="Y298" s="33"/>
    </row>
    <row r="299" spans="1:25" ht="15">
      <c r="A299" s="25"/>
      <c r="B299" s="25"/>
      <c r="C299" s="25"/>
      <c r="D299" s="25"/>
      <c r="E299" s="25"/>
      <c r="F299" s="25"/>
      <c r="G299" s="33"/>
      <c r="H299" s="33"/>
      <c r="I299" s="35"/>
      <c r="J299" s="35"/>
      <c r="K299" s="35"/>
      <c r="L299" s="33"/>
      <c r="M299" s="33"/>
      <c r="N299" s="33"/>
      <c r="O299" s="33"/>
      <c r="P299" s="33"/>
      <c r="Q299" s="33"/>
      <c r="R299" s="33"/>
      <c r="S299" s="33"/>
      <c r="T299" s="33"/>
      <c r="U299" s="33"/>
      <c r="V299" s="33"/>
      <c r="W299" s="33"/>
      <c r="X299" s="33"/>
      <c r="Y299" s="33"/>
    </row>
    <row r="300" spans="1:25" ht="15">
      <c r="A300" s="25"/>
      <c r="B300" s="25"/>
      <c r="C300" s="25"/>
      <c r="D300" s="25"/>
      <c r="E300" s="25"/>
      <c r="F300" s="25"/>
      <c r="G300" s="33"/>
      <c r="H300" s="33"/>
      <c r="I300" s="35"/>
      <c r="J300" s="35"/>
      <c r="K300" s="35"/>
      <c r="L300" s="33"/>
      <c r="M300" s="33"/>
      <c r="N300" s="33"/>
      <c r="O300" s="33"/>
      <c r="P300" s="33"/>
      <c r="Q300" s="33"/>
      <c r="R300" s="33"/>
      <c r="S300" s="33"/>
      <c r="T300" s="33"/>
      <c r="U300" s="33"/>
      <c r="V300" s="33"/>
      <c r="W300" s="33"/>
      <c r="X300" s="33"/>
      <c r="Y300" s="33"/>
    </row>
    <row r="301" spans="1:25" ht="15">
      <c r="A301" s="25"/>
      <c r="B301" s="25"/>
      <c r="C301" s="25"/>
      <c r="D301" s="25"/>
      <c r="E301" s="25"/>
      <c r="F301" s="25"/>
      <c r="G301" s="33"/>
      <c r="H301" s="33"/>
      <c r="I301" s="35"/>
      <c r="J301" s="35"/>
      <c r="K301" s="35"/>
      <c r="L301" s="33"/>
      <c r="M301" s="33"/>
      <c r="N301" s="33"/>
      <c r="O301" s="33"/>
      <c r="P301" s="33"/>
      <c r="Q301" s="33"/>
      <c r="R301" s="33"/>
      <c r="S301" s="33"/>
      <c r="T301" s="33"/>
      <c r="U301" s="33"/>
      <c r="V301" s="33"/>
      <c r="W301" s="33"/>
      <c r="X301" s="33"/>
      <c r="Y301" s="33"/>
    </row>
    <row r="302" spans="1:25" ht="15">
      <c r="A302" s="25"/>
      <c r="B302" s="25"/>
      <c r="C302" s="25"/>
      <c r="D302" s="25"/>
      <c r="E302" s="25"/>
      <c r="F302" s="25"/>
      <c r="G302" s="33"/>
      <c r="H302" s="33"/>
      <c r="I302" s="35"/>
      <c r="J302" s="35"/>
      <c r="K302" s="35"/>
      <c r="L302" s="33"/>
      <c r="M302" s="33"/>
      <c r="N302" s="33"/>
      <c r="O302" s="33"/>
      <c r="P302" s="33"/>
      <c r="Q302" s="33"/>
      <c r="R302" s="33"/>
      <c r="S302" s="33"/>
      <c r="T302" s="33"/>
      <c r="U302" s="33"/>
      <c r="V302" s="33"/>
      <c r="W302" s="33"/>
      <c r="X302" s="33"/>
      <c r="Y302" s="33"/>
    </row>
    <row r="303" spans="1:25" ht="15">
      <c r="A303" s="25"/>
      <c r="B303" s="25"/>
      <c r="C303" s="25"/>
      <c r="D303" s="25"/>
      <c r="E303" s="25"/>
      <c r="F303" s="25"/>
      <c r="G303" s="33"/>
      <c r="H303" s="33"/>
      <c r="I303" s="35"/>
      <c r="J303" s="35"/>
      <c r="K303" s="35"/>
      <c r="L303" s="33"/>
      <c r="M303" s="33"/>
      <c r="N303" s="33"/>
      <c r="O303" s="33"/>
      <c r="P303" s="33"/>
      <c r="Q303" s="33"/>
      <c r="R303" s="33"/>
      <c r="S303" s="33"/>
      <c r="T303" s="33"/>
      <c r="U303" s="33"/>
      <c r="V303" s="33"/>
      <c r="W303" s="33"/>
      <c r="X303" s="33"/>
      <c r="Y303" s="33"/>
    </row>
    <row r="304" spans="1:25" ht="15">
      <c r="A304" s="25"/>
      <c r="B304" s="25"/>
      <c r="C304" s="25"/>
      <c r="D304" s="25"/>
      <c r="E304" s="25"/>
      <c r="F304" s="25"/>
      <c r="G304" s="33"/>
      <c r="H304" s="33"/>
      <c r="I304" s="35"/>
      <c r="J304" s="35"/>
      <c r="K304" s="35"/>
      <c r="L304" s="33"/>
      <c r="M304" s="33"/>
      <c r="N304" s="33"/>
      <c r="O304" s="33"/>
      <c r="P304" s="33"/>
      <c r="Q304" s="33"/>
      <c r="R304" s="33"/>
      <c r="S304" s="33"/>
      <c r="T304" s="33"/>
      <c r="U304" s="33"/>
      <c r="V304" s="33"/>
      <c r="W304" s="33"/>
      <c r="X304" s="33"/>
      <c r="Y304" s="33"/>
    </row>
    <row r="305" spans="1:25" ht="15">
      <c r="A305" s="25"/>
      <c r="B305" s="25"/>
      <c r="C305" s="25"/>
      <c r="D305" s="25"/>
      <c r="E305" s="25"/>
      <c r="F305" s="25"/>
      <c r="G305" s="33"/>
      <c r="H305" s="33"/>
      <c r="I305" s="35"/>
      <c r="J305" s="35"/>
      <c r="K305" s="35"/>
      <c r="L305" s="33"/>
      <c r="M305" s="33"/>
      <c r="N305" s="33"/>
      <c r="O305" s="33"/>
      <c r="P305" s="33"/>
      <c r="Q305" s="33"/>
      <c r="R305" s="33"/>
      <c r="S305" s="33"/>
      <c r="T305" s="33"/>
      <c r="U305" s="33"/>
      <c r="V305" s="33"/>
      <c r="W305" s="33"/>
      <c r="X305" s="33"/>
      <c r="Y305" s="33"/>
    </row>
    <row r="306" spans="1:25" ht="15">
      <c r="A306" s="25"/>
      <c r="B306" s="25"/>
      <c r="C306" s="25"/>
      <c r="D306" s="25"/>
      <c r="E306" s="25"/>
      <c r="F306" s="25"/>
      <c r="G306" s="33"/>
      <c r="H306" s="33"/>
      <c r="I306" s="35"/>
      <c r="J306" s="35"/>
      <c r="K306" s="35"/>
      <c r="L306" s="33"/>
      <c r="M306" s="33"/>
      <c r="N306" s="33"/>
      <c r="O306" s="33"/>
      <c r="P306" s="33"/>
      <c r="Q306" s="33"/>
      <c r="R306" s="33"/>
      <c r="S306" s="33"/>
      <c r="T306" s="33"/>
      <c r="U306" s="33"/>
      <c r="V306" s="33"/>
      <c r="W306" s="33"/>
      <c r="X306" s="33"/>
      <c r="Y306" s="33"/>
    </row>
    <row r="307" spans="1:25" ht="15">
      <c r="A307" s="25"/>
      <c r="B307" s="25"/>
      <c r="C307" s="25"/>
      <c r="D307" s="25"/>
      <c r="E307" s="25"/>
      <c r="F307" s="25"/>
      <c r="G307" s="33"/>
      <c r="H307" s="33"/>
      <c r="I307" s="35"/>
      <c r="J307" s="35"/>
      <c r="K307" s="35"/>
      <c r="L307" s="33"/>
      <c r="M307" s="33"/>
      <c r="N307" s="33"/>
      <c r="O307" s="33"/>
      <c r="P307" s="33"/>
      <c r="Q307" s="33"/>
      <c r="R307" s="33"/>
      <c r="S307" s="33"/>
      <c r="T307" s="33"/>
      <c r="U307" s="33"/>
      <c r="V307" s="33"/>
      <c r="W307" s="33"/>
      <c r="X307" s="33"/>
      <c r="Y307" s="33"/>
    </row>
    <row r="308" spans="1:25" ht="15">
      <c r="A308" s="25"/>
      <c r="B308" s="25"/>
      <c r="C308" s="25"/>
      <c r="D308" s="25"/>
      <c r="E308" s="25"/>
      <c r="F308" s="25"/>
      <c r="G308" s="33"/>
      <c r="H308" s="33"/>
      <c r="I308" s="35"/>
      <c r="J308" s="35"/>
      <c r="K308" s="35"/>
      <c r="L308" s="33"/>
      <c r="M308" s="33"/>
      <c r="N308" s="33"/>
      <c r="O308" s="33"/>
      <c r="P308" s="33"/>
      <c r="Q308" s="33"/>
      <c r="R308" s="33"/>
      <c r="S308" s="33"/>
      <c r="T308" s="33"/>
      <c r="U308" s="33"/>
      <c r="V308" s="33"/>
      <c r="W308" s="33"/>
      <c r="X308" s="33"/>
      <c r="Y308" s="33"/>
    </row>
    <row r="309" spans="1:25" ht="15">
      <c r="A309" s="25"/>
      <c r="B309" s="25"/>
      <c r="C309" s="25"/>
      <c r="D309" s="25"/>
      <c r="E309" s="25"/>
      <c r="F309" s="25"/>
      <c r="G309" s="33"/>
      <c r="H309" s="33"/>
      <c r="I309" s="35"/>
      <c r="J309" s="35"/>
      <c r="K309" s="35"/>
      <c r="L309" s="33"/>
      <c r="M309" s="33"/>
      <c r="N309" s="33"/>
      <c r="O309" s="33"/>
      <c r="P309" s="33"/>
      <c r="Q309" s="33"/>
      <c r="R309" s="33"/>
      <c r="S309" s="33"/>
      <c r="T309" s="33"/>
      <c r="U309" s="33"/>
      <c r="V309" s="33"/>
      <c r="W309" s="33"/>
      <c r="X309" s="33"/>
      <c r="Y309" s="33"/>
    </row>
    <row r="310" spans="1:25" ht="15">
      <c r="A310" s="25"/>
      <c r="B310" s="25"/>
      <c r="C310" s="25"/>
      <c r="D310" s="25"/>
      <c r="E310" s="25"/>
      <c r="F310" s="25"/>
      <c r="G310" s="33"/>
      <c r="H310" s="33"/>
      <c r="I310" s="35"/>
      <c r="J310" s="35"/>
      <c r="K310" s="35"/>
      <c r="L310" s="33"/>
      <c r="M310" s="33"/>
      <c r="N310" s="33"/>
      <c r="O310" s="33"/>
      <c r="P310" s="33"/>
      <c r="Q310" s="33"/>
      <c r="R310" s="33"/>
      <c r="S310" s="33"/>
      <c r="T310" s="33"/>
      <c r="U310" s="33"/>
      <c r="V310" s="33"/>
      <c r="W310" s="33"/>
      <c r="X310" s="33"/>
      <c r="Y310" s="33"/>
    </row>
    <row r="311" spans="1:25" ht="15">
      <c r="A311" s="25"/>
      <c r="B311" s="25"/>
      <c r="C311" s="25"/>
      <c r="D311" s="25"/>
      <c r="E311" s="25"/>
      <c r="F311" s="25"/>
      <c r="G311" s="33"/>
      <c r="H311" s="33"/>
      <c r="I311" s="35"/>
      <c r="J311" s="35"/>
      <c r="K311" s="35"/>
      <c r="L311" s="33"/>
      <c r="M311" s="33"/>
      <c r="N311" s="33"/>
      <c r="O311" s="33"/>
      <c r="P311" s="33"/>
      <c r="Q311" s="33"/>
      <c r="R311" s="33"/>
      <c r="S311" s="33"/>
      <c r="T311" s="33"/>
      <c r="U311" s="33"/>
      <c r="V311" s="33"/>
      <c r="W311" s="33"/>
      <c r="X311" s="33"/>
      <c r="Y311" s="33"/>
    </row>
    <row r="312" spans="1:25" ht="15">
      <c r="A312" s="25"/>
      <c r="B312" s="25"/>
      <c r="C312" s="25"/>
      <c r="D312" s="25"/>
      <c r="E312" s="25"/>
      <c r="F312" s="25"/>
      <c r="G312" s="33"/>
      <c r="H312" s="33"/>
      <c r="I312" s="35"/>
      <c r="J312" s="35"/>
      <c r="K312" s="35"/>
      <c r="L312" s="33"/>
      <c r="M312" s="33"/>
      <c r="N312" s="33"/>
      <c r="O312" s="33"/>
      <c r="P312" s="33"/>
      <c r="Q312" s="33"/>
      <c r="R312" s="33"/>
      <c r="S312" s="33"/>
      <c r="T312" s="33"/>
      <c r="U312" s="33"/>
      <c r="V312" s="33"/>
      <c r="W312" s="33"/>
      <c r="X312" s="33"/>
      <c r="Y312" s="33"/>
    </row>
    <row r="313" spans="1:25" ht="15">
      <c r="A313" s="25"/>
      <c r="B313" s="25"/>
      <c r="C313" s="25"/>
      <c r="D313" s="25"/>
      <c r="E313" s="25"/>
      <c r="F313" s="25"/>
      <c r="G313" s="33"/>
      <c r="H313" s="33"/>
      <c r="I313" s="35"/>
      <c r="J313" s="35"/>
      <c r="K313" s="35"/>
      <c r="L313" s="33"/>
      <c r="M313" s="33"/>
      <c r="N313" s="33"/>
      <c r="O313" s="33"/>
      <c r="P313" s="33"/>
      <c r="Q313" s="33"/>
      <c r="R313" s="33"/>
      <c r="S313" s="33"/>
      <c r="T313" s="33"/>
      <c r="U313" s="33"/>
      <c r="V313" s="33"/>
      <c r="W313" s="33"/>
      <c r="X313" s="33"/>
      <c r="Y313" s="33"/>
    </row>
    <row r="314" spans="1:25" ht="15">
      <c r="A314" s="25"/>
      <c r="B314" s="25"/>
      <c r="C314" s="25"/>
      <c r="D314" s="25"/>
      <c r="E314" s="25"/>
      <c r="F314" s="25"/>
      <c r="G314" s="33"/>
      <c r="H314" s="33"/>
      <c r="I314" s="35"/>
      <c r="J314" s="35"/>
      <c r="K314" s="35"/>
      <c r="L314" s="33"/>
      <c r="M314" s="33"/>
      <c r="N314" s="33"/>
      <c r="O314" s="33"/>
      <c r="P314" s="33"/>
      <c r="Q314" s="33"/>
      <c r="R314" s="33"/>
      <c r="S314" s="33"/>
      <c r="T314" s="33"/>
      <c r="U314" s="33"/>
      <c r="V314" s="33"/>
      <c r="W314" s="33"/>
      <c r="X314" s="33"/>
      <c r="Y314" s="33"/>
    </row>
    <row r="315" spans="1:25" ht="15">
      <c r="A315" s="25"/>
      <c r="B315" s="25"/>
      <c r="C315" s="25"/>
      <c r="D315" s="25"/>
      <c r="E315" s="25"/>
      <c r="F315" s="25"/>
      <c r="G315" s="33"/>
      <c r="H315" s="33"/>
      <c r="I315" s="35"/>
      <c r="J315" s="35"/>
      <c r="K315" s="35"/>
      <c r="L315" s="33"/>
      <c r="M315" s="33"/>
      <c r="N315" s="33"/>
      <c r="O315" s="33"/>
      <c r="P315" s="33"/>
      <c r="Q315" s="33"/>
      <c r="R315" s="33"/>
      <c r="S315" s="33"/>
      <c r="T315" s="33"/>
      <c r="U315" s="33"/>
      <c r="V315" s="33"/>
      <c r="W315" s="33"/>
      <c r="X315" s="33"/>
      <c r="Y315" s="33"/>
    </row>
    <row r="316" spans="1:25" ht="15">
      <c r="A316" s="25"/>
      <c r="B316" s="25"/>
      <c r="C316" s="25"/>
      <c r="D316" s="25"/>
      <c r="E316" s="25"/>
      <c r="F316" s="25"/>
      <c r="G316" s="33"/>
      <c r="H316" s="33"/>
      <c r="I316" s="35"/>
      <c r="J316" s="35"/>
      <c r="K316" s="35"/>
      <c r="L316" s="33"/>
      <c r="M316" s="33"/>
      <c r="N316" s="33"/>
      <c r="O316" s="33"/>
      <c r="P316" s="33"/>
      <c r="Q316" s="33"/>
      <c r="R316" s="33"/>
      <c r="S316" s="33"/>
      <c r="T316" s="33"/>
      <c r="U316" s="33"/>
      <c r="V316" s="33"/>
      <c r="W316" s="33"/>
      <c r="X316" s="33"/>
      <c r="Y316" s="33"/>
    </row>
    <row r="317" spans="1:25" ht="15">
      <c r="A317" s="25"/>
      <c r="B317" s="25"/>
      <c r="C317" s="25"/>
      <c r="D317" s="25"/>
      <c r="E317" s="25"/>
      <c r="F317" s="25"/>
      <c r="G317" s="33"/>
      <c r="H317" s="33"/>
      <c r="I317" s="35"/>
      <c r="J317" s="35"/>
      <c r="K317" s="35"/>
      <c r="L317" s="33"/>
      <c r="M317" s="33"/>
      <c r="N317" s="33"/>
      <c r="O317" s="33"/>
      <c r="P317" s="33"/>
      <c r="Q317" s="33"/>
      <c r="R317" s="33"/>
      <c r="S317" s="33"/>
      <c r="T317" s="33"/>
      <c r="U317" s="33"/>
      <c r="V317" s="33"/>
      <c r="W317" s="33"/>
      <c r="X317" s="33"/>
      <c r="Y317" s="33"/>
    </row>
    <row r="318" spans="1:25" ht="15">
      <c r="A318" s="25"/>
      <c r="B318" s="25"/>
      <c r="C318" s="25"/>
      <c r="D318" s="25"/>
      <c r="E318" s="25"/>
      <c r="F318" s="25"/>
      <c r="G318" s="33"/>
      <c r="H318" s="33"/>
      <c r="I318" s="35"/>
      <c r="J318" s="35"/>
      <c r="K318" s="35"/>
      <c r="L318" s="33"/>
      <c r="M318" s="33"/>
      <c r="N318" s="33"/>
      <c r="O318" s="33"/>
      <c r="P318" s="33"/>
      <c r="Q318" s="33"/>
      <c r="R318" s="33"/>
      <c r="S318" s="33"/>
      <c r="T318" s="33"/>
      <c r="U318" s="33"/>
      <c r="V318" s="33"/>
      <c r="W318" s="33"/>
      <c r="X318" s="33"/>
      <c r="Y318" s="33"/>
    </row>
    <row r="319" spans="1:25" ht="15">
      <c r="A319" s="25"/>
      <c r="B319" s="25"/>
      <c r="C319" s="25"/>
      <c r="D319" s="25"/>
      <c r="E319" s="25"/>
      <c r="F319" s="25"/>
      <c r="G319" s="33"/>
      <c r="H319" s="33"/>
      <c r="I319" s="35"/>
      <c r="J319" s="35"/>
      <c r="K319" s="35"/>
      <c r="L319" s="33"/>
      <c r="M319" s="33"/>
      <c r="N319" s="33"/>
      <c r="O319" s="33"/>
      <c r="P319" s="33"/>
      <c r="Q319" s="33"/>
      <c r="R319" s="33"/>
      <c r="S319" s="33"/>
      <c r="T319" s="33"/>
      <c r="U319" s="33"/>
      <c r="V319" s="33"/>
      <c r="W319" s="33"/>
      <c r="X319" s="33"/>
      <c r="Y319" s="33"/>
    </row>
    <row r="320" spans="1:25" ht="15">
      <c r="A320" s="25"/>
      <c r="B320" s="25"/>
      <c r="C320" s="25"/>
      <c r="D320" s="25"/>
      <c r="E320" s="25"/>
      <c r="F320" s="25"/>
      <c r="G320" s="33"/>
      <c r="H320" s="33"/>
      <c r="I320" s="35"/>
      <c r="J320" s="35"/>
      <c r="K320" s="35"/>
      <c r="L320" s="33"/>
      <c r="M320" s="33"/>
      <c r="N320" s="33"/>
      <c r="O320" s="33"/>
      <c r="P320" s="33"/>
      <c r="Q320" s="33"/>
      <c r="R320" s="33"/>
      <c r="S320" s="33"/>
      <c r="T320" s="33"/>
      <c r="U320" s="33"/>
      <c r="V320" s="33"/>
      <c r="W320" s="33"/>
      <c r="X320" s="33"/>
      <c r="Y320" s="33"/>
    </row>
    <row r="321" spans="1:25" ht="15">
      <c r="A321" s="25"/>
      <c r="B321" s="25"/>
      <c r="C321" s="25"/>
      <c r="D321" s="25"/>
      <c r="E321" s="25"/>
      <c r="F321" s="25"/>
      <c r="G321" s="33"/>
      <c r="H321" s="33"/>
      <c r="I321" s="35"/>
      <c r="J321" s="35"/>
      <c r="K321" s="35"/>
      <c r="L321" s="33"/>
      <c r="M321" s="33"/>
      <c r="N321" s="33"/>
      <c r="O321" s="33"/>
      <c r="P321" s="33"/>
      <c r="Q321" s="33"/>
      <c r="R321" s="33"/>
      <c r="S321" s="33"/>
      <c r="T321" s="33"/>
      <c r="U321" s="33"/>
      <c r="V321" s="33"/>
      <c r="W321" s="33"/>
      <c r="X321" s="33"/>
      <c r="Y321" s="33"/>
    </row>
    <row r="322" spans="1:25" ht="15">
      <c r="A322" s="25"/>
      <c r="B322" s="25"/>
      <c r="C322" s="25"/>
      <c r="D322" s="25"/>
      <c r="E322" s="25"/>
      <c r="F322" s="25"/>
      <c r="G322" s="33"/>
      <c r="H322" s="33"/>
      <c r="I322" s="35"/>
      <c r="J322" s="35"/>
      <c r="K322" s="35"/>
      <c r="L322" s="33"/>
      <c r="M322" s="33"/>
      <c r="N322" s="33"/>
      <c r="O322" s="33"/>
      <c r="P322" s="33"/>
      <c r="Q322" s="33"/>
      <c r="R322" s="33"/>
      <c r="S322" s="33"/>
      <c r="T322" s="33"/>
      <c r="U322" s="33"/>
      <c r="V322" s="33"/>
      <c r="W322" s="33"/>
      <c r="X322" s="33"/>
      <c r="Y322" s="33"/>
    </row>
    <row r="323" spans="1:25" ht="15">
      <c r="A323" s="25"/>
      <c r="B323" s="25"/>
      <c r="C323" s="25"/>
      <c r="D323" s="25"/>
      <c r="E323" s="25"/>
      <c r="F323" s="25"/>
      <c r="G323" s="33"/>
      <c r="H323" s="33"/>
      <c r="I323" s="35"/>
      <c r="J323" s="35"/>
      <c r="K323" s="35"/>
      <c r="L323" s="33"/>
      <c r="M323" s="33"/>
      <c r="N323" s="33"/>
      <c r="O323" s="33"/>
      <c r="P323" s="33"/>
      <c r="Q323" s="33"/>
      <c r="R323" s="33"/>
      <c r="S323" s="33"/>
      <c r="T323" s="33"/>
      <c r="U323" s="33"/>
      <c r="V323" s="33"/>
      <c r="W323" s="33"/>
      <c r="X323" s="33"/>
      <c r="Y323" s="33"/>
    </row>
    <row r="324" spans="1:25" ht="15">
      <c r="A324" s="25"/>
      <c r="B324" s="25"/>
      <c r="C324" s="25"/>
      <c r="D324" s="25"/>
      <c r="E324" s="25"/>
      <c r="F324" s="25"/>
      <c r="G324" s="33"/>
      <c r="H324" s="33"/>
      <c r="I324" s="35"/>
      <c r="J324" s="35"/>
      <c r="K324" s="35"/>
      <c r="L324" s="33"/>
      <c r="M324" s="33"/>
      <c r="N324" s="33"/>
      <c r="O324" s="33"/>
      <c r="P324" s="33"/>
      <c r="Q324" s="33"/>
      <c r="R324" s="33"/>
      <c r="S324" s="33"/>
      <c r="T324" s="33"/>
      <c r="U324" s="33"/>
      <c r="V324" s="33"/>
      <c r="W324" s="33"/>
      <c r="X324" s="33"/>
      <c r="Y324" s="33"/>
    </row>
    <row r="325" spans="1:25" ht="15">
      <c r="A325" s="25"/>
      <c r="B325" s="25"/>
      <c r="C325" s="25"/>
      <c r="D325" s="25"/>
      <c r="E325" s="25"/>
      <c r="F325" s="25"/>
      <c r="G325" s="33"/>
      <c r="H325" s="33"/>
      <c r="I325" s="35"/>
      <c r="J325" s="35"/>
      <c r="K325" s="35"/>
      <c r="L325" s="33"/>
      <c r="M325" s="33"/>
      <c r="N325" s="33"/>
      <c r="O325" s="33"/>
      <c r="P325" s="33"/>
      <c r="Q325" s="33"/>
      <c r="R325" s="33"/>
      <c r="S325" s="33"/>
      <c r="T325" s="33"/>
      <c r="U325" s="33"/>
      <c r="V325" s="33"/>
      <c r="W325" s="33"/>
      <c r="X325" s="33"/>
      <c r="Y325" s="33"/>
    </row>
    <row r="326" spans="1:25" ht="15">
      <c r="A326" s="25"/>
      <c r="B326" s="25"/>
      <c r="C326" s="25"/>
      <c r="D326" s="25"/>
      <c r="E326" s="25"/>
      <c r="F326" s="25"/>
      <c r="G326" s="33"/>
      <c r="H326" s="33"/>
      <c r="I326" s="35"/>
      <c r="J326" s="35"/>
      <c r="K326" s="35"/>
      <c r="L326" s="33"/>
      <c r="M326" s="33"/>
      <c r="N326" s="33"/>
      <c r="O326" s="33"/>
      <c r="P326" s="33"/>
      <c r="Q326" s="33"/>
      <c r="R326" s="33"/>
      <c r="S326" s="33"/>
      <c r="T326" s="33"/>
      <c r="U326" s="33"/>
      <c r="V326" s="33"/>
      <c r="W326" s="33"/>
      <c r="X326" s="33"/>
      <c r="Y326" s="33"/>
    </row>
    <row r="327" spans="1:25" ht="15">
      <c r="A327" s="25"/>
      <c r="B327" s="25"/>
      <c r="C327" s="25"/>
      <c r="D327" s="25"/>
      <c r="E327" s="25"/>
      <c r="F327" s="25"/>
      <c r="G327" s="33"/>
      <c r="H327" s="33"/>
      <c r="I327" s="35"/>
      <c r="J327" s="35"/>
      <c r="K327" s="35"/>
      <c r="L327" s="33"/>
      <c r="M327" s="33"/>
      <c r="N327" s="33"/>
      <c r="O327" s="33"/>
      <c r="P327" s="33"/>
      <c r="Q327" s="33"/>
      <c r="R327" s="33"/>
      <c r="S327" s="33"/>
      <c r="T327" s="33"/>
      <c r="U327" s="33"/>
      <c r="V327" s="33"/>
      <c r="W327" s="33"/>
      <c r="X327" s="33"/>
      <c r="Y327" s="33"/>
    </row>
    <row r="328" spans="1:25" ht="15">
      <c r="A328" s="25"/>
      <c r="B328" s="25"/>
      <c r="C328" s="25"/>
      <c r="D328" s="25"/>
      <c r="E328" s="25"/>
      <c r="F328" s="25"/>
      <c r="G328" s="33"/>
      <c r="H328" s="33"/>
      <c r="I328" s="35"/>
      <c r="J328" s="35"/>
      <c r="K328" s="35"/>
      <c r="L328" s="33"/>
      <c r="M328" s="33"/>
      <c r="N328" s="33"/>
      <c r="O328" s="33"/>
      <c r="P328" s="33"/>
      <c r="Q328" s="33"/>
      <c r="R328" s="33"/>
      <c r="S328" s="33"/>
      <c r="T328" s="33"/>
      <c r="U328" s="33"/>
      <c r="V328" s="33"/>
      <c r="W328" s="33"/>
      <c r="X328" s="33"/>
      <c r="Y328" s="33"/>
    </row>
    <row r="329" spans="1:25" ht="15">
      <c r="A329" s="25"/>
      <c r="B329" s="25"/>
      <c r="C329" s="25"/>
      <c r="D329" s="25"/>
      <c r="E329" s="25"/>
      <c r="F329" s="25"/>
      <c r="G329" s="33"/>
      <c r="H329" s="33"/>
      <c r="I329" s="35"/>
      <c r="J329" s="35"/>
      <c r="K329" s="35"/>
      <c r="L329" s="33"/>
      <c r="M329" s="33"/>
      <c r="N329" s="33"/>
      <c r="O329" s="33"/>
      <c r="P329" s="33"/>
      <c r="Q329" s="33"/>
      <c r="R329" s="33"/>
      <c r="S329" s="33"/>
      <c r="T329" s="33"/>
      <c r="U329" s="33"/>
      <c r="V329" s="33"/>
      <c r="W329" s="33"/>
      <c r="X329" s="33"/>
      <c r="Y329" s="33"/>
    </row>
    <row r="330" spans="1:25" ht="15">
      <c r="A330" s="25"/>
      <c r="B330" s="25"/>
      <c r="C330" s="25"/>
      <c r="D330" s="25"/>
      <c r="E330" s="25"/>
      <c r="F330" s="25"/>
      <c r="G330" s="33"/>
      <c r="H330" s="33"/>
      <c r="I330" s="35"/>
      <c r="J330" s="35"/>
      <c r="K330" s="35"/>
      <c r="L330" s="33"/>
      <c r="M330" s="33"/>
      <c r="N330" s="33"/>
      <c r="O330" s="33"/>
      <c r="P330" s="33"/>
      <c r="Q330" s="33"/>
      <c r="R330" s="33"/>
      <c r="S330" s="33"/>
      <c r="T330" s="33"/>
      <c r="U330" s="33"/>
      <c r="V330" s="33"/>
      <c r="W330" s="33"/>
      <c r="X330" s="33"/>
      <c r="Y330" s="33"/>
    </row>
    <row r="331" spans="1:25" ht="15">
      <c r="A331" s="25"/>
      <c r="B331" s="25"/>
      <c r="C331" s="25"/>
      <c r="D331" s="25"/>
      <c r="E331" s="25"/>
      <c r="F331" s="25"/>
      <c r="G331" s="33"/>
      <c r="H331" s="33"/>
      <c r="I331" s="35"/>
      <c r="J331" s="35"/>
      <c r="K331" s="35"/>
      <c r="L331" s="33"/>
      <c r="M331" s="33"/>
      <c r="N331" s="33"/>
      <c r="O331" s="33"/>
      <c r="P331" s="33"/>
      <c r="Q331" s="33"/>
      <c r="R331" s="33"/>
      <c r="S331" s="33"/>
      <c r="T331" s="33"/>
      <c r="U331" s="33"/>
      <c r="V331" s="33"/>
      <c r="W331" s="33"/>
      <c r="X331" s="33"/>
      <c r="Y331" s="33"/>
    </row>
    <row r="332" spans="1:25" ht="15">
      <c r="A332" s="25"/>
      <c r="B332" s="25"/>
      <c r="C332" s="25"/>
      <c r="D332" s="25"/>
      <c r="E332" s="25"/>
      <c r="F332" s="25"/>
      <c r="G332" s="33"/>
      <c r="H332" s="33"/>
      <c r="I332" s="35"/>
      <c r="J332" s="35"/>
      <c r="K332" s="35"/>
      <c r="L332" s="33"/>
      <c r="M332" s="33"/>
      <c r="N332" s="33"/>
      <c r="O332" s="33"/>
      <c r="P332" s="33"/>
      <c r="Q332" s="33"/>
      <c r="R332" s="33"/>
      <c r="S332" s="33"/>
      <c r="T332" s="33"/>
      <c r="U332" s="33"/>
      <c r="V332" s="33"/>
      <c r="W332" s="33"/>
      <c r="X332" s="33"/>
      <c r="Y332" s="33"/>
    </row>
    <row r="333" spans="1:25" ht="15">
      <c r="A333" s="25"/>
      <c r="B333" s="25"/>
      <c r="C333" s="25"/>
      <c r="D333" s="25"/>
      <c r="E333" s="25"/>
      <c r="F333" s="25"/>
      <c r="G333" s="33"/>
      <c r="H333" s="33"/>
      <c r="I333" s="35"/>
      <c r="J333" s="35"/>
      <c r="K333" s="35"/>
      <c r="L333" s="33"/>
      <c r="M333" s="33"/>
      <c r="N333" s="33"/>
      <c r="O333" s="33"/>
      <c r="P333" s="33"/>
      <c r="Q333" s="33"/>
      <c r="R333" s="33"/>
      <c r="S333" s="33"/>
      <c r="T333" s="33"/>
      <c r="U333" s="33"/>
      <c r="V333" s="33"/>
      <c r="W333" s="33"/>
      <c r="X333" s="33"/>
      <c r="Y333" s="33"/>
    </row>
    <row r="334" spans="1:25" ht="15">
      <c r="A334" s="25"/>
      <c r="B334" s="25"/>
      <c r="C334" s="25"/>
      <c r="D334" s="25"/>
      <c r="E334" s="25"/>
      <c r="F334" s="25"/>
      <c r="G334" s="33"/>
      <c r="H334" s="33"/>
      <c r="I334" s="35"/>
      <c r="J334" s="35"/>
      <c r="K334" s="35"/>
      <c r="L334" s="33"/>
      <c r="M334" s="33"/>
      <c r="N334" s="33"/>
      <c r="O334" s="33"/>
      <c r="P334" s="33"/>
      <c r="Q334" s="33"/>
      <c r="R334" s="33"/>
      <c r="S334" s="33"/>
      <c r="T334" s="33"/>
      <c r="U334" s="33"/>
      <c r="V334" s="33"/>
      <c r="W334" s="33"/>
      <c r="X334" s="33"/>
      <c r="Y334" s="33"/>
    </row>
    <row r="335" spans="1:25" ht="15">
      <c r="A335" s="25"/>
      <c r="B335" s="25"/>
      <c r="C335" s="25"/>
      <c r="D335" s="25"/>
      <c r="E335" s="25"/>
      <c r="F335" s="25"/>
      <c r="G335" s="33"/>
      <c r="H335" s="33"/>
      <c r="I335" s="35"/>
      <c r="J335" s="35"/>
      <c r="K335" s="35"/>
      <c r="L335" s="33"/>
      <c r="M335" s="33"/>
      <c r="N335" s="33"/>
      <c r="O335" s="33"/>
      <c r="P335" s="33"/>
      <c r="Q335" s="33"/>
      <c r="R335" s="33"/>
      <c r="S335" s="33"/>
      <c r="T335" s="33"/>
      <c r="U335" s="33"/>
      <c r="V335" s="33"/>
      <c r="W335" s="33"/>
      <c r="X335" s="33"/>
      <c r="Y335" s="33"/>
    </row>
    <row r="336" spans="1:25" ht="15">
      <c r="A336" s="25"/>
      <c r="B336" s="25"/>
      <c r="C336" s="25"/>
      <c r="D336" s="25"/>
      <c r="E336" s="25"/>
      <c r="F336" s="25"/>
      <c r="G336" s="33"/>
      <c r="H336" s="33"/>
      <c r="I336" s="35"/>
      <c r="J336" s="35"/>
      <c r="K336" s="35"/>
      <c r="L336" s="33"/>
      <c r="M336" s="33"/>
      <c r="N336" s="33"/>
      <c r="O336" s="33"/>
      <c r="P336" s="33"/>
      <c r="Q336" s="33"/>
      <c r="R336" s="33"/>
      <c r="S336" s="33"/>
      <c r="T336" s="33"/>
      <c r="U336" s="33"/>
      <c r="V336" s="33"/>
      <c r="W336" s="33"/>
      <c r="X336" s="33"/>
      <c r="Y336" s="33"/>
    </row>
    <row r="337" spans="1:25" ht="15">
      <c r="A337" s="25"/>
      <c r="B337" s="25"/>
      <c r="C337" s="25"/>
      <c r="D337" s="25"/>
      <c r="E337" s="25"/>
      <c r="F337" s="25"/>
      <c r="G337" s="33"/>
      <c r="H337" s="33"/>
      <c r="I337" s="35"/>
      <c r="J337" s="35"/>
      <c r="K337" s="35"/>
      <c r="L337" s="33"/>
      <c r="M337" s="33"/>
      <c r="N337" s="33"/>
      <c r="O337" s="33"/>
      <c r="P337" s="33"/>
      <c r="Q337" s="33"/>
      <c r="R337" s="33"/>
      <c r="S337" s="33"/>
      <c r="T337" s="33"/>
      <c r="U337" s="33"/>
      <c r="V337" s="33"/>
      <c r="W337" s="33"/>
      <c r="X337" s="33"/>
      <c r="Y337" s="33"/>
    </row>
    <row r="338" spans="1:25" ht="15">
      <c r="A338" s="25"/>
      <c r="B338" s="25"/>
      <c r="C338" s="25"/>
      <c r="D338" s="25"/>
      <c r="E338" s="25"/>
      <c r="F338" s="25"/>
      <c r="G338" s="33"/>
      <c r="H338" s="33"/>
      <c r="I338" s="35"/>
      <c r="J338" s="35"/>
      <c r="K338" s="35"/>
      <c r="L338" s="33"/>
      <c r="M338" s="33"/>
      <c r="N338" s="33"/>
      <c r="O338" s="33"/>
      <c r="P338" s="33"/>
      <c r="Q338" s="33"/>
      <c r="R338" s="33"/>
      <c r="S338" s="33"/>
      <c r="T338" s="33"/>
      <c r="U338" s="33"/>
      <c r="V338" s="33"/>
      <c r="W338" s="33"/>
      <c r="X338" s="33"/>
      <c r="Y338" s="33"/>
    </row>
  </sheetData>
  <mergeCells count="670">
    <mergeCell ref="B87:B88"/>
    <mergeCell ref="B89:B90"/>
    <mergeCell ref="B91:B92"/>
    <mergeCell ref="B93:B94"/>
    <mergeCell ref="C89:D89"/>
    <mergeCell ref="C90:D90"/>
    <mergeCell ref="C91:D91"/>
    <mergeCell ref="C92:D92"/>
    <mergeCell ref="C93:D93"/>
    <mergeCell ref="C94:D94"/>
    <mergeCell ref="C88:D88"/>
    <mergeCell ref="G96:K96"/>
    <mergeCell ref="F87:F88"/>
    <mergeCell ref="G87:G88"/>
    <mergeCell ref="F89:F90"/>
    <mergeCell ref="G89:G90"/>
    <mergeCell ref="F91:F92"/>
    <mergeCell ref="G91:G92"/>
    <mergeCell ref="F93:F94"/>
    <mergeCell ref="G93:G94"/>
    <mergeCell ref="H75:I75"/>
    <mergeCell ref="H76:I76"/>
    <mergeCell ref="B95:E95"/>
    <mergeCell ref="B96:F96"/>
    <mergeCell ref="E82:E84"/>
    <mergeCell ref="F82:F84"/>
    <mergeCell ref="B85:B86"/>
    <mergeCell ref="C85:D85"/>
    <mergeCell ref="F85:F86"/>
    <mergeCell ref="G85:G86"/>
    <mergeCell ref="H69:I69"/>
    <mergeCell ref="H70:I70"/>
    <mergeCell ref="H71:I71"/>
    <mergeCell ref="H72:I72"/>
    <mergeCell ref="H73:I73"/>
    <mergeCell ref="H74:I74"/>
    <mergeCell ref="H63:K63"/>
    <mergeCell ref="H64:I66"/>
    <mergeCell ref="J64:J66"/>
    <mergeCell ref="K64:K66"/>
    <mergeCell ref="H67:I67"/>
    <mergeCell ref="H68:I68"/>
    <mergeCell ref="K85:K86"/>
    <mergeCell ref="K87:K88"/>
    <mergeCell ref="K67:K68"/>
    <mergeCell ref="K69:K70"/>
    <mergeCell ref="K71:K72"/>
    <mergeCell ref="K73:K74"/>
    <mergeCell ref="K75:K76"/>
    <mergeCell ref="C86:D86"/>
    <mergeCell ref="C87:D87"/>
    <mergeCell ref="G82:G84"/>
    <mergeCell ref="H82:I84"/>
    <mergeCell ref="H85:I85"/>
    <mergeCell ref="H86:I86"/>
    <mergeCell ref="H87:I87"/>
    <mergeCell ref="G77:J77"/>
    <mergeCell ref="G78:K78"/>
    <mergeCell ref="B80:K80"/>
    <mergeCell ref="C81:F81"/>
    <mergeCell ref="H81:K81"/>
    <mergeCell ref="B82:B84"/>
    <mergeCell ref="C82:D84"/>
    <mergeCell ref="H35:I35"/>
    <mergeCell ref="H36:I36"/>
    <mergeCell ref="H28:K28"/>
    <mergeCell ref="H29:I31"/>
    <mergeCell ref="J29:J31"/>
    <mergeCell ref="K29:K31"/>
    <mergeCell ref="H32:I32"/>
    <mergeCell ref="K32:K33"/>
    <mergeCell ref="K34:K35"/>
    <mergeCell ref="H88:I88"/>
    <mergeCell ref="H89:I89"/>
    <mergeCell ref="F100:F102"/>
    <mergeCell ref="G100:G102"/>
    <mergeCell ref="K100:K102"/>
    <mergeCell ref="H20:I20"/>
    <mergeCell ref="H21:I21"/>
    <mergeCell ref="H22:I22"/>
    <mergeCell ref="H23:I23"/>
    <mergeCell ref="H24:I24"/>
    <mergeCell ref="K21:K22"/>
    <mergeCell ref="K23:K24"/>
    <mergeCell ref="B8:K8"/>
    <mergeCell ref="B9:K9"/>
    <mergeCell ref="B10:K10"/>
    <mergeCell ref="C11:F11"/>
    <mergeCell ref="H11:K11"/>
    <mergeCell ref="B12:B14"/>
    <mergeCell ref="C12:D14"/>
    <mergeCell ref="J6:K6"/>
    <mergeCell ref="J12:J14"/>
    <mergeCell ref="K12:K14"/>
    <mergeCell ref="K15:K16"/>
    <mergeCell ref="K17:K18"/>
    <mergeCell ref="K19:K20"/>
    <mergeCell ref="G43:K43"/>
    <mergeCell ref="K36:K37"/>
    <mergeCell ref="H37:I37"/>
    <mergeCell ref="H38:I38"/>
    <mergeCell ref="K38:K39"/>
    <mergeCell ref="H39:I39"/>
    <mergeCell ref="H40:I40"/>
    <mergeCell ref="K40:K41"/>
    <mergeCell ref="H41:I41"/>
    <mergeCell ref="G42:J42"/>
    <mergeCell ref="J4:K4"/>
    <mergeCell ref="J7:K7"/>
    <mergeCell ref="B2:K2"/>
    <mergeCell ref="B3:C3"/>
    <mergeCell ref="J3:K3"/>
    <mergeCell ref="B4:C4"/>
    <mergeCell ref="B5:C5"/>
    <mergeCell ref="B6:C6"/>
    <mergeCell ref="B7:C7"/>
    <mergeCell ref="J5:K5"/>
    <mergeCell ref="H18:I18"/>
    <mergeCell ref="H19:I19"/>
    <mergeCell ref="F17:F18"/>
    <mergeCell ref="G17:G18"/>
    <mergeCell ref="F19:F20"/>
    <mergeCell ref="G19:G20"/>
    <mergeCell ref="C17:D17"/>
    <mergeCell ref="G12:G14"/>
    <mergeCell ref="H12:I14"/>
    <mergeCell ref="H15:I15"/>
    <mergeCell ref="H16:I16"/>
    <mergeCell ref="H17:I17"/>
    <mergeCell ref="C18:D18"/>
    <mergeCell ref="C19:D19"/>
    <mergeCell ref="C20:D20"/>
    <mergeCell ref="C22:D22"/>
    <mergeCell ref="C23:D23"/>
    <mergeCell ref="C24:D24"/>
    <mergeCell ref="E12:E14"/>
    <mergeCell ref="F12:F14"/>
    <mergeCell ref="B15:B16"/>
    <mergeCell ref="C15:D15"/>
    <mergeCell ref="F15:F16"/>
    <mergeCell ref="G15:G16"/>
    <mergeCell ref="C16:D16"/>
    <mergeCell ref="B38:B39"/>
    <mergeCell ref="B40:B41"/>
    <mergeCell ref="C41:D41"/>
    <mergeCell ref="F21:F22"/>
    <mergeCell ref="G21:G22"/>
    <mergeCell ref="F23:F24"/>
    <mergeCell ref="G23:G24"/>
    <mergeCell ref="G25:J25"/>
    <mergeCell ref="G26:K26"/>
    <mergeCell ref="H33:I33"/>
    <mergeCell ref="G40:G41"/>
    <mergeCell ref="C28:F28"/>
    <mergeCell ref="C29:D31"/>
    <mergeCell ref="E29:E31"/>
    <mergeCell ref="F29:F31"/>
    <mergeCell ref="G29:G31"/>
    <mergeCell ref="F32:F33"/>
    <mergeCell ref="G32:G33"/>
    <mergeCell ref="C37:D37"/>
    <mergeCell ref="C38:D38"/>
    <mergeCell ref="B25:E25"/>
    <mergeCell ref="B26:F26"/>
    <mergeCell ref="F34:F35"/>
    <mergeCell ref="G34:G35"/>
    <mergeCell ref="F36:F37"/>
    <mergeCell ref="G36:G37"/>
    <mergeCell ref="F38:F39"/>
    <mergeCell ref="G38:G39"/>
    <mergeCell ref="B34:B35"/>
    <mergeCell ref="C32:D32"/>
    <mergeCell ref="C33:D33"/>
    <mergeCell ref="C34:D34"/>
    <mergeCell ref="C35:D35"/>
    <mergeCell ref="C36:D36"/>
    <mergeCell ref="B36:B37"/>
    <mergeCell ref="B17:B18"/>
    <mergeCell ref="B19:B20"/>
    <mergeCell ref="B21:B22"/>
    <mergeCell ref="B23:B24"/>
    <mergeCell ref="B29:B31"/>
    <mergeCell ref="B32:B33"/>
    <mergeCell ref="C74:D74"/>
    <mergeCell ref="C51:D51"/>
    <mergeCell ref="C52:D52"/>
    <mergeCell ref="B54:B55"/>
    <mergeCell ref="C54:D54"/>
    <mergeCell ref="C55:D55"/>
    <mergeCell ref="C56:D56"/>
    <mergeCell ref="C57:D57"/>
    <mergeCell ref="C58:D58"/>
    <mergeCell ref="B58:B59"/>
    <mergeCell ref="C63:F63"/>
    <mergeCell ref="C64:D66"/>
    <mergeCell ref="E64:E66"/>
    <mergeCell ref="F64:F66"/>
    <mergeCell ref="G64:G66"/>
    <mergeCell ref="C67:D67"/>
    <mergeCell ref="F67:F68"/>
    <mergeCell ref="G67:G68"/>
    <mergeCell ref="B56:B57"/>
    <mergeCell ref="F58:F59"/>
    <mergeCell ref="G58:G59"/>
    <mergeCell ref="C59:D59"/>
    <mergeCell ref="B60:E60"/>
    <mergeCell ref="B61:F61"/>
    <mergeCell ref="C70:D70"/>
    <mergeCell ref="F71:F72"/>
    <mergeCell ref="G71:G72"/>
    <mergeCell ref="B64:B66"/>
    <mergeCell ref="B67:B68"/>
    <mergeCell ref="B69:B70"/>
    <mergeCell ref="B71:B72"/>
    <mergeCell ref="C71:D71"/>
    <mergeCell ref="C72:D72"/>
    <mergeCell ref="C76:D76"/>
    <mergeCell ref="B77:E77"/>
    <mergeCell ref="B78:F78"/>
    <mergeCell ref="F73:F74"/>
    <mergeCell ref="G73:G74"/>
    <mergeCell ref="F75:F76"/>
    <mergeCell ref="G75:G76"/>
    <mergeCell ref="B73:B74"/>
    <mergeCell ref="B75:B76"/>
    <mergeCell ref="C73:D73"/>
    <mergeCell ref="G56:G57"/>
    <mergeCell ref="E47:E49"/>
    <mergeCell ref="F47:F49"/>
    <mergeCell ref="B50:B51"/>
    <mergeCell ref="C50:D50"/>
    <mergeCell ref="C75:D75"/>
    <mergeCell ref="C68:D68"/>
    <mergeCell ref="C69:D69"/>
    <mergeCell ref="F69:F70"/>
    <mergeCell ref="G69:G70"/>
    <mergeCell ref="C39:D39"/>
    <mergeCell ref="C40:D40"/>
    <mergeCell ref="B45:K45"/>
    <mergeCell ref="C46:F46"/>
    <mergeCell ref="H46:K46"/>
    <mergeCell ref="B47:B49"/>
    <mergeCell ref="C47:D49"/>
    <mergeCell ref="B42:E42"/>
    <mergeCell ref="B43:F43"/>
    <mergeCell ref="F40:F41"/>
    <mergeCell ref="J47:J49"/>
    <mergeCell ref="K47:K49"/>
    <mergeCell ref="K50:K51"/>
    <mergeCell ref="K52:K53"/>
    <mergeCell ref="K54:K55"/>
    <mergeCell ref="K56:K57"/>
    <mergeCell ref="B52:B53"/>
    <mergeCell ref="C53:D53"/>
    <mergeCell ref="G47:G49"/>
    <mergeCell ref="H47:I49"/>
    <mergeCell ref="H50:I50"/>
    <mergeCell ref="H51:I51"/>
    <mergeCell ref="H52:I52"/>
    <mergeCell ref="H53:I53"/>
    <mergeCell ref="F52:F53"/>
    <mergeCell ref="G52:G53"/>
    <mergeCell ref="G60:J60"/>
    <mergeCell ref="G61:K61"/>
    <mergeCell ref="J82:J84"/>
    <mergeCell ref="K82:K84"/>
    <mergeCell ref="F50:F51"/>
    <mergeCell ref="G50:G51"/>
    <mergeCell ref="K58:K59"/>
    <mergeCell ref="F54:F55"/>
    <mergeCell ref="G54:G55"/>
    <mergeCell ref="F56:F57"/>
    <mergeCell ref="H54:I54"/>
    <mergeCell ref="H55:I55"/>
    <mergeCell ref="H56:I56"/>
    <mergeCell ref="H57:I57"/>
    <mergeCell ref="H58:I58"/>
    <mergeCell ref="H59:I59"/>
    <mergeCell ref="K107:K108"/>
    <mergeCell ref="K89:K90"/>
    <mergeCell ref="K91:K92"/>
    <mergeCell ref="K93:K94"/>
    <mergeCell ref="H90:I90"/>
    <mergeCell ref="H91:I91"/>
    <mergeCell ref="H92:I92"/>
    <mergeCell ref="H93:I93"/>
    <mergeCell ref="H94:I94"/>
    <mergeCell ref="G95:J95"/>
    <mergeCell ref="H103:I103"/>
    <mergeCell ref="K103:K104"/>
    <mergeCell ref="H104:I104"/>
    <mergeCell ref="H105:I105"/>
    <mergeCell ref="K105:K106"/>
    <mergeCell ref="H106:I106"/>
    <mergeCell ref="C153:D155"/>
    <mergeCell ref="B153:B155"/>
    <mergeCell ref="B146:B147"/>
    <mergeCell ref="H107:I107"/>
    <mergeCell ref="H108:I108"/>
    <mergeCell ref="H109:I109"/>
    <mergeCell ref="G153:G155"/>
    <mergeCell ref="H153:I155"/>
    <mergeCell ref="J153:J155"/>
    <mergeCell ref="K153:K155"/>
    <mergeCell ref="H147:I147"/>
    <mergeCell ref="G148:J148"/>
    <mergeCell ref="G149:K149"/>
    <mergeCell ref="B151:K151"/>
    <mergeCell ref="C152:F152"/>
    <mergeCell ref="H152:K152"/>
    <mergeCell ref="K127:K128"/>
    <mergeCell ref="K129:K130"/>
    <mergeCell ref="H124:I124"/>
    <mergeCell ref="H125:I125"/>
    <mergeCell ref="K125:K126"/>
    <mergeCell ref="H126:I126"/>
    <mergeCell ref="H127:I127"/>
    <mergeCell ref="H128:I128"/>
    <mergeCell ref="H129:I129"/>
    <mergeCell ref="B135:B137"/>
    <mergeCell ref="K135:K137"/>
    <mergeCell ref="B140:B141"/>
    <mergeCell ref="B142:B143"/>
    <mergeCell ref="B131:E131"/>
    <mergeCell ref="B132:F132"/>
    <mergeCell ref="K142:K143"/>
    <mergeCell ref="H143:I143"/>
    <mergeCell ref="H130:I130"/>
    <mergeCell ref="G131:J131"/>
    <mergeCell ref="G132:K132"/>
    <mergeCell ref="B133:K133"/>
    <mergeCell ref="C134:F134"/>
    <mergeCell ref="H134:K134"/>
    <mergeCell ref="G135:G137"/>
    <mergeCell ref="F138:F139"/>
    <mergeCell ref="G138:G139"/>
    <mergeCell ref="F140:F141"/>
    <mergeCell ref="G140:G141"/>
    <mergeCell ref="F142:F143"/>
    <mergeCell ref="G142:G143"/>
    <mergeCell ref="B149:F149"/>
    <mergeCell ref="C142:D142"/>
    <mergeCell ref="C143:D143"/>
    <mergeCell ref="B144:B145"/>
    <mergeCell ref="C144:D144"/>
    <mergeCell ref="F144:F145"/>
    <mergeCell ref="C145:D145"/>
    <mergeCell ref="C146:D146"/>
    <mergeCell ref="F146:F147"/>
    <mergeCell ref="G146:G147"/>
    <mergeCell ref="C147:D147"/>
    <mergeCell ref="B148:E148"/>
    <mergeCell ref="G144:G145"/>
    <mergeCell ref="B156:B157"/>
    <mergeCell ref="B158:B159"/>
    <mergeCell ref="B160:B161"/>
    <mergeCell ref="B162:B163"/>
    <mergeCell ref="H141:I141"/>
    <mergeCell ref="H142:I142"/>
    <mergeCell ref="H161:I161"/>
    <mergeCell ref="H162:I162"/>
    <mergeCell ref="C163:D163"/>
    <mergeCell ref="H163:I163"/>
    <mergeCell ref="H111:I111"/>
    <mergeCell ref="K111:K112"/>
    <mergeCell ref="H112:I112"/>
    <mergeCell ref="G113:J113"/>
    <mergeCell ref="G114:K114"/>
    <mergeCell ref="F111:F112"/>
    <mergeCell ref="E118:E120"/>
    <mergeCell ref="B121:B122"/>
    <mergeCell ref="C109:D109"/>
    <mergeCell ref="C110:D110"/>
    <mergeCell ref="C111:D111"/>
    <mergeCell ref="C112:D112"/>
    <mergeCell ref="B113:E113"/>
    <mergeCell ref="B114:F114"/>
    <mergeCell ref="C130:D130"/>
    <mergeCell ref="C121:D121"/>
    <mergeCell ref="C122:D122"/>
    <mergeCell ref="B107:B108"/>
    <mergeCell ref="B109:B110"/>
    <mergeCell ref="B111:B112"/>
    <mergeCell ref="B118:B120"/>
    <mergeCell ref="C118:D120"/>
    <mergeCell ref="F127:F128"/>
    <mergeCell ref="G127:G128"/>
    <mergeCell ref="F129:F130"/>
    <mergeCell ref="G129:G130"/>
    <mergeCell ref="B125:B126"/>
    <mergeCell ref="B127:B128"/>
    <mergeCell ref="B129:B130"/>
    <mergeCell ref="C127:D127"/>
    <mergeCell ref="C128:D128"/>
    <mergeCell ref="C129:D129"/>
    <mergeCell ref="F107:F108"/>
    <mergeCell ref="G107:G108"/>
    <mergeCell ref="G109:G110"/>
    <mergeCell ref="G111:G112"/>
    <mergeCell ref="B116:K116"/>
    <mergeCell ref="C117:F117"/>
    <mergeCell ref="H117:K117"/>
    <mergeCell ref="F109:F110"/>
    <mergeCell ref="K109:K110"/>
    <mergeCell ref="H110:I110"/>
    <mergeCell ref="C126:D126"/>
    <mergeCell ref="H100:I102"/>
    <mergeCell ref="J100:J102"/>
    <mergeCell ref="B105:B106"/>
    <mergeCell ref="C105:D105"/>
    <mergeCell ref="C106:D106"/>
    <mergeCell ref="C107:D107"/>
    <mergeCell ref="C108:D108"/>
    <mergeCell ref="F105:F106"/>
    <mergeCell ref="G105:G106"/>
    <mergeCell ref="B123:B124"/>
    <mergeCell ref="C123:D123"/>
    <mergeCell ref="F123:F124"/>
    <mergeCell ref="G123:G124"/>
    <mergeCell ref="C124:D124"/>
    <mergeCell ref="C125:D125"/>
    <mergeCell ref="F125:F126"/>
    <mergeCell ref="G125:G126"/>
    <mergeCell ref="B103:B104"/>
    <mergeCell ref="C104:D104"/>
    <mergeCell ref="C100:D102"/>
    <mergeCell ref="C103:D103"/>
    <mergeCell ref="F103:F104"/>
    <mergeCell ref="G103:G104"/>
    <mergeCell ref="B97:K97"/>
    <mergeCell ref="B98:K98"/>
    <mergeCell ref="C99:F99"/>
    <mergeCell ref="H99:K99"/>
    <mergeCell ref="B100:B102"/>
    <mergeCell ref="E100:E102"/>
    <mergeCell ref="F118:F120"/>
    <mergeCell ref="G118:G120"/>
    <mergeCell ref="H118:I120"/>
    <mergeCell ref="J118:J120"/>
    <mergeCell ref="K118:K120"/>
    <mergeCell ref="F121:F122"/>
    <mergeCell ref="G121:G122"/>
    <mergeCell ref="H121:I121"/>
    <mergeCell ref="K121:K122"/>
    <mergeCell ref="H122:I122"/>
    <mergeCell ref="B138:B139"/>
    <mergeCell ref="C138:D138"/>
    <mergeCell ref="C139:D139"/>
    <mergeCell ref="C140:D140"/>
    <mergeCell ref="C141:D141"/>
    <mergeCell ref="H135:I137"/>
    <mergeCell ref="H138:I138"/>
    <mergeCell ref="H139:I139"/>
    <mergeCell ref="H140:I140"/>
    <mergeCell ref="F135:F137"/>
    <mergeCell ref="H157:I157"/>
    <mergeCell ref="E153:E155"/>
    <mergeCell ref="F153:F155"/>
    <mergeCell ref="H123:I123"/>
    <mergeCell ref="K123:K124"/>
    <mergeCell ref="C135:D137"/>
    <mergeCell ref="E135:E137"/>
    <mergeCell ref="J135:J137"/>
    <mergeCell ref="K138:K139"/>
    <mergeCell ref="K140:K141"/>
    <mergeCell ref="H144:I144"/>
    <mergeCell ref="K144:K145"/>
    <mergeCell ref="H145:I145"/>
    <mergeCell ref="H146:I146"/>
    <mergeCell ref="K146:K147"/>
    <mergeCell ref="H156:I156"/>
    <mergeCell ref="G158:G159"/>
    <mergeCell ref="K158:K159"/>
    <mergeCell ref="C159:D159"/>
    <mergeCell ref="H159:I159"/>
    <mergeCell ref="C160:D160"/>
    <mergeCell ref="H160:I160"/>
    <mergeCell ref="F160:F161"/>
    <mergeCell ref="G160:G161"/>
    <mergeCell ref="K156:K157"/>
    <mergeCell ref="C157:D157"/>
    <mergeCell ref="C158:D158"/>
    <mergeCell ref="H158:I158"/>
    <mergeCell ref="C170:D172"/>
    <mergeCell ref="C173:D173"/>
    <mergeCell ref="C165:D165"/>
    <mergeCell ref="B166:E166"/>
    <mergeCell ref="B167:F167"/>
    <mergeCell ref="C169:F169"/>
    <mergeCell ref="C179:D179"/>
    <mergeCell ref="B181:B182"/>
    <mergeCell ref="H188:I190"/>
    <mergeCell ref="J188:J190"/>
    <mergeCell ref="C156:D156"/>
    <mergeCell ref="G156:G157"/>
    <mergeCell ref="B170:B172"/>
    <mergeCell ref="E170:E172"/>
    <mergeCell ref="F156:F157"/>
    <mergeCell ref="F158:F159"/>
    <mergeCell ref="K188:K190"/>
    <mergeCell ref="C180:D180"/>
    <mergeCell ref="C181:D181"/>
    <mergeCell ref="B188:B190"/>
    <mergeCell ref="C188:D190"/>
    <mergeCell ref="E188:E190"/>
    <mergeCell ref="F188:F190"/>
    <mergeCell ref="G188:G190"/>
    <mergeCell ref="H181:I181"/>
    <mergeCell ref="K181:K182"/>
    <mergeCell ref="H182:I182"/>
    <mergeCell ref="G183:J183"/>
    <mergeCell ref="G184:K184"/>
    <mergeCell ref="B186:K186"/>
    <mergeCell ref="C187:F187"/>
    <mergeCell ref="H187:K187"/>
    <mergeCell ref="G167:K167"/>
    <mergeCell ref="H169:K169"/>
    <mergeCell ref="B164:B165"/>
    <mergeCell ref="C164:D164"/>
    <mergeCell ref="F164:F165"/>
    <mergeCell ref="G164:G165"/>
    <mergeCell ref="H164:I164"/>
    <mergeCell ref="K164:K165"/>
    <mergeCell ref="H165:I165"/>
    <mergeCell ref="K160:K161"/>
    <mergeCell ref="C161:D161"/>
    <mergeCell ref="C162:D162"/>
    <mergeCell ref="F162:F163"/>
    <mergeCell ref="G162:G163"/>
    <mergeCell ref="G166:J166"/>
    <mergeCell ref="K162:K163"/>
    <mergeCell ref="H179:I179"/>
    <mergeCell ref="K179:K180"/>
    <mergeCell ref="H180:I180"/>
    <mergeCell ref="K177:K178"/>
    <mergeCell ref="K173:K174"/>
    <mergeCell ref="K175:K176"/>
    <mergeCell ref="F170:F172"/>
    <mergeCell ref="G170:G172"/>
    <mergeCell ref="H170:I172"/>
    <mergeCell ref="J170:J172"/>
    <mergeCell ref="K170:K172"/>
    <mergeCell ref="H176:I176"/>
    <mergeCell ref="F181:F182"/>
    <mergeCell ref="G181:G182"/>
    <mergeCell ref="C182:D182"/>
    <mergeCell ref="B183:E183"/>
    <mergeCell ref="B184:F184"/>
    <mergeCell ref="F175:F176"/>
    <mergeCell ref="F177:F178"/>
    <mergeCell ref="F179:F180"/>
    <mergeCell ref="G179:G180"/>
    <mergeCell ref="B179:B180"/>
    <mergeCell ref="H178:I178"/>
    <mergeCell ref="F173:F174"/>
    <mergeCell ref="G173:G174"/>
    <mergeCell ref="H173:I173"/>
    <mergeCell ref="H174:I174"/>
    <mergeCell ref="H175:I175"/>
    <mergeCell ref="H177:I177"/>
    <mergeCell ref="C177:D177"/>
    <mergeCell ref="C178:D178"/>
    <mergeCell ref="B173:B174"/>
    <mergeCell ref="B175:B176"/>
    <mergeCell ref="C175:D175"/>
    <mergeCell ref="G175:G176"/>
    <mergeCell ref="C176:D176"/>
    <mergeCell ref="B177:B178"/>
    <mergeCell ref="G177:G178"/>
    <mergeCell ref="C174:D174"/>
    <mergeCell ref="B193:B194"/>
    <mergeCell ref="F193:F194"/>
    <mergeCell ref="G193:G194"/>
    <mergeCell ref="H193:I193"/>
    <mergeCell ref="K193:K194"/>
    <mergeCell ref="H194:I194"/>
    <mergeCell ref="C193:D193"/>
    <mergeCell ref="C194:D194"/>
    <mergeCell ref="B191:B192"/>
    <mergeCell ref="F191:F192"/>
    <mergeCell ref="G191:G192"/>
    <mergeCell ref="H191:I191"/>
    <mergeCell ref="K191:K192"/>
    <mergeCell ref="H192:I192"/>
    <mergeCell ref="C191:D191"/>
    <mergeCell ref="C192:D192"/>
    <mergeCell ref="K195:K196"/>
    <mergeCell ref="H196:I196"/>
    <mergeCell ref="C195:D195"/>
    <mergeCell ref="C196:D196"/>
    <mergeCell ref="B197:B198"/>
    <mergeCell ref="F197:F198"/>
    <mergeCell ref="G197:G198"/>
    <mergeCell ref="H197:I197"/>
    <mergeCell ref="K197:K198"/>
    <mergeCell ref="H198:I198"/>
    <mergeCell ref="F199:F200"/>
    <mergeCell ref="G199:G200"/>
    <mergeCell ref="H199:I199"/>
    <mergeCell ref="B195:B196"/>
    <mergeCell ref="F195:F196"/>
    <mergeCell ref="G195:G196"/>
    <mergeCell ref="H195:I195"/>
    <mergeCell ref="C199:D199"/>
    <mergeCell ref="C200:D200"/>
    <mergeCell ref="B201:E201"/>
    <mergeCell ref="C197:D197"/>
    <mergeCell ref="C198:D198"/>
    <mergeCell ref="B199:B200"/>
    <mergeCell ref="B219:E219"/>
    <mergeCell ref="K199:K200"/>
    <mergeCell ref="H200:I200"/>
    <mergeCell ref="G201:J201"/>
    <mergeCell ref="B202:F202"/>
    <mergeCell ref="G202:K202"/>
    <mergeCell ref="B203:K203"/>
    <mergeCell ref="B204:K204"/>
    <mergeCell ref="H205:K205"/>
    <mergeCell ref="C205:F205"/>
    <mergeCell ref="B206:B208"/>
    <mergeCell ref="C206:D208"/>
    <mergeCell ref="E206:E208"/>
    <mergeCell ref="F206:F208"/>
    <mergeCell ref="G206:G208"/>
    <mergeCell ref="H206:I208"/>
    <mergeCell ref="B211:B212"/>
    <mergeCell ref="F211:F212"/>
    <mergeCell ref="G211:G212"/>
    <mergeCell ref="H211:I211"/>
    <mergeCell ref="H216:I216"/>
    <mergeCell ref="C216:D216"/>
    <mergeCell ref="C211:D211"/>
    <mergeCell ref="C212:D212"/>
    <mergeCell ref="H212:I212"/>
    <mergeCell ref="B220:F220"/>
    <mergeCell ref="B213:B214"/>
    <mergeCell ref="B215:B216"/>
    <mergeCell ref="C215:D215"/>
    <mergeCell ref="F215:F216"/>
    <mergeCell ref="G215:G216"/>
    <mergeCell ref="B217:B218"/>
    <mergeCell ref="C218:D218"/>
    <mergeCell ref="C217:D217"/>
    <mergeCell ref="F217:F218"/>
    <mergeCell ref="K206:K208"/>
    <mergeCell ref="B209:B210"/>
    <mergeCell ref="F209:F210"/>
    <mergeCell ref="G209:G210"/>
    <mergeCell ref="H209:I209"/>
    <mergeCell ref="K209:K210"/>
    <mergeCell ref="H210:I210"/>
    <mergeCell ref="C209:D209"/>
    <mergeCell ref="C210:D210"/>
    <mergeCell ref="J206:J208"/>
    <mergeCell ref="C213:D213"/>
    <mergeCell ref="F213:F214"/>
    <mergeCell ref="G213:G214"/>
    <mergeCell ref="H213:I213"/>
    <mergeCell ref="K213:K214"/>
    <mergeCell ref="C214:D214"/>
    <mergeCell ref="H214:I214"/>
    <mergeCell ref="K217:K218"/>
    <mergeCell ref="H217:I217"/>
    <mergeCell ref="H218:I218"/>
    <mergeCell ref="G219:J219"/>
    <mergeCell ref="G220:K220"/>
    <mergeCell ref="K211:K212"/>
    <mergeCell ref="H215:I215"/>
    <mergeCell ref="K215:K216"/>
    <mergeCell ref="G217:G218"/>
  </mergeCells>
  <dataValidations count="2">
    <dataValidation type="list" allowBlank="1" showErrorMessage="1" sqref="C11 H11 C28 H28 C46 H46 C63 H63 C81 H81 C99 H99 C117 H117 C134 H134 C152 H152 C169 H169 C187 H187 C205 H205" xr:uid="{00000000-0002-0000-0000-000001000000}">
      <formula1>$B$4:$C$7</formula1>
    </dataValidation>
    <dataValidation type="list" allowBlank="1" showErrorMessage="1" sqref="F15 K15 F17 K17 F19 K19 F21 K21 F23 K23 F32 K32 F34 K34 F36 K36 F38 K38 F40 K40 F50 K50 F52 K52 F54 K54 F56 K56 F58 K58 F67 K67 F69 K69 F71 K71 F73 K73 F75 K75 F85 K85 F87 K87 F89 K89 F91 K91 F93 K93 F103 K103 F105 K105 F107 K107 F109 K109 F111 K111 F121 K121 F123 K123 F125 K125 F127 K127 F129 K129 F138 K138 F140 K140 F142 K142 F144 K144 F146 K146 F156 K156 F158 K158 F160 K160 F162 K162 F164 K164 F173 K173 F175 K175 F177 K177 F179 K179 F181 K181 F191 K191 F193 K193 F195 K195 F197 K197 F199 K199 F209 K209 F211 K211 F213 K213 F215 K215 F217 K217" xr:uid="{00000000-0002-0000-0000-000000000000}">
      <formula1>$C$242:$C$263</formula1>
    </dataValidation>
  </dataValidations>
  <printOptions horizontalCentered="1" gridLines="1"/>
  <pageMargins left="0.7" right="0.7" top="0.75" bottom="0.75" header="0" footer="0"/>
  <pageSetup pageOrder="overThenDown" orientation="portrait" cellComments="atEnd"/>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71DCB-90AB-46BE-A80E-DFAF457AC8C0}">
  <sheetPr>
    <outlinePr summaryBelow="0" summaryRight="0"/>
  </sheetPr>
  <dimension ref="A1:Y336"/>
  <sheetViews>
    <sheetView showGridLines="0" workbookViewId="0"/>
  </sheetViews>
  <sheetFormatPr defaultColWidth="12.5703125" defaultRowHeight="12.75" customHeight="1"/>
  <cols>
    <col min="1" max="1" width="2.42578125" customWidth="1"/>
    <col min="2" max="2" width="7.5703125" customWidth="1"/>
    <col min="3" max="3" width="13.85546875" customWidth="1"/>
    <col min="4" max="4" width="8.85546875" customWidth="1"/>
    <col min="5" max="5" width="5.140625" customWidth="1"/>
    <col min="6" max="6" width="8.85546875" customWidth="1"/>
    <col min="7" max="7" width="7.5703125" customWidth="1"/>
    <col min="8" max="9" width="11.42578125" customWidth="1"/>
    <col min="10" max="10" width="5.140625" customWidth="1"/>
    <col min="11" max="11" width="8.85546875" customWidth="1"/>
    <col min="12" max="12" width="5.42578125" customWidth="1"/>
    <col min="13" max="14" width="18.7109375" hidden="1" customWidth="1"/>
    <col min="15" max="15" width="13.7109375" hidden="1" customWidth="1"/>
    <col min="16" max="16" width="16.5703125" hidden="1" customWidth="1"/>
    <col min="17" max="17" width="10.7109375" hidden="1" customWidth="1"/>
    <col min="18" max="18" width="17.140625" hidden="1" customWidth="1"/>
    <col min="19" max="19" width="19.85546875" hidden="1" customWidth="1"/>
    <col min="20" max="20" width="23" hidden="1" customWidth="1"/>
    <col min="21" max="21" width="12.5703125" hidden="1" customWidth="1"/>
    <col min="22" max="25" width="8.42578125" hidden="1" customWidth="1"/>
  </cols>
  <sheetData>
    <row r="1" spans="1:25" ht="23.25">
      <c r="A1" s="1"/>
      <c r="B1" s="1"/>
      <c r="C1" s="1"/>
      <c r="D1" s="1"/>
      <c r="E1" s="1"/>
      <c r="F1" s="1"/>
      <c r="G1" s="1"/>
      <c r="H1" s="1"/>
      <c r="I1" s="1"/>
      <c r="J1" s="1"/>
      <c r="K1" s="1"/>
      <c r="L1" s="1"/>
      <c r="M1" s="1"/>
      <c r="N1" s="1"/>
      <c r="O1" s="1"/>
      <c r="P1" s="1"/>
      <c r="Q1" s="1"/>
      <c r="R1" s="1"/>
      <c r="S1" s="1"/>
      <c r="T1" s="1"/>
      <c r="U1" s="1"/>
      <c r="V1" s="1"/>
      <c r="W1" s="1"/>
      <c r="X1" s="1"/>
      <c r="Y1" s="1"/>
    </row>
    <row r="2" spans="1:25" ht="23.25">
      <c r="A2" s="1"/>
      <c r="B2" s="83" t="s">
        <v>871</v>
      </c>
      <c r="C2" s="45"/>
      <c r="D2" s="45"/>
      <c r="E2" s="45"/>
      <c r="F2" s="45"/>
      <c r="G2" s="45"/>
      <c r="H2" s="45"/>
      <c r="I2" s="45"/>
      <c r="J2" s="45"/>
      <c r="K2" s="43"/>
      <c r="L2" s="1"/>
      <c r="M2" s="1"/>
      <c r="N2" s="1"/>
      <c r="O2" s="1"/>
      <c r="P2" s="1"/>
      <c r="Q2" s="1"/>
      <c r="R2" s="1"/>
      <c r="S2" s="1"/>
      <c r="T2" s="1"/>
      <c r="U2" s="1"/>
      <c r="V2" s="1"/>
      <c r="W2" s="1"/>
      <c r="X2" s="1"/>
      <c r="Y2" s="1"/>
    </row>
    <row r="3" spans="1:25" ht="15">
      <c r="A3" s="2"/>
      <c r="B3" s="62" t="s">
        <v>1</v>
      </c>
      <c r="C3" s="43"/>
      <c r="D3" s="3" t="s">
        <v>2</v>
      </c>
      <c r="E3" s="3" t="s">
        <v>3</v>
      </c>
      <c r="F3" s="3" t="s">
        <v>4</v>
      </c>
      <c r="G3" s="3" t="s">
        <v>5</v>
      </c>
      <c r="H3" s="3" t="s">
        <v>6</v>
      </c>
      <c r="I3" s="3" t="s">
        <v>7</v>
      </c>
      <c r="J3" s="62" t="s">
        <v>8</v>
      </c>
      <c r="K3" s="43"/>
      <c r="L3" s="4"/>
      <c r="M3" s="4"/>
      <c r="N3" s="4"/>
      <c r="O3" s="5" t="s">
        <v>9</v>
      </c>
      <c r="P3" s="4" t="s">
        <v>10</v>
      </c>
      <c r="Q3" s="4" t="s">
        <v>11</v>
      </c>
      <c r="R3" s="4" t="s">
        <v>12</v>
      </c>
      <c r="S3" s="4" t="s">
        <v>13</v>
      </c>
      <c r="T3" s="4" t="s">
        <v>14</v>
      </c>
      <c r="U3" s="4" t="s">
        <v>15</v>
      </c>
      <c r="V3" s="4"/>
      <c r="W3" s="4"/>
      <c r="X3" s="4"/>
      <c r="Y3" s="4"/>
    </row>
    <row r="4" spans="1:25" ht="15">
      <c r="A4" s="6">
        <v>1</v>
      </c>
      <c r="B4" s="82" t="str">
        <f>VLOOKUP(A4,$M$4:$X$7,2,FALSE)</f>
        <v>THE VINES</v>
      </c>
      <c r="C4" s="43"/>
      <c r="D4" s="7">
        <f>VLOOKUP(A4,$M$4:$X$7,3,FALSE)</f>
        <v>6</v>
      </c>
      <c r="E4" s="7">
        <f>VLOOKUP(A4,$M$4:$X$7,4,FALSE)</f>
        <v>4</v>
      </c>
      <c r="F4" s="7">
        <f>VLOOKUP(A4,$M$4:$X$7,5,FALSE)</f>
        <v>0</v>
      </c>
      <c r="G4" s="7">
        <f>VLOOKUP(A4,$M$4:$X$7,6,FALSE)</f>
        <v>2</v>
      </c>
      <c r="H4" s="7">
        <f>VLOOKUP(A4,$M$4:$X$7,7,FALSE)</f>
        <v>20.5</v>
      </c>
      <c r="I4" s="7">
        <f>VLOOKUP(A4,$M$4:$X$7,8,FALSE)</f>
        <v>9.5</v>
      </c>
      <c r="J4" s="60">
        <f>VLOOKUP(A4,$M$4:$X$7,9,FALSE)</f>
        <v>8</v>
      </c>
      <c r="K4" s="43"/>
      <c r="L4" s="8"/>
      <c r="M4" s="8">
        <f>RANK(X4,$X$4:$X$7,1)</f>
        <v>4</v>
      </c>
      <c r="N4" s="9" t="s">
        <v>776</v>
      </c>
      <c r="O4" s="10">
        <f>COUNTIF($N$9:$P$326,N4)</f>
        <v>6</v>
      </c>
      <c r="P4" s="8">
        <f>COUNTIF($R$9:$R$326,N4)</f>
        <v>1</v>
      </c>
      <c r="Q4" s="8">
        <f>COUNTIF($S$9:$T$326,N4)</f>
        <v>1</v>
      </c>
      <c r="R4" s="8">
        <f>O4-P4-Q4</f>
        <v>4</v>
      </c>
      <c r="S4" s="8">
        <f>SUMIF($N$8:$N$218,N4,$O$8:$O$218)+SUMIF($P$8:$P$218,N4,$Q$8:$Q$218)</f>
        <v>9.5</v>
      </c>
      <c r="T4" s="8">
        <f>O4*5-S4</f>
        <v>20.5</v>
      </c>
      <c r="U4" s="8">
        <f>P4*2+Q4</f>
        <v>3</v>
      </c>
      <c r="V4" s="8">
        <f>U4+(S4/100)</f>
        <v>3.0950000000000002</v>
      </c>
      <c r="W4" s="8">
        <f>RANK(V4,$V$4:$V$7)</f>
        <v>4</v>
      </c>
      <c r="X4" s="8">
        <f>W4+0.01</f>
        <v>4.01</v>
      </c>
    </row>
    <row r="5" spans="1:25" ht="15">
      <c r="A5" s="6">
        <v>2</v>
      </c>
      <c r="B5" s="81" t="str">
        <f>VLOOKUP(A5,$M$4:$X$7,2,FALSE)</f>
        <v>COTTESLOE</v>
      </c>
      <c r="C5" s="54"/>
      <c r="D5" s="7">
        <f>VLOOKUP(A5,$M$4:$X$7,3,FALSE)</f>
        <v>6</v>
      </c>
      <c r="E5" s="7">
        <f>VLOOKUP(A5,$M$4:$X$7,4,FALSE)</f>
        <v>3</v>
      </c>
      <c r="F5" s="7">
        <f>VLOOKUP(A5,$M$4:$X$7,5,FALSE)</f>
        <v>1</v>
      </c>
      <c r="G5" s="7">
        <f>VLOOKUP(A5,$M$4:$X$7,6,FALSE)</f>
        <v>2</v>
      </c>
      <c r="H5" s="7">
        <f>VLOOKUP(A5,$M$4:$X$7,7,FALSE)</f>
        <v>15</v>
      </c>
      <c r="I5" s="7">
        <f>VLOOKUP(A5,$M$4:$X$7,8,FALSE)</f>
        <v>15</v>
      </c>
      <c r="J5" s="60">
        <f>VLOOKUP(A5,$M$4:$X$7,9,FALSE)</f>
        <v>7</v>
      </c>
      <c r="K5" s="43"/>
      <c r="L5" s="8"/>
      <c r="M5" s="8">
        <f>RANK(X5,$X$4:$X$7,1)</f>
        <v>2</v>
      </c>
      <c r="N5" s="9" t="s">
        <v>17</v>
      </c>
      <c r="O5" s="10">
        <f>COUNTIF($N$9:$P$326,N5)</f>
        <v>6</v>
      </c>
      <c r="P5" s="8">
        <f>COUNTIF($R$9:$R$326,N5)</f>
        <v>3</v>
      </c>
      <c r="Q5" s="8">
        <f>COUNTIF($S$9:$T$326,N5)</f>
        <v>1</v>
      </c>
      <c r="R5" s="8">
        <f>O5-P5-Q5</f>
        <v>2</v>
      </c>
      <c r="S5" s="8">
        <f>SUMIF($N$8:$N$218,N5,$O$8:$O$218)+SUMIF($P$8:$P$218,N5,$Q$8:$Q$218)</f>
        <v>15</v>
      </c>
      <c r="T5" s="8">
        <f>O5*5-S5</f>
        <v>15</v>
      </c>
      <c r="U5" s="8">
        <f>P5*2+Q5</f>
        <v>7</v>
      </c>
      <c r="V5" s="8">
        <f>U5+(S5/100)</f>
        <v>7.15</v>
      </c>
      <c r="W5" s="8">
        <f>RANK(V5,$V$4:$V$7)</f>
        <v>2</v>
      </c>
      <c r="X5" s="8">
        <f>W5+0.02</f>
        <v>2.02</v>
      </c>
    </row>
    <row r="6" spans="1:25" ht="15">
      <c r="A6" s="6">
        <v>3</v>
      </c>
      <c r="B6" s="81" t="str">
        <f>VLOOKUP(A6,$M$4:$X$7,2,FALSE)</f>
        <v>CHEQUERS</v>
      </c>
      <c r="C6" s="54"/>
      <c r="D6" s="7">
        <f>VLOOKUP(A6,$M$4:$X$7,3,FALSE)</f>
        <v>6</v>
      </c>
      <c r="E6" s="7">
        <f>VLOOKUP(A6,$M$4:$X$7,4,FALSE)</f>
        <v>3</v>
      </c>
      <c r="F6" s="7">
        <f>VLOOKUP(A6,$M$4:$X$7,5,FALSE)</f>
        <v>0</v>
      </c>
      <c r="G6" s="7">
        <f>VLOOKUP(A6,$M$4:$X$7,6,FALSE)</f>
        <v>3</v>
      </c>
      <c r="H6" s="7">
        <f>VLOOKUP(A6,$M$4:$X$7,7,FALSE)</f>
        <v>15</v>
      </c>
      <c r="I6" s="7">
        <f>VLOOKUP(A6,$M$4:$X$7,8,FALSE)</f>
        <v>15</v>
      </c>
      <c r="J6" s="60">
        <f>VLOOKUP(A6,$M$4:$X$7,9,FALSE)</f>
        <v>6</v>
      </c>
      <c r="K6" s="43"/>
      <c r="L6" s="8"/>
      <c r="M6" s="8">
        <f>RANK(X6,$X$4:$X$7,1)</f>
        <v>1</v>
      </c>
      <c r="N6" s="9" t="s">
        <v>18</v>
      </c>
      <c r="O6" s="10">
        <f>COUNTIF($N$9:$P$326,N6)</f>
        <v>6</v>
      </c>
      <c r="P6" s="8">
        <f>COUNTIF($R$9:$R$326,N6)</f>
        <v>4</v>
      </c>
      <c r="Q6" s="8">
        <f>COUNTIF($S$9:$T$326,N6)</f>
        <v>0</v>
      </c>
      <c r="R6" s="8">
        <f>O6-P6-Q6</f>
        <v>2</v>
      </c>
      <c r="S6" s="8">
        <f>SUMIF($N$8:$N$218,N6,$O$8:$O$218)+SUMIF($P$8:$P$218,N6,$Q$8:$Q$218)</f>
        <v>20.5</v>
      </c>
      <c r="T6" s="8">
        <f>O6*5-S6</f>
        <v>9.5</v>
      </c>
      <c r="U6" s="8">
        <f>P6*2+Q6</f>
        <v>8</v>
      </c>
      <c r="V6" s="8">
        <f>U6+(S6/100)</f>
        <v>8.2050000000000001</v>
      </c>
      <c r="W6" s="8">
        <f>RANK(V6,$V$4:$V$7)</f>
        <v>1</v>
      </c>
      <c r="X6" s="8">
        <f>W6+0.03</f>
        <v>1.03</v>
      </c>
    </row>
    <row r="7" spans="1:25" ht="15">
      <c r="A7" s="6">
        <v>4</v>
      </c>
      <c r="B7" s="81" t="str">
        <f>VLOOKUP(A7,$M$4:$X$7,2,FALSE)</f>
        <v>JOONDALUP</v>
      </c>
      <c r="C7" s="54"/>
      <c r="D7" s="7">
        <f>VLOOKUP(A7,$M$4:$X$7,3,FALSE)</f>
        <v>6</v>
      </c>
      <c r="E7" s="7">
        <f>VLOOKUP(A7,$M$4:$X$7,4,FALSE)</f>
        <v>1</v>
      </c>
      <c r="F7" s="7">
        <f>VLOOKUP(A7,$M$4:$X$7,5,FALSE)</f>
        <v>1</v>
      </c>
      <c r="G7" s="7">
        <f>VLOOKUP(A7,$M$4:$X$7,6,FALSE)</f>
        <v>4</v>
      </c>
      <c r="H7" s="7">
        <f>VLOOKUP(A7,$M$4:$X$7,7,FALSE)</f>
        <v>9.5</v>
      </c>
      <c r="I7" s="7">
        <f>VLOOKUP(A7,$M$4:$X$7,8,FALSE)</f>
        <v>20.5</v>
      </c>
      <c r="J7" s="60">
        <f>VLOOKUP(A7,$M$4:$X$7,9,FALSE)</f>
        <v>3</v>
      </c>
      <c r="K7" s="43"/>
      <c r="L7" s="8"/>
      <c r="M7" s="8">
        <f>RANK(X7,$X$4:$X$7,1)</f>
        <v>3</v>
      </c>
      <c r="N7" s="9" t="s">
        <v>555</v>
      </c>
      <c r="O7" s="10">
        <f>COUNTIF($N$9:$P$326,N7)</f>
        <v>6</v>
      </c>
      <c r="P7" s="8">
        <f>COUNTIF($R$9:$R$326,N7)</f>
        <v>3</v>
      </c>
      <c r="Q7" s="8">
        <f>COUNTIF($S$9:$T$326,N7)</f>
        <v>0</v>
      </c>
      <c r="R7" s="8">
        <f>O7-P7-Q7</f>
        <v>3</v>
      </c>
      <c r="S7" s="8">
        <f>SUMIF($N$8:$N$218,N7,$O$8:$O$218)+SUMIF($P$8:$P$218,N7,$Q$8:$Q$218)</f>
        <v>15</v>
      </c>
      <c r="T7" s="8">
        <f>O7*5-S7</f>
        <v>15</v>
      </c>
      <c r="U7" s="8">
        <f>P7*2+Q7</f>
        <v>6</v>
      </c>
      <c r="V7" s="8">
        <f>U7+(S7/100)</f>
        <v>6.15</v>
      </c>
      <c r="W7" s="8">
        <f>RANK(V7,$V$4:$V$7)</f>
        <v>3</v>
      </c>
      <c r="X7" s="8">
        <f>W7+0.04</f>
        <v>3.04</v>
      </c>
    </row>
    <row r="8" spans="1:25" ht="15">
      <c r="A8" s="11"/>
      <c r="B8" s="64"/>
      <c r="C8" s="45"/>
      <c r="D8" s="45"/>
      <c r="E8" s="45"/>
      <c r="F8" s="45"/>
      <c r="G8" s="45"/>
      <c r="H8" s="45"/>
      <c r="I8" s="45"/>
      <c r="J8" s="45"/>
      <c r="K8" s="43"/>
      <c r="L8" s="11"/>
      <c r="M8" s="11"/>
      <c r="N8" s="11"/>
      <c r="O8" s="11"/>
      <c r="P8" s="11"/>
      <c r="Q8" s="11"/>
      <c r="R8" s="11"/>
      <c r="S8" s="11"/>
      <c r="T8" s="11"/>
      <c r="U8" s="11"/>
      <c r="V8" s="11"/>
      <c r="W8" s="11"/>
      <c r="X8" s="11"/>
      <c r="Y8" s="11"/>
    </row>
    <row r="9" spans="1:25" ht="23.25">
      <c r="A9" s="12"/>
      <c r="B9" s="65" t="s">
        <v>20</v>
      </c>
      <c r="C9" s="45"/>
      <c r="D9" s="45"/>
      <c r="E9" s="45"/>
      <c r="F9" s="45"/>
      <c r="G9" s="45"/>
      <c r="H9" s="45"/>
      <c r="I9" s="45"/>
      <c r="J9" s="45"/>
      <c r="K9" s="43"/>
      <c r="L9" s="12"/>
      <c r="M9" s="12"/>
      <c r="N9" s="12"/>
      <c r="O9" s="12"/>
      <c r="P9" s="12"/>
      <c r="Q9" s="12"/>
      <c r="R9" s="12"/>
      <c r="S9" s="12"/>
      <c r="T9" s="12"/>
      <c r="U9" s="12"/>
      <c r="V9" s="12"/>
      <c r="W9" s="12"/>
      <c r="X9" s="12"/>
      <c r="Y9" s="12"/>
    </row>
    <row r="10" spans="1:25" ht="19.5" customHeight="1">
      <c r="A10" s="13"/>
      <c r="B10" s="57" t="s">
        <v>21</v>
      </c>
      <c r="C10" s="45"/>
      <c r="D10" s="45"/>
      <c r="E10" s="45"/>
      <c r="F10" s="45"/>
      <c r="G10" s="45"/>
      <c r="H10" s="45"/>
      <c r="I10" s="45"/>
      <c r="J10" s="45"/>
      <c r="K10" s="43"/>
      <c r="L10" s="69"/>
      <c r="M10" s="69"/>
      <c r="N10" s="69"/>
      <c r="O10" s="69"/>
      <c r="P10" s="69"/>
      <c r="Q10" s="69"/>
      <c r="R10" s="69"/>
      <c r="S10" s="69"/>
      <c r="T10" s="69"/>
      <c r="U10" s="69"/>
      <c r="V10" s="69"/>
      <c r="W10" s="69"/>
      <c r="X10" s="69"/>
      <c r="Y10" s="69"/>
    </row>
    <row r="11" spans="1:25" ht="15">
      <c r="A11" s="15"/>
      <c r="B11" s="16" t="s">
        <v>22</v>
      </c>
      <c r="C11" s="58" t="s">
        <v>555</v>
      </c>
      <c r="D11" s="45"/>
      <c r="E11" s="45"/>
      <c r="F11" s="43"/>
      <c r="G11" s="17" t="s">
        <v>22</v>
      </c>
      <c r="H11" s="48" t="s">
        <v>17</v>
      </c>
      <c r="I11" s="45"/>
      <c r="J11" s="45"/>
      <c r="K11" s="43"/>
      <c r="L11" s="69"/>
      <c r="M11" s="69"/>
      <c r="N11" s="69"/>
      <c r="O11" s="69"/>
      <c r="P11" s="69"/>
      <c r="Q11" s="69"/>
      <c r="R11" s="69"/>
      <c r="S11" s="69"/>
      <c r="T11" s="69"/>
      <c r="U11" s="69"/>
      <c r="V11" s="69"/>
      <c r="W11" s="69"/>
      <c r="X11" s="69"/>
      <c r="Y11" s="69"/>
    </row>
    <row r="12" spans="1:25" ht="15">
      <c r="A12" s="15"/>
      <c r="B12" s="41" t="s">
        <v>23</v>
      </c>
      <c r="C12" s="59" t="s">
        <v>24</v>
      </c>
      <c r="D12" s="50"/>
      <c r="E12" s="41" t="s">
        <v>25</v>
      </c>
      <c r="F12" s="41" t="s">
        <v>26</v>
      </c>
      <c r="G12" s="40" t="s">
        <v>23</v>
      </c>
      <c r="H12" s="49" t="s">
        <v>24</v>
      </c>
      <c r="I12" s="50"/>
      <c r="J12" s="40" t="s">
        <v>25</v>
      </c>
      <c r="K12" s="40" t="s">
        <v>26</v>
      </c>
      <c r="L12" s="69"/>
      <c r="M12" s="69"/>
      <c r="N12" s="69"/>
      <c r="O12" s="69"/>
      <c r="P12" s="69"/>
      <c r="Q12" s="69"/>
      <c r="R12" s="69"/>
      <c r="S12" s="69"/>
      <c r="T12" s="69"/>
      <c r="U12" s="69"/>
      <c r="V12" s="69"/>
      <c r="W12" s="69"/>
      <c r="X12" s="69"/>
      <c r="Y12" s="69"/>
    </row>
    <row r="13" spans="1:25" ht="15">
      <c r="A13" s="15"/>
      <c r="B13" s="47"/>
      <c r="C13" s="51"/>
      <c r="D13" s="52"/>
      <c r="E13" s="47"/>
      <c r="F13" s="47"/>
      <c r="G13" s="47"/>
      <c r="H13" s="51"/>
      <c r="I13" s="52"/>
      <c r="J13" s="47"/>
      <c r="K13" s="47"/>
      <c r="L13" s="69"/>
      <c r="M13" s="69"/>
      <c r="N13" s="69"/>
      <c r="O13" s="69"/>
      <c r="P13" s="69"/>
      <c r="Q13" s="69"/>
      <c r="R13" s="69"/>
      <c r="S13" s="69"/>
      <c r="T13" s="69"/>
      <c r="U13" s="69"/>
      <c r="V13" s="69"/>
      <c r="W13" s="69"/>
      <c r="X13" s="69"/>
      <c r="Y13" s="69"/>
    </row>
    <row r="14" spans="1:25" ht="15">
      <c r="A14" s="15"/>
      <c r="B14" s="39"/>
      <c r="C14" s="53"/>
      <c r="D14" s="54"/>
      <c r="E14" s="39"/>
      <c r="F14" s="39"/>
      <c r="G14" s="39"/>
      <c r="H14" s="53"/>
      <c r="I14" s="54"/>
      <c r="J14" s="39"/>
      <c r="K14" s="39"/>
      <c r="L14" s="69"/>
      <c r="M14" s="69"/>
      <c r="N14" s="69"/>
      <c r="O14" s="69"/>
      <c r="P14" s="69"/>
      <c r="Q14" s="69"/>
      <c r="R14" s="69"/>
      <c r="S14" s="69"/>
      <c r="T14" s="69"/>
      <c r="U14" s="69"/>
      <c r="V14" s="69"/>
      <c r="W14" s="69"/>
      <c r="X14" s="69"/>
      <c r="Y14" s="69"/>
    </row>
    <row r="15" spans="1:25" ht="15">
      <c r="A15" s="15"/>
      <c r="B15" s="41">
        <v>1</v>
      </c>
      <c r="C15" s="42" t="s">
        <v>742</v>
      </c>
      <c r="D15" s="43"/>
      <c r="E15" s="19"/>
      <c r="F15" s="38" t="s">
        <v>33</v>
      </c>
      <c r="G15" s="40">
        <v>1</v>
      </c>
      <c r="H15" s="42" t="s">
        <v>849</v>
      </c>
      <c r="I15" s="43"/>
      <c r="J15" s="19"/>
      <c r="K15" s="38"/>
      <c r="L15" s="71"/>
      <c r="M15" s="71"/>
      <c r="N15" s="71"/>
      <c r="O15" s="71"/>
      <c r="P15" s="71"/>
      <c r="Q15" s="71"/>
      <c r="R15" s="71"/>
      <c r="S15" s="71"/>
      <c r="T15" s="71"/>
      <c r="U15" s="71"/>
      <c r="V15" s="71"/>
      <c r="W15" s="71"/>
      <c r="X15" s="71"/>
      <c r="Y15" s="71"/>
    </row>
    <row r="16" spans="1:25" ht="15">
      <c r="A16" s="15"/>
      <c r="B16" s="39"/>
      <c r="C16" s="42" t="s">
        <v>754</v>
      </c>
      <c r="D16" s="43"/>
      <c r="E16" s="19"/>
      <c r="F16" s="39"/>
      <c r="G16" s="39"/>
      <c r="H16" s="42" t="s">
        <v>848</v>
      </c>
      <c r="I16" s="43"/>
      <c r="J16" s="19"/>
      <c r="K16" s="39"/>
      <c r="L16" s="71"/>
      <c r="M16" s="71"/>
      <c r="N16" s="71"/>
      <c r="O16" s="71"/>
      <c r="P16" s="71"/>
      <c r="Q16" s="71"/>
      <c r="R16" s="71"/>
      <c r="S16" s="71"/>
      <c r="T16" s="71"/>
      <c r="U16" s="71"/>
      <c r="V16" s="71"/>
      <c r="W16" s="71"/>
      <c r="X16" s="71"/>
      <c r="Y16" s="71"/>
    </row>
    <row r="17" spans="1:25" ht="15">
      <c r="A17" s="15"/>
      <c r="B17" s="41">
        <v>2</v>
      </c>
      <c r="C17" s="42" t="s">
        <v>738</v>
      </c>
      <c r="D17" s="43"/>
      <c r="E17" s="19"/>
      <c r="F17" s="38" t="s">
        <v>28</v>
      </c>
      <c r="G17" s="40">
        <v>2</v>
      </c>
      <c r="H17" s="42" t="s">
        <v>823</v>
      </c>
      <c r="I17" s="43"/>
      <c r="J17" s="19"/>
      <c r="K17" s="38"/>
      <c r="L17" s="71"/>
      <c r="M17" s="71"/>
      <c r="N17" s="71"/>
      <c r="O17" s="71"/>
      <c r="P17" s="71"/>
      <c r="Q17" s="71"/>
      <c r="R17" s="71"/>
      <c r="S17" s="71"/>
      <c r="T17" s="71"/>
      <c r="U17" s="71"/>
      <c r="V17" s="71"/>
      <c r="W17" s="71"/>
      <c r="X17" s="71"/>
      <c r="Y17" s="71"/>
    </row>
    <row r="18" spans="1:25" ht="15">
      <c r="A18" s="15"/>
      <c r="B18" s="39"/>
      <c r="C18" s="42" t="s">
        <v>870</v>
      </c>
      <c r="D18" s="43"/>
      <c r="E18" s="19"/>
      <c r="F18" s="39"/>
      <c r="G18" s="39"/>
      <c r="H18" s="42" t="s">
        <v>850</v>
      </c>
      <c r="I18" s="43"/>
      <c r="J18" s="19"/>
      <c r="K18" s="39"/>
      <c r="L18" s="71"/>
      <c r="M18" s="71"/>
      <c r="N18" s="71"/>
      <c r="O18" s="71"/>
      <c r="P18" s="71"/>
      <c r="Q18" s="71"/>
      <c r="R18" s="71"/>
      <c r="S18" s="71"/>
      <c r="T18" s="71"/>
      <c r="U18" s="71"/>
      <c r="V18" s="71"/>
      <c r="W18" s="71"/>
      <c r="X18" s="71"/>
      <c r="Y18" s="71"/>
    </row>
    <row r="19" spans="1:25" ht="15">
      <c r="A19" s="15"/>
      <c r="B19" s="41">
        <v>3</v>
      </c>
      <c r="C19" s="42" t="s">
        <v>869</v>
      </c>
      <c r="D19" s="43"/>
      <c r="E19" s="19"/>
      <c r="F19" s="38" t="s">
        <v>64</v>
      </c>
      <c r="G19" s="40">
        <v>3</v>
      </c>
      <c r="H19" s="42" t="s">
        <v>846</v>
      </c>
      <c r="I19" s="43"/>
      <c r="J19" s="19"/>
      <c r="K19" s="38"/>
      <c r="L19" s="71"/>
      <c r="M19" s="71"/>
      <c r="N19" s="71"/>
      <c r="O19" s="71"/>
      <c r="P19" s="71"/>
      <c r="Q19" s="71"/>
      <c r="R19" s="71"/>
      <c r="S19" s="71"/>
      <c r="T19" s="71"/>
      <c r="U19" s="71"/>
      <c r="V19" s="71"/>
      <c r="W19" s="71"/>
      <c r="X19" s="71"/>
      <c r="Y19" s="71"/>
    </row>
    <row r="20" spans="1:25" ht="15">
      <c r="A20" s="15"/>
      <c r="B20" s="39"/>
      <c r="C20" s="42" t="s">
        <v>744</v>
      </c>
      <c r="D20" s="43"/>
      <c r="E20" s="19"/>
      <c r="F20" s="39"/>
      <c r="G20" s="39"/>
      <c r="H20" s="42" t="s">
        <v>845</v>
      </c>
      <c r="I20" s="43"/>
      <c r="J20" s="19"/>
      <c r="K20" s="39"/>
      <c r="L20" s="71"/>
      <c r="M20" s="71"/>
      <c r="N20" s="71"/>
      <c r="O20" s="71"/>
      <c r="P20" s="71"/>
      <c r="Q20" s="71"/>
      <c r="R20" s="71"/>
      <c r="S20" s="71"/>
      <c r="T20" s="71"/>
      <c r="U20" s="71"/>
      <c r="V20" s="71"/>
      <c r="W20" s="71"/>
      <c r="X20" s="71"/>
      <c r="Y20" s="71"/>
    </row>
    <row r="21" spans="1:25" ht="15">
      <c r="A21" s="15"/>
      <c r="B21" s="41">
        <v>4</v>
      </c>
      <c r="C21" s="42" t="s">
        <v>838</v>
      </c>
      <c r="D21" s="43"/>
      <c r="E21" s="19"/>
      <c r="F21" s="38"/>
      <c r="G21" s="40">
        <v>4</v>
      </c>
      <c r="H21" s="42" t="s">
        <v>816</v>
      </c>
      <c r="I21" s="43"/>
      <c r="J21" s="19"/>
      <c r="K21" s="38" t="s">
        <v>55</v>
      </c>
      <c r="L21" s="71"/>
      <c r="M21" s="71"/>
      <c r="N21" s="71"/>
      <c r="O21" s="71"/>
      <c r="P21" s="71"/>
      <c r="Q21" s="71"/>
      <c r="R21" s="71"/>
      <c r="S21" s="71"/>
      <c r="T21" s="71"/>
      <c r="U21" s="71"/>
      <c r="V21" s="71"/>
      <c r="W21" s="71"/>
      <c r="X21" s="71"/>
      <c r="Y21" s="71"/>
    </row>
    <row r="22" spans="1:25" ht="15">
      <c r="A22" s="15"/>
      <c r="B22" s="39"/>
      <c r="C22" s="42" t="s">
        <v>740</v>
      </c>
      <c r="D22" s="43"/>
      <c r="E22" s="19"/>
      <c r="F22" s="39"/>
      <c r="G22" s="39"/>
      <c r="H22" s="42" t="s">
        <v>814</v>
      </c>
      <c r="I22" s="43"/>
      <c r="J22" s="19"/>
      <c r="K22" s="39"/>
      <c r="L22" s="71"/>
      <c r="M22" s="71"/>
      <c r="N22" s="71"/>
      <c r="O22" s="71"/>
      <c r="P22" s="71"/>
      <c r="Q22" s="71"/>
      <c r="R22" s="71"/>
      <c r="S22" s="71"/>
      <c r="T22" s="71"/>
      <c r="U22" s="71"/>
      <c r="V22" s="71"/>
      <c r="W22" s="71"/>
      <c r="X22" s="71"/>
      <c r="Y22" s="71"/>
    </row>
    <row r="23" spans="1:25" ht="15">
      <c r="A23" s="15"/>
      <c r="B23" s="41">
        <v>5</v>
      </c>
      <c r="C23" s="42" t="s">
        <v>750</v>
      </c>
      <c r="D23" s="43"/>
      <c r="E23" s="19"/>
      <c r="F23" s="38" t="s">
        <v>43</v>
      </c>
      <c r="G23" s="40">
        <v>5</v>
      </c>
      <c r="H23" s="42" t="s">
        <v>842</v>
      </c>
      <c r="I23" s="43"/>
      <c r="J23" s="19"/>
      <c r="K23" s="38"/>
      <c r="L23" s="71"/>
      <c r="M23" s="71"/>
      <c r="N23" s="71"/>
      <c r="O23" s="71"/>
      <c r="P23" s="71"/>
      <c r="Q23" s="71"/>
      <c r="R23" s="71"/>
      <c r="S23" s="71"/>
      <c r="T23" s="71"/>
      <c r="U23" s="71"/>
      <c r="V23" s="71"/>
      <c r="W23" s="71"/>
      <c r="X23" s="71"/>
      <c r="Y23" s="71"/>
    </row>
    <row r="24" spans="1:25" ht="15">
      <c r="A24" s="15"/>
      <c r="B24" s="39"/>
      <c r="C24" s="42" t="s">
        <v>748</v>
      </c>
      <c r="D24" s="43"/>
      <c r="E24" s="19"/>
      <c r="F24" s="39"/>
      <c r="G24" s="39"/>
      <c r="H24" s="42" t="s">
        <v>868</v>
      </c>
      <c r="I24" s="43"/>
      <c r="J24" s="19"/>
      <c r="K24" s="39"/>
      <c r="L24" s="71"/>
      <c r="M24" s="71"/>
      <c r="N24" s="71"/>
      <c r="O24" s="71"/>
      <c r="P24" s="71"/>
      <c r="Q24" s="71"/>
      <c r="R24" s="71"/>
      <c r="S24" s="71"/>
      <c r="T24" s="71"/>
      <c r="U24" s="71"/>
      <c r="V24" s="71"/>
      <c r="W24" s="71"/>
      <c r="X24" s="71"/>
      <c r="Y24" s="71"/>
    </row>
    <row r="25" spans="1:25" ht="15">
      <c r="A25" s="22"/>
      <c r="B25" s="44" t="str">
        <f>"TOTAL MATCHES WON BY : "&amp;C11</f>
        <v>TOTAL MATCHES WON BY : CHEQUERS</v>
      </c>
      <c r="C25" s="45"/>
      <c r="D25" s="45"/>
      <c r="E25" s="43"/>
      <c r="F25" s="19">
        <f>COUNTA(F15:F24)-0.5*COUNTIF(F15:F24,"Sq*")-COUNTIF(F15:F24,"TBA")</f>
        <v>4</v>
      </c>
      <c r="G25" s="55" t="str">
        <f>"TOTAL MATCHES WON BY : "&amp;H11</f>
        <v>TOTAL MATCHES WON BY : COTTESLOE</v>
      </c>
      <c r="H25" s="45"/>
      <c r="I25" s="45"/>
      <c r="J25" s="43"/>
      <c r="K25" s="19">
        <f>COUNTA(K15:K24)-0.5*COUNTIF(K15:K24,"Sq*")-COUNTIF(K15:K24,"TBA")</f>
        <v>1</v>
      </c>
      <c r="L25" s="70"/>
      <c r="M25" s="70"/>
      <c r="N25" s="70" t="str">
        <f>IF(F25+K25=0,"",C11)</f>
        <v>CHEQUERS</v>
      </c>
      <c r="O25" s="24">
        <f>F25</f>
        <v>4</v>
      </c>
      <c r="P25" s="70" t="str">
        <f>IF(F25+K25=0,"",H11)</f>
        <v>COTTESLOE</v>
      </c>
      <c r="Q25" s="24">
        <f>K25</f>
        <v>1</v>
      </c>
      <c r="R25" s="70" t="str">
        <f>G26</f>
        <v>CHEQUERS</v>
      </c>
      <c r="S25" s="70" t="str">
        <f>IF(R25="HALVED",C11,"")</f>
        <v/>
      </c>
      <c r="T25" s="70" t="str">
        <f>IF(R25="HALVED",H11,"")</f>
        <v/>
      </c>
      <c r="U25" s="70"/>
      <c r="V25" s="70"/>
      <c r="W25" s="70"/>
      <c r="X25" s="70"/>
      <c r="Y25" s="70"/>
    </row>
    <row r="26" spans="1:25" ht="15">
      <c r="A26" s="25"/>
      <c r="B26" s="46" t="s">
        <v>52</v>
      </c>
      <c r="C26" s="45"/>
      <c r="D26" s="45"/>
      <c r="E26" s="45"/>
      <c r="F26" s="43"/>
      <c r="G26" s="56" t="str">
        <f>IF(F25+K25&lt;4,"",IF(F25=K25,"HALVED",IF(F25&gt;K25,C11,H11)))</f>
        <v>CHEQUERS</v>
      </c>
      <c r="H26" s="45"/>
      <c r="I26" s="45"/>
      <c r="J26" s="45"/>
      <c r="K26" s="43"/>
      <c r="L26" s="69"/>
      <c r="M26" s="69"/>
      <c r="N26" s="69"/>
      <c r="O26" s="69"/>
      <c r="P26" s="69"/>
      <c r="Q26" s="69"/>
      <c r="R26" s="69"/>
      <c r="S26" s="69"/>
      <c r="T26" s="69"/>
      <c r="U26" s="69"/>
      <c r="V26" s="69"/>
      <c r="W26" s="69"/>
      <c r="X26" s="69"/>
      <c r="Y26" s="69"/>
    </row>
    <row r="27" spans="1:25" ht="15">
      <c r="A27" s="25"/>
      <c r="B27" s="26"/>
      <c r="C27" s="26"/>
      <c r="D27" s="26"/>
      <c r="E27" s="26"/>
      <c r="F27" s="26"/>
      <c r="G27" s="27"/>
      <c r="H27" s="27"/>
      <c r="I27" s="27"/>
      <c r="J27" s="27"/>
      <c r="K27" s="27"/>
      <c r="L27" s="69"/>
      <c r="M27" s="69"/>
      <c r="N27" s="69"/>
      <c r="O27" s="69"/>
      <c r="P27" s="69"/>
      <c r="Q27" s="69"/>
      <c r="R27" s="69"/>
      <c r="S27" s="69"/>
      <c r="T27" s="69"/>
      <c r="U27" s="69"/>
      <c r="V27" s="69"/>
      <c r="W27" s="69"/>
      <c r="X27" s="69"/>
      <c r="Y27" s="69"/>
    </row>
    <row r="28" spans="1:25" ht="15">
      <c r="A28" s="15"/>
      <c r="B28" s="16" t="s">
        <v>22</v>
      </c>
      <c r="C28" s="58" t="s">
        <v>18</v>
      </c>
      <c r="D28" s="45"/>
      <c r="E28" s="45"/>
      <c r="F28" s="43"/>
      <c r="G28" s="17" t="s">
        <v>22</v>
      </c>
      <c r="H28" s="48" t="s">
        <v>776</v>
      </c>
      <c r="I28" s="45"/>
      <c r="J28" s="45"/>
      <c r="K28" s="43"/>
      <c r="L28" s="69"/>
      <c r="M28" s="69"/>
      <c r="N28" s="69"/>
      <c r="O28" s="69"/>
      <c r="P28" s="69"/>
      <c r="Q28" s="69"/>
      <c r="R28" s="69"/>
      <c r="S28" s="69"/>
      <c r="T28" s="69"/>
      <c r="U28" s="69"/>
      <c r="V28" s="69"/>
      <c r="W28" s="69"/>
      <c r="X28" s="69"/>
      <c r="Y28" s="69"/>
    </row>
    <row r="29" spans="1:25" ht="15">
      <c r="A29" s="15"/>
      <c r="B29" s="41" t="s">
        <v>23</v>
      </c>
      <c r="C29" s="59" t="s">
        <v>24</v>
      </c>
      <c r="D29" s="50"/>
      <c r="E29" s="41" t="s">
        <v>25</v>
      </c>
      <c r="F29" s="41" t="s">
        <v>26</v>
      </c>
      <c r="G29" s="40" t="s">
        <v>23</v>
      </c>
      <c r="H29" s="49" t="s">
        <v>24</v>
      </c>
      <c r="I29" s="50"/>
      <c r="J29" s="40" t="s">
        <v>25</v>
      </c>
      <c r="K29" s="40" t="s">
        <v>26</v>
      </c>
      <c r="L29" s="69"/>
      <c r="M29" s="69"/>
      <c r="N29" s="69"/>
      <c r="O29" s="69"/>
      <c r="P29" s="69"/>
      <c r="Q29" s="69"/>
      <c r="R29" s="69"/>
      <c r="S29" s="69"/>
      <c r="T29" s="69"/>
      <c r="U29" s="69"/>
      <c r="V29" s="69"/>
      <c r="W29" s="69"/>
      <c r="X29" s="69"/>
      <c r="Y29" s="69"/>
    </row>
    <row r="30" spans="1:25" ht="15">
      <c r="A30" s="15"/>
      <c r="B30" s="47"/>
      <c r="C30" s="51"/>
      <c r="D30" s="52"/>
      <c r="E30" s="47"/>
      <c r="F30" s="47"/>
      <c r="G30" s="47"/>
      <c r="H30" s="51"/>
      <c r="I30" s="52"/>
      <c r="J30" s="47"/>
      <c r="K30" s="47"/>
      <c r="L30" s="69"/>
      <c r="M30" s="69"/>
      <c r="N30" s="69"/>
      <c r="O30" s="69"/>
      <c r="P30" s="69"/>
      <c r="Q30" s="69"/>
      <c r="R30" s="69"/>
      <c r="S30" s="69"/>
      <c r="T30" s="69"/>
      <c r="U30" s="69"/>
      <c r="V30" s="69"/>
      <c r="W30" s="69"/>
      <c r="X30" s="69"/>
      <c r="Y30" s="69"/>
    </row>
    <row r="31" spans="1:25" ht="15">
      <c r="A31" s="15"/>
      <c r="B31" s="39"/>
      <c r="C31" s="53"/>
      <c r="D31" s="54"/>
      <c r="E31" s="39"/>
      <c r="F31" s="39"/>
      <c r="G31" s="39"/>
      <c r="H31" s="53"/>
      <c r="I31" s="54"/>
      <c r="J31" s="39"/>
      <c r="K31" s="39"/>
      <c r="L31" s="69"/>
      <c r="M31" s="69"/>
      <c r="N31" s="69"/>
      <c r="O31" s="69"/>
      <c r="P31" s="69"/>
      <c r="Q31" s="69"/>
      <c r="R31" s="69"/>
      <c r="S31" s="69"/>
      <c r="T31" s="69"/>
      <c r="U31" s="69"/>
      <c r="V31" s="69"/>
      <c r="W31" s="69"/>
      <c r="X31" s="69"/>
      <c r="Y31" s="69"/>
    </row>
    <row r="32" spans="1:25" ht="15">
      <c r="A32" s="15"/>
      <c r="B32" s="41">
        <v>1</v>
      </c>
      <c r="C32" s="42" t="s">
        <v>739</v>
      </c>
      <c r="D32" s="43"/>
      <c r="E32" s="19">
        <v>17</v>
      </c>
      <c r="F32" s="38" t="s">
        <v>38</v>
      </c>
      <c r="G32" s="40">
        <v>1</v>
      </c>
      <c r="H32" s="42" t="s">
        <v>799</v>
      </c>
      <c r="I32" s="43"/>
      <c r="J32" s="19">
        <v>24</v>
      </c>
      <c r="K32" s="38"/>
      <c r="L32" s="71"/>
      <c r="M32" s="71"/>
      <c r="N32" s="71"/>
      <c r="O32" s="71"/>
      <c r="P32" s="71"/>
      <c r="Q32" s="71"/>
      <c r="R32" s="71"/>
      <c r="S32" s="71"/>
      <c r="T32" s="71"/>
      <c r="U32" s="71"/>
      <c r="V32" s="71"/>
      <c r="W32" s="71"/>
      <c r="X32" s="71"/>
      <c r="Y32" s="71"/>
    </row>
    <row r="33" spans="1:25" ht="15">
      <c r="A33" s="15"/>
      <c r="B33" s="39"/>
      <c r="C33" s="42" t="s">
        <v>737</v>
      </c>
      <c r="D33" s="43"/>
      <c r="E33" s="19">
        <v>21</v>
      </c>
      <c r="F33" s="39"/>
      <c r="G33" s="39"/>
      <c r="H33" s="42" t="s">
        <v>769</v>
      </c>
      <c r="I33" s="43"/>
      <c r="J33" s="19">
        <v>17</v>
      </c>
      <c r="K33" s="39"/>
      <c r="L33" s="71"/>
      <c r="M33" s="71"/>
      <c r="N33" s="71"/>
      <c r="O33" s="71"/>
      <c r="P33" s="71"/>
      <c r="Q33" s="71"/>
      <c r="R33" s="71"/>
      <c r="S33" s="71"/>
      <c r="T33" s="71"/>
      <c r="U33" s="71"/>
      <c r="V33" s="71"/>
      <c r="W33" s="71"/>
      <c r="X33" s="71"/>
      <c r="Y33" s="71"/>
    </row>
    <row r="34" spans="1:25" ht="15">
      <c r="A34" s="15"/>
      <c r="B34" s="41">
        <v>2</v>
      </c>
      <c r="C34" s="42" t="s">
        <v>749</v>
      </c>
      <c r="D34" s="43"/>
      <c r="E34" s="19">
        <v>14</v>
      </c>
      <c r="F34" s="38" t="s">
        <v>38</v>
      </c>
      <c r="G34" s="40">
        <v>2</v>
      </c>
      <c r="H34" s="42" t="s">
        <v>771</v>
      </c>
      <c r="I34" s="43"/>
      <c r="J34" s="19">
        <v>15</v>
      </c>
      <c r="K34" s="38"/>
      <c r="L34" s="71"/>
      <c r="M34" s="71"/>
      <c r="N34" s="71"/>
      <c r="O34" s="71"/>
      <c r="P34" s="71"/>
      <c r="Q34" s="71"/>
      <c r="R34" s="71"/>
      <c r="S34" s="71"/>
      <c r="T34" s="71"/>
      <c r="U34" s="71"/>
      <c r="V34" s="71"/>
      <c r="W34" s="71"/>
      <c r="X34" s="71"/>
      <c r="Y34" s="71"/>
    </row>
    <row r="35" spans="1:25" ht="15">
      <c r="A35" s="15"/>
      <c r="B35" s="39"/>
      <c r="C35" s="42" t="s">
        <v>751</v>
      </c>
      <c r="D35" s="43"/>
      <c r="E35" s="19">
        <v>13</v>
      </c>
      <c r="F35" s="39"/>
      <c r="G35" s="39"/>
      <c r="H35" s="42" t="s">
        <v>840</v>
      </c>
      <c r="I35" s="43"/>
      <c r="J35" s="19">
        <v>16</v>
      </c>
      <c r="K35" s="39"/>
      <c r="L35" s="71"/>
      <c r="M35" s="71"/>
      <c r="N35" s="71"/>
      <c r="O35" s="71"/>
      <c r="P35" s="71"/>
      <c r="Q35" s="71"/>
      <c r="R35" s="71"/>
      <c r="S35" s="71"/>
      <c r="T35" s="71"/>
      <c r="U35" s="71"/>
      <c r="V35" s="71"/>
      <c r="W35" s="71"/>
      <c r="X35" s="71"/>
      <c r="Y35" s="71"/>
    </row>
    <row r="36" spans="1:25" ht="15">
      <c r="A36" s="15"/>
      <c r="B36" s="41">
        <v>3</v>
      </c>
      <c r="C36" s="42" t="s">
        <v>747</v>
      </c>
      <c r="D36" s="43"/>
      <c r="E36" s="19">
        <v>16</v>
      </c>
      <c r="F36" s="38" t="s">
        <v>28</v>
      </c>
      <c r="G36" s="40">
        <v>3</v>
      </c>
      <c r="H36" s="42" t="s">
        <v>757</v>
      </c>
      <c r="I36" s="43"/>
      <c r="J36" s="19">
        <v>18</v>
      </c>
      <c r="K36" s="38"/>
      <c r="L36" s="71"/>
      <c r="M36" s="71"/>
      <c r="N36" s="71"/>
      <c r="O36" s="71"/>
      <c r="P36" s="71"/>
      <c r="Q36" s="71"/>
      <c r="R36" s="71"/>
      <c r="S36" s="71"/>
      <c r="T36" s="71"/>
      <c r="U36" s="71"/>
      <c r="V36" s="71"/>
      <c r="W36" s="71"/>
      <c r="X36" s="71"/>
      <c r="Y36" s="71"/>
    </row>
    <row r="37" spans="1:25" ht="15">
      <c r="A37" s="15"/>
      <c r="B37" s="39"/>
      <c r="C37" s="42" t="s">
        <v>753</v>
      </c>
      <c r="D37" s="43"/>
      <c r="E37" s="19">
        <v>24</v>
      </c>
      <c r="F37" s="39"/>
      <c r="G37" s="39"/>
      <c r="H37" s="42" t="s">
        <v>759</v>
      </c>
      <c r="I37" s="43"/>
      <c r="J37" s="19">
        <v>11</v>
      </c>
      <c r="K37" s="39"/>
      <c r="L37" s="71"/>
      <c r="M37" s="71"/>
      <c r="N37" s="71"/>
      <c r="O37" s="71"/>
      <c r="P37" s="71"/>
      <c r="Q37" s="71"/>
      <c r="R37" s="71"/>
      <c r="S37" s="71"/>
      <c r="T37" s="71"/>
      <c r="U37" s="71"/>
      <c r="V37" s="71"/>
      <c r="W37" s="71"/>
      <c r="X37" s="71"/>
      <c r="Y37" s="71"/>
    </row>
    <row r="38" spans="1:25" ht="15">
      <c r="A38" s="15"/>
      <c r="B38" s="41">
        <v>4</v>
      </c>
      <c r="C38" s="42" t="s">
        <v>867</v>
      </c>
      <c r="D38" s="43"/>
      <c r="E38" s="19">
        <v>16</v>
      </c>
      <c r="F38" s="38" t="s">
        <v>84</v>
      </c>
      <c r="G38" s="40">
        <v>4</v>
      </c>
      <c r="H38" s="42" t="s">
        <v>775</v>
      </c>
      <c r="I38" s="43"/>
      <c r="J38" s="19">
        <v>19</v>
      </c>
      <c r="K38" s="38"/>
      <c r="L38" s="71"/>
      <c r="M38" s="71"/>
      <c r="N38" s="71"/>
      <c r="O38" s="71"/>
      <c r="P38" s="71"/>
      <c r="Q38" s="71"/>
      <c r="R38" s="71"/>
      <c r="S38" s="71"/>
      <c r="T38" s="71"/>
      <c r="U38" s="71"/>
      <c r="V38" s="71"/>
      <c r="W38" s="71"/>
      <c r="X38" s="71"/>
      <c r="Y38" s="71"/>
    </row>
    <row r="39" spans="1:25" ht="15">
      <c r="A39" s="15"/>
      <c r="B39" s="39"/>
      <c r="C39" s="42" t="s">
        <v>866</v>
      </c>
      <c r="D39" s="43"/>
      <c r="E39" s="19">
        <v>19</v>
      </c>
      <c r="F39" s="39"/>
      <c r="G39" s="39"/>
      <c r="H39" s="42" t="s">
        <v>773</v>
      </c>
      <c r="I39" s="43"/>
      <c r="J39" s="19">
        <v>22</v>
      </c>
      <c r="K39" s="39"/>
      <c r="L39" s="71"/>
      <c r="M39" s="71"/>
      <c r="N39" s="71"/>
      <c r="O39" s="71"/>
      <c r="P39" s="71"/>
      <c r="Q39" s="71"/>
      <c r="R39" s="71"/>
      <c r="S39" s="71"/>
      <c r="T39" s="71"/>
      <c r="U39" s="71"/>
      <c r="V39" s="71"/>
      <c r="W39" s="71"/>
      <c r="X39" s="71"/>
      <c r="Y39" s="71"/>
    </row>
    <row r="40" spans="1:25" ht="15">
      <c r="A40" s="15"/>
      <c r="B40" s="41">
        <v>5</v>
      </c>
      <c r="C40" s="42" t="s">
        <v>743</v>
      </c>
      <c r="D40" s="43"/>
      <c r="E40" s="19">
        <v>19</v>
      </c>
      <c r="F40" s="38" t="s">
        <v>38</v>
      </c>
      <c r="G40" s="40">
        <v>5</v>
      </c>
      <c r="H40" s="42" t="s">
        <v>800</v>
      </c>
      <c r="I40" s="43"/>
      <c r="J40" s="19">
        <v>14</v>
      </c>
      <c r="K40" s="38"/>
      <c r="L40" s="71"/>
      <c r="M40" s="71"/>
      <c r="N40" s="71"/>
      <c r="O40" s="71"/>
      <c r="P40" s="71"/>
      <c r="Q40" s="71"/>
      <c r="R40" s="71"/>
      <c r="S40" s="71"/>
      <c r="T40" s="71"/>
      <c r="U40" s="71"/>
      <c r="V40" s="71"/>
      <c r="W40" s="71"/>
      <c r="X40" s="71"/>
      <c r="Y40" s="71"/>
    </row>
    <row r="41" spans="1:25" ht="15">
      <c r="A41" s="15"/>
      <c r="B41" s="39"/>
      <c r="C41" s="42" t="s">
        <v>741</v>
      </c>
      <c r="D41" s="43"/>
      <c r="E41" s="19">
        <v>20</v>
      </c>
      <c r="F41" s="39"/>
      <c r="G41" s="39"/>
      <c r="H41" s="42" t="s">
        <v>765</v>
      </c>
      <c r="I41" s="43"/>
      <c r="J41" s="19">
        <v>17</v>
      </c>
      <c r="K41" s="39"/>
      <c r="L41" s="71"/>
      <c r="M41" s="71"/>
      <c r="N41" s="71"/>
      <c r="O41" s="71"/>
      <c r="P41" s="71"/>
      <c r="Q41" s="71"/>
      <c r="R41" s="71"/>
      <c r="S41" s="71"/>
      <c r="T41" s="71"/>
      <c r="U41" s="71"/>
      <c r="V41" s="71"/>
      <c r="W41" s="71"/>
      <c r="X41" s="71"/>
      <c r="Y41" s="71"/>
    </row>
    <row r="42" spans="1:25" ht="15">
      <c r="A42" s="22"/>
      <c r="B42" s="44" t="str">
        <f>"TOTAL MATCHES WON BY : "&amp;C28</f>
        <v>TOTAL MATCHES WON BY : THE VINES</v>
      </c>
      <c r="C42" s="45"/>
      <c r="D42" s="45"/>
      <c r="E42" s="43"/>
      <c r="F42" s="19">
        <f>COUNTA(F32:F41)-0.5*COUNTIF(F32:F41,"Sq*")-COUNTIF(F32:F41,"TBA")</f>
        <v>5</v>
      </c>
      <c r="G42" s="55" t="str">
        <f>"TOTAL MATCHES WON BY : "&amp;H28</f>
        <v>TOTAL MATCHES WON BY : JOONDALUP</v>
      </c>
      <c r="H42" s="45"/>
      <c r="I42" s="45"/>
      <c r="J42" s="43"/>
      <c r="K42" s="19">
        <f>COUNTA(K32:K41)-0.5*COUNTIF(K32:K41,"Sq*")-COUNTIF(K32:K41,"TBA")</f>
        <v>0</v>
      </c>
      <c r="L42" s="70"/>
      <c r="M42" s="70"/>
      <c r="N42" s="70" t="str">
        <f>IF(F42+K42=0,"",C28)</f>
        <v>THE VINES</v>
      </c>
      <c r="O42" s="24">
        <f>F42</f>
        <v>5</v>
      </c>
      <c r="P42" s="70" t="str">
        <f>IF(F42+K42=0,"",H28)</f>
        <v>JOONDALUP</v>
      </c>
      <c r="Q42" s="24">
        <f>K42</f>
        <v>0</v>
      </c>
      <c r="R42" s="70" t="str">
        <f>G43</f>
        <v>THE VINES</v>
      </c>
      <c r="S42" s="70" t="str">
        <f>IF(R42="HALVED",C28,"")</f>
        <v/>
      </c>
      <c r="T42" s="70" t="str">
        <f>IF(R42="HALVED",H28,"")</f>
        <v/>
      </c>
      <c r="U42" s="70"/>
      <c r="V42" s="70"/>
      <c r="W42" s="70"/>
      <c r="X42" s="70"/>
      <c r="Y42" s="70"/>
    </row>
    <row r="43" spans="1:25" ht="15">
      <c r="A43" s="25"/>
      <c r="B43" s="46" t="s">
        <v>52</v>
      </c>
      <c r="C43" s="45"/>
      <c r="D43" s="45"/>
      <c r="E43" s="45"/>
      <c r="F43" s="43"/>
      <c r="G43" s="56" t="str">
        <f>IF(F42+K42&lt;4,"",IF(F42=K42,"HALVED",IF(F42&gt;K42,C28,H28)))</f>
        <v>THE VINES</v>
      </c>
      <c r="H43" s="45"/>
      <c r="I43" s="45"/>
      <c r="J43" s="45"/>
      <c r="K43" s="43"/>
      <c r="L43" s="69"/>
      <c r="M43" s="69"/>
      <c r="N43" s="69"/>
      <c r="O43" s="69"/>
      <c r="P43" s="69"/>
      <c r="Q43" s="69"/>
      <c r="R43" s="69"/>
      <c r="S43" s="69"/>
      <c r="T43" s="69"/>
      <c r="U43" s="69"/>
      <c r="V43" s="69"/>
      <c r="W43" s="69"/>
      <c r="X43" s="69"/>
      <c r="Y43" s="69"/>
    </row>
    <row r="44" spans="1:25" ht="15">
      <c r="A44" s="25"/>
      <c r="B44" s="28"/>
      <c r="C44" s="28"/>
      <c r="D44" s="28"/>
      <c r="E44" s="28"/>
      <c r="F44" s="28"/>
      <c r="G44" s="29"/>
      <c r="H44" s="29"/>
      <c r="I44" s="29"/>
      <c r="J44" s="29"/>
      <c r="K44" s="29"/>
      <c r="L44" s="69"/>
      <c r="M44" s="69"/>
      <c r="N44" s="69"/>
      <c r="O44" s="69"/>
      <c r="P44" s="69"/>
      <c r="Q44" s="69"/>
      <c r="R44" s="69"/>
      <c r="S44" s="69"/>
      <c r="T44" s="69"/>
      <c r="U44" s="69"/>
      <c r="V44" s="69"/>
      <c r="W44" s="69"/>
      <c r="X44" s="69"/>
      <c r="Y44" s="69"/>
    </row>
    <row r="45" spans="1:25" ht="22.5" customHeight="1">
      <c r="A45" s="25"/>
      <c r="B45" s="57" t="s">
        <v>76</v>
      </c>
      <c r="C45" s="45"/>
      <c r="D45" s="45"/>
      <c r="E45" s="45"/>
      <c r="F45" s="45"/>
      <c r="G45" s="45"/>
      <c r="H45" s="45"/>
      <c r="I45" s="45"/>
      <c r="J45" s="45"/>
      <c r="K45" s="43"/>
      <c r="L45" s="69"/>
      <c r="M45" s="69"/>
      <c r="N45" s="69"/>
      <c r="O45" s="69"/>
      <c r="P45" s="69"/>
      <c r="Q45" s="69"/>
      <c r="R45" s="69"/>
      <c r="S45" s="69"/>
      <c r="T45" s="69"/>
      <c r="U45" s="69"/>
      <c r="V45" s="69"/>
      <c r="W45" s="69"/>
      <c r="X45" s="69"/>
      <c r="Y45" s="69"/>
    </row>
    <row r="46" spans="1:25" ht="15">
      <c r="A46" s="25"/>
      <c r="B46" s="16" t="s">
        <v>22</v>
      </c>
      <c r="C46" s="58" t="s">
        <v>555</v>
      </c>
      <c r="D46" s="45"/>
      <c r="E46" s="45"/>
      <c r="F46" s="43"/>
      <c r="G46" s="17" t="s">
        <v>22</v>
      </c>
      <c r="H46" s="48" t="s">
        <v>776</v>
      </c>
      <c r="I46" s="45"/>
      <c r="J46" s="45"/>
      <c r="K46" s="43"/>
      <c r="L46" s="69"/>
      <c r="M46" s="69"/>
      <c r="N46" s="69"/>
      <c r="O46" s="69"/>
      <c r="P46" s="69"/>
      <c r="Q46" s="69"/>
      <c r="R46" s="69"/>
      <c r="S46" s="69"/>
      <c r="T46" s="69"/>
      <c r="U46" s="69"/>
      <c r="V46" s="69"/>
      <c r="W46" s="69"/>
      <c r="X46" s="69"/>
      <c r="Y46" s="69"/>
    </row>
    <row r="47" spans="1:25" ht="15">
      <c r="A47" s="15"/>
      <c r="B47" s="41" t="s">
        <v>23</v>
      </c>
      <c r="C47" s="59" t="s">
        <v>24</v>
      </c>
      <c r="D47" s="50"/>
      <c r="E47" s="41">
        <v>20</v>
      </c>
      <c r="F47" s="41" t="s">
        <v>26</v>
      </c>
      <c r="G47" s="40" t="s">
        <v>23</v>
      </c>
      <c r="H47" s="49" t="s">
        <v>24</v>
      </c>
      <c r="I47" s="50"/>
      <c r="J47" s="40" t="s">
        <v>25</v>
      </c>
      <c r="K47" s="40" t="s">
        <v>26</v>
      </c>
      <c r="L47" s="69"/>
      <c r="M47" s="69"/>
      <c r="N47" s="69"/>
      <c r="O47" s="69"/>
      <c r="P47" s="69"/>
      <c r="Q47" s="69"/>
      <c r="R47" s="69"/>
      <c r="S47" s="69"/>
      <c r="T47" s="69"/>
      <c r="U47" s="69"/>
      <c r="V47" s="69"/>
      <c r="W47" s="69"/>
      <c r="X47" s="69"/>
      <c r="Y47" s="69"/>
    </row>
    <row r="48" spans="1:25" ht="15">
      <c r="A48" s="15"/>
      <c r="B48" s="47"/>
      <c r="C48" s="51"/>
      <c r="D48" s="52"/>
      <c r="E48" s="47"/>
      <c r="F48" s="47"/>
      <c r="G48" s="47"/>
      <c r="H48" s="51"/>
      <c r="I48" s="52"/>
      <c r="J48" s="47"/>
      <c r="K48" s="47"/>
      <c r="L48" s="69"/>
      <c r="M48" s="69"/>
      <c r="N48" s="69"/>
      <c r="O48" s="69"/>
      <c r="P48" s="69"/>
      <c r="Q48" s="69"/>
      <c r="R48" s="69"/>
      <c r="S48" s="69"/>
      <c r="T48" s="69"/>
      <c r="U48" s="69"/>
      <c r="V48" s="69"/>
      <c r="W48" s="69"/>
      <c r="X48" s="69"/>
      <c r="Y48" s="69"/>
    </row>
    <row r="49" spans="1:25" ht="15">
      <c r="A49" s="15"/>
      <c r="B49" s="39"/>
      <c r="C49" s="53"/>
      <c r="D49" s="54"/>
      <c r="E49" s="39"/>
      <c r="F49" s="39"/>
      <c r="G49" s="39"/>
      <c r="H49" s="53"/>
      <c r="I49" s="54"/>
      <c r="J49" s="39"/>
      <c r="K49" s="39"/>
      <c r="L49" s="69"/>
      <c r="M49" s="69"/>
      <c r="N49" s="69"/>
      <c r="O49" s="69"/>
      <c r="P49" s="69"/>
      <c r="Q49" s="69"/>
      <c r="R49" s="69"/>
      <c r="S49" s="69"/>
      <c r="T49" s="69"/>
      <c r="U49" s="69"/>
      <c r="V49" s="69"/>
      <c r="W49" s="69"/>
      <c r="X49" s="69"/>
      <c r="Y49" s="69"/>
    </row>
    <row r="50" spans="1:25" ht="15">
      <c r="A50" s="15"/>
      <c r="B50" s="41">
        <v>1</v>
      </c>
      <c r="C50" s="42" t="s">
        <v>750</v>
      </c>
      <c r="D50" s="43"/>
      <c r="E50" s="19">
        <v>11</v>
      </c>
      <c r="F50" s="38" t="s">
        <v>43</v>
      </c>
      <c r="G50" s="40">
        <v>1</v>
      </c>
      <c r="H50" s="42" t="s">
        <v>775</v>
      </c>
      <c r="I50" s="43"/>
      <c r="J50" s="19">
        <v>17</v>
      </c>
      <c r="K50" s="38"/>
      <c r="L50" s="71"/>
      <c r="M50" s="71"/>
      <c r="N50" s="71"/>
      <c r="O50" s="71"/>
      <c r="P50" s="71"/>
      <c r="Q50" s="71"/>
      <c r="R50" s="71"/>
      <c r="S50" s="71"/>
      <c r="T50" s="71"/>
      <c r="U50" s="71"/>
      <c r="V50" s="71"/>
      <c r="W50" s="71"/>
      <c r="X50" s="71"/>
      <c r="Y50" s="71"/>
    </row>
    <row r="51" spans="1:25" ht="15">
      <c r="A51" s="15"/>
      <c r="B51" s="39"/>
      <c r="C51" s="42" t="s">
        <v>865</v>
      </c>
      <c r="D51" s="43"/>
      <c r="E51" s="19">
        <v>24</v>
      </c>
      <c r="F51" s="39"/>
      <c r="G51" s="39"/>
      <c r="H51" s="42" t="s">
        <v>864</v>
      </c>
      <c r="I51" s="43"/>
      <c r="J51" s="19">
        <v>19</v>
      </c>
      <c r="K51" s="39"/>
      <c r="L51" s="71"/>
      <c r="M51" s="71"/>
      <c r="N51" s="71"/>
      <c r="O51" s="71"/>
      <c r="P51" s="71"/>
      <c r="Q51" s="71"/>
      <c r="R51" s="71"/>
      <c r="S51" s="71"/>
      <c r="T51" s="71"/>
      <c r="U51" s="71"/>
      <c r="V51" s="71"/>
      <c r="W51" s="71"/>
      <c r="X51" s="71"/>
      <c r="Y51" s="71"/>
    </row>
    <row r="52" spans="1:25" ht="15">
      <c r="A52" s="15"/>
      <c r="B52" s="41">
        <v>2</v>
      </c>
      <c r="C52" s="42" t="s">
        <v>839</v>
      </c>
      <c r="D52" s="43"/>
      <c r="E52" s="19">
        <v>35</v>
      </c>
      <c r="F52" s="38" t="s">
        <v>84</v>
      </c>
      <c r="G52" s="40">
        <v>2</v>
      </c>
      <c r="H52" s="42" t="s">
        <v>797</v>
      </c>
      <c r="I52" s="43"/>
      <c r="J52" s="19">
        <v>13</v>
      </c>
      <c r="K52" s="38"/>
      <c r="L52" s="71"/>
      <c r="M52" s="71"/>
      <c r="N52" s="71"/>
      <c r="O52" s="71"/>
      <c r="P52" s="71"/>
      <c r="Q52" s="71"/>
      <c r="R52" s="71"/>
      <c r="S52" s="71"/>
      <c r="T52" s="71"/>
      <c r="U52" s="71"/>
      <c r="V52" s="71"/>
      <c r="W52" s="71"/>
      <c r="X52" s="71"/>
      <c r="Y52" s="71"/>
    </row>
    <row r="53" spans="1:25" ht="15">
      <c r="A53" s="15"/>
      <c r="B53" s="39"/>
      <c r="C53" s="42" t="s">
        <v>863</v>
      </c>
      <c r="D53" s="43"/>
      <c r="E53" s="19">
        <v>29</v>
      </c>
      <c r="F53" s="39"/>
      <c r="G53" s="39"/>
      <c r="H53" s="42" t="s">
        <v>862</v>
      </c>
      <c r="I53" s="43"/>
      <c r="J53" s="19">
        <v>9</v>
      </c>
      <c r="K53" s="39"/>
      <c r="L53" s="71"/>
      <c r="M53" s="71"/>
      <c r="N53" s="71"/>
      <c r="O53" s="71"/>
      <c r="P53" s="71"/>
      <c r="Q53" s="71"/>
      <c r="R53" s="71"/>
      <c r="S53" s="71"/>
      <c r="T53" s="71"/>
      <c r="U53" s="71"/>
      <c r="V53" s="71"/>
      <c r="W53" s="71"/>
      <c r="X53" s="71"/>
      <c r="Y53" s="71"/>
    </row>
    <row r="54" spans="1:25" ht="15">
      <c r="A54" s="15"/>
      <c r="B54" s="41">
        <v>3</v>
      </c>
      <c r="C54" s="42" t="s">
        <v>861</v>
      </c>
      <c r="D54" s="43"/>
      <c r="E54" s="19">
        <v>24</v>
      </c>
      <c r="F54" s="38" t="s">
        <v>55</v>
      </c>
      <c r="G54" s="40">
        <v>3</v>
      </c>
      <c r="H54" s="42" t="s">
        <v>860</v>
      </c>
      <c r="I54" s="43"/>
      <c r="J54" s="19">
        <v>21</v>
      </c>
      <c r="K54" s="38"/>
      <c r="L54" s="71"/>
      <c r="M54" s="71"/>
      <c r="N54" s="71"/>
      <c r="O54" s="71"/>
      <c r="P54" s="71"/>
      <c r="Q54" s="71"/>
      <c r="R54" s="71"/>
      <c r="S54" s="71"/>
      <c r="T54" s="71"/>
      <c r="U54" s="71"/>
      <c r="V54" s="71"/>
      <c r="W54" s="71"/>
      <c r="X54" s="71"/>
      <c r="Y54" s="71"/>
    </row>
    <row r="55" spans="1:25" ht="15">
      <c r="A55" s="15"/>
      <c r="B55" s="39"/>
      <c r="C55" s="42" t="s">
        <v>740</v>
      </c>
      <c r="D55" s="43"/>
      <c r="E55" s="19">
        <v>29</v>
      </c>
      <c r="F55" s="39"/>
      <c r="G55" s="39"/>
      <c r="H55" s="42" t="s">
        <v>859</v>
      </c>
      <c r="I55" s="43"/>
      <c r="J55" s="19">
        <v>14</v>
      </c>
      <c r="K55" s="39"/>
      <c r="L55" s="71"/>
      <c r="M55" s="71"/>
      <c r="N55" s="71"/>
      <c r="O55" s="71"/>
      <c r="P55" s="71"/>
      <c r="Q55" s="71"/>
      <c r="R55" s="71"/>
      <c r="S55" s="71"/>
      <c r="T55" s="71"/>
      <c r="U55" s="71"/>
      <c r="V55" s="71"/>
      <c r="W55" s="71"/>
      <c r="X55" s="71"/>
      <c r="Y55" s="71"/>
    </row>
    <row r="56" spans="1:25" ht="15">
      <c r="A56" s="15"/>
      <c r="B56" s="41">
        <v>4</v>
      </c>
      <c r="C56" s="42" t="s">
        <v>858</v>
      </c>
      <c r="D56" s="43"/>
      <c r="E56" s="19">
        <v>17</v>
      </c>
      <c r="F56" s="38" t="s">
        <v>84</v>
      </c>
      <c r="G56" s="40">
        <v>4</v>
      </c>
      <c r="H56" s="42" t="s">
        <v>857</v>
      </c>
      <c r="I56" s="43"/>
      <c r="J56" s="19">
        <v>12</v>
      </c>
      <c r="K56" s="38"/>
      <c r="L56" s="71"/>
      <c r="M56" s="71"/>
      <c r="N56" s="71"/>
      <c r="O56" s="71"/>
      <c r="P56" s="71"/>
      <c r="Q56" s="71"/>
      <c r="R56" s="71"/>
      <c r="S56" s="71"/>
      <c r="T56" s="71"/>
      <c r="U56" s="71"/>
      <c r="V56" s="71"/>
      <c r="W56" s="71"/>
      <c r="X56" s="71"/>
      <c r="Y56" s="71"/>
    </row>
    <row r="57" spans="1:25" ht="15">
      <c r="A57" s="15"/>
      <c r="B57" s="39"/>
      <c r="C57" s="42" t="s">
        <v>856</v>
      </c>
      <c r="D57" s="43"/>
      <c r="E57" s="19">
        <v>25</v>
      </c>
      <c r="F57" s="39"/>
      <c r="G57" s="39"/>
      <c r="H57" s="42" t="s">
        <v>855</v>
      </c>
      <c r="I57" s="43"/>
      <c r="J57" s="19">
        <v>15</v>
      </c>
      <c r="K57" s="39"/>
      <c r="L57" s="71"/>
      <c r="M57" s="71"/>
      <c r="N57" s="71"/>
      <c r="O57" s="71"/>
      <c r="P57" s="71"/>
      <c r="Q57" s="71"/>
      <c r="R57" s="71"/>
      <c r="S57" s="71"/>
      <c r="T57" s="71"/>
      <c r="U57" s="71"/>
      <c r="V57" s="71"/>
      <c r="W57" s="71"/>
      <c r="X57" s="71"/>
      <c r="Y57" s="71"/>
    </row>
    <row r="58" spans="1:25" ht="15">
      <c r="A58" s="15"/>
      <c r="B58" s="41">
        <v>5</v>
      </c>
      <c r="C58" s="42" t="s">
        <v>742</v>
      </c>
      <c r="D58" s="43"/>
      <c r="E58" s="19">
        <v>17</v>
      </c>
      <c r="F58" s="38" t="s">
        <v>84</v>
      </c>
      <c r="G58" s="40">
        <v>5</v>
      </c>
      <c r="H58" s="42" t="s">
        <v>854</v>
      </c>
      <c r="I58" s="43"/>
      <c r="J58" s="19">
        <v>15</v>
      </c>
      <c r="K58" s="38"/>
      <c r="L58" s="71"/>
      <c r="M58" s="71"/>
      <c r="N58" s="71"/>
      <c r="O58" s="71"/>
      <c r="P58" s="71"/>
      <c r="Q58" s="71"/>
      <c r="R58" s="71"/>
      <c r="S58" s="71"/>
      <c r="T58" s="71"/>
      <c r="U58" s="71"/>
      <c r="V58" s="71"/>
      <c r="W58" s="71"/>
      <c r="X58" s="71"/>
      <c r="Y58" s="71"/>
    </row>
    <row r="59" spans="1:25" ht="15">
      <c r="A59" s="15"/>
      <c r="B59" s="39"/>
      <c r="C59" s="42" t="s">
        <v>853</v>
      </c>
      <c r="D59" s="43"/>
      <c r="E59" s="19">
        <v>28</v>
      </c>
      <c r="F59" s="39"/>
      <c r="G59" s="39"/>
      <c r="H59" s="42" t="s">
        <v>852</v>
      </c>
      <c r="I59" s="43"/>
      <c r="J59" s="19">
        <v>14</v>
      </c>
      <c r="K59" s="39"/>
      <c r="L59" s="71"/>
      <c r="M59" s="71"/>
      <c r="N59" s="71"/>
      <c r="O59" s="71"/>
      <c r="P59" s="71"/>
      <c r="Q59" s="71"/>
      <c r="R59" s="71"/>
      <c r="S59" s="71"/>
      <c r="T59" s="71"/>
      <c r="U59" s="71"/>
      <c r="V59" s="71"/>
      <c r="W59" s="71"/>
      <c r="X59" s="71"/>
      <c r="Y59" s="71"/>
    </row>
    <row r="60" spans="1:25" ht="15">
      <c r="A60" s="15"/>
      <c r="B60" s="44" t="str">
        <f>"TOTAL MATCHES WON BY : "&amp;C46</f>
        <v>TOTAL MATCHES WON BY : CHEQUERS</v>
      </c>
      <c r="C60" s="45"/>
      <c r="D60" s="45"/>
      <c r="E60" s="43"/>
      <c r="F60" s="19">
        <f>COUNTA(F50:F59)-0.5*COUNTIF(F50:F59,"Sq*")-COUNTIF(F50:F59,"TBA")</f>
        <v>5</v>
      </c>
      <c r="G60" s="55" t="str">
        <f>"TOTAL MATCHES WON BY : "&amp;H46</f>
        <v>TOTAL MATCHES WON BY : JOONDALUP</v>
      </c>
      <c r="H60" s="45"/>
      <c r="I60" s="45"/>
      <c r="J60" s="43"/>
      <c r="K60" s="19">
        <f>COUNTA(K50:K59)-0.5*COUNTIF(K50:K59,"Sq*")-COUNTIF(K50:K59,"TBA")</f>
        <v>0</v>
      </c>
      <c r="L60" s="70"/>
      <c r="M60" s="70"/>
      <c r="N60" s="70" t="str">
        <f>IF(F60+K60=0,"",C46)</f>
        <v>CHEQUERS</v>
      </c>
      <c r="O60" s="24">
        <f>F60</f>
        <v>5</v>
      </c>
      <c r="P60" s="70" t="str">
        <f>IF(F60+K60=0,"",H46)</f>
        <v>JOONDALUP</v>
      </c>
      <c r="Q60" s="24">
        <f>K60</f>
        <v>0</v>
      </c>
      <c r="R60" s="70" t="str">
        <f>G61</f>
        <v>CHEQUERS</v>
      </c>
      <c r="S60" s="70" t="str">
        <f>IF(R60="HALVED",C46,"")</f>
        <v/>
      </c>
      <c r="T60" s="70" t="str">
        <f>IF(R60="HALVED",H46,"")</f>
        <v/>
      </c>
      <c r="U60" s="70"/>
      <c r="V60" s="70"/>
      <c r="W60" s="70"/>
      <c r="X60" s="70"/>
      <c r="Y60" s="70"/>
    </row>
    <row r="61" spans="1:25" ht="15">
      <c r="A61" s="22"/>
      <c r="B61" s="46" t="s">
        <v>52</v>
      </c>
      <c r="C61" s="45"/>
      <c r="D61" s="45"/>
      <c r="E61" s="45"/>
      <c r="F61" s="43"/>
      <c r="G61" s="56" t="str">
        <f>IF(F60+K60&lt;4,"",IF(F60=K60,"HALVED",IF(F60&gt;K60,C46,H46)))</f>
        <v>CHEQUERS</v>
      </c>
      <c r="H61" s="45"/>
      <c r="I61" s="45"/>
      <c r="J61" s="45"/>
      <c r="K61" s="43"/>
      <c r="L61" s="69"/>
      <c r="M61" s="69"/>
      <c r="N61" s="69"/>
      <c r="O61" s="69"/>
      <c r="P61" s="69"/>
      <c r="Q61" s="69"/>
      <c r="R61" s="69"/>
      <c r="S61" s="69"/>
      <c r="T61" s="69"/>
      <c r="U61" s="69"/>
      <c r="V61" s="69"/>
      <c r="W61" s="69"/>
      <c r="X61" s="69"/>
      <c r="Y61" s="69"/>
    </row>
    <row r="62" spans="1:25" ht="15.75" customHeight="1">
      <c r="A62" s="25"/>
      <c r="B62" s="26"/>
      <c r="C62" s="26"/>
      <c r="D62" s="26"/>
      <c r="E62" s="26"/>
      <c r="F62" s="26"/>
      <c r="G62" s="27"/>
      <c r="H62" s="27"/>
      <c r="I62" s="27"/>
      <c r="J62" s="27"/>
      <c r="K62" s="27"/>
      <c r="L62" s="69"/>
      <c r="M62" s="69"/>
      <c r="N62" s="69"/>
      <c r="O62" s="69"/>
      <c r="P62" s="69"/>
      <c r="Q62" s="69"/>
      <c r="R62" s="69"/>
      <c r="S62" s="69"/>
      <c r="T62" s="69"/>
      <c r="U62" s="69"/>
      <c r="V62" s="69"/>
      <c r="W62" s="69"/>
      <c r="X62" s="69"/>
      <c r="Y62" s="69"/>
    </row>
    <row r="63" spans="1:25" ht="15">
      <c r="A63" s="25"/>
      <c r="B63" s="16" t="s">
        <v>22</v>
      </c>
      <c r="C63" s="58" t="s">
        <v>17</v>
      </c>
      <c r="D63" s="45"/>
      <c r="E63" s="45"/>
      <c r="F63" s="43"/>
      <c r="G63" s="17" t="s">
        <v>22</v>
      </c>
      <c r="H63" s="48" t="s">
        <v>18</v>
      </c>
      <c r="I63" s="45"/>
      <c r="J63" s="45"/>
      <c r="K63" s="43"/>
      <c r="L63" s="69"/>
      <c r="M63" s="69"/>
      <c r="N63" s="69"/>
      <c r="O63" s="69"/>
      <c r="P63" s="69"/>
      <c r="Q63" s="69"/>
      <c r="R63" s="69"/>
      <c r="S63" s="69"/>
      <c r="T63" s="69"/>
      <c r="U63" s="69"/>
      <c r="V63" s="69"/>
      <c r="W63" s="69"/>
      <c r="X63" s="69"/>
      <c r="Y63" s="69"/>
    </row>
    <row r="64" spans="1:25" ht="18">
      <c r="A64" s="13"/>
      <c r="B64" s="41" t="s">
        <v>23</v>
      </c>
      <c r="C64" s="59" t="s">
        <v>24</v>
      </c>
      <c r="D64" s="50"/>
      <c r="E64" s="41" t="s">
        <v>25</v>
      </c>
      <c r="F64" s="41" t="s">
        <v>26</v>
      </c>
      <c r="G64" s="40" t="s">
        <v>23</v>
      </c>
      <c r="H64" s="49" t="s">
        <v>24</v>
      </c>
      <c r="I64" s="50"/>
      <c r="J64" s="40" t="s">
        <v>25</v>
      </c>
      <c r="K64" s="40" t="s">
        <v>26</v>
      </c>
      <c r="L64" s="69"/>
      <c r="M64" s="69"/>
      <c r="N64" s="69"/>
      <c r="O64" s="69"/>
      <c r="P64" s="69"/>
      <c r="Q64" s="69"/>
      <c r="R64" s="69"/>
      <c r="S64" s="69"/>
      <c r="T64" s="69"/>
      <c r="U64" s="69"/>
      <c r="V64" s="69"/>
      <c r="W64" s="69"/>
      <c r="X64" s="69"/>
      <c r="Y64" s="69"/>
    </row>
    <row r="65" spans="1:25" ht="13.5" customHeight="1">
      <c r="A65" s="15"/>
      <c r="B65" s="47"/>
      <c r="C65" s="51"/>
      <c r="D65" s="52"/>
      <c r="E65" s="47"/>
      <c r="F65" s="47"/>
      <c r="G65" s="47"/>
      <c r="H65" s="51"/>
      <c r="I65" s="52"/>
      <c r="J65" s="47"/>
      <c r="K65" s="47"/>
      <c r="L65" s="69"/>
      <c r="M65" s="69"/>
      <c r="N65" s="69"/>
      <c r="O65" s="69"/>
      <c r="P65" s="69"/>
      <c r="Q65" s="69"/>
      <c r="R65" s="69"/>
      <c r="S65" s="69"/>
      <c r="T65" s="69"/>
      <c r="U65" s="69"/>
      <c r="V65" s="69"/>
      <c r="W65" s="69"/>
      <c r="X65" s="69"/>
      <c r="Y65" s="69"/>
    </row>
    <row r="66" spans="1:25" ht="15">
      <c r="A66" s="15"/>
      <c r="B66" s="39"/>
      <c r="C66" s="53"/>
      <c r="D66" s="54"/>
      <c r="E66" s="39"/>
      <c r="F66" s="39"/>
      <c r="G66" s="39"/>
      <c r="H66" s="53"/>
      <c r="I66" s="54"/>
      <c r="J66" s="39"/>
      <c r="K66" s="39"/>
      <c r="L66" s="69"/>
      <c r="M66" s="69"/>
      <c r="N66" s="69"/>
      <c r="O66" s="69"/>
      <c r="P66" s="69"/>
      <c r="Q66" s="69"/>
      <c r="R66" s="69"/>
      <c r="S66" s="69"/>
      <c r="T66" s="69"/>
      <c r="U66" s="69"/>
      <c r="V66" s="69"/>
      <c r="W66" s="69"/>
      <c r="X66" s="69"/>
      <c r="Y66" s="69"/>
    </row>
    <row r="67" spans="1:25" ht="15">
      <c r="A67" s="15"/>
      <c r="B67" s="41">
        <v>1</v>
      </c>
      <c r="C67" s="42" t="s">
        <v>823</v>
      </c>
      <c r="D67" s="43"/>
      <c r="E67" s="19">
        <v>7</v>
      </c>
      <c r="F67" s="38"/>
      <c r="G67" s="40">
        <v>1</v>
      </c>
      <c r="H67" s="42" t="s">
        <v>851</v>
      </c>
      <c r="I67" s="43"/>
      <c r="J67" s="19">
        <v>16</v>
      </c>
      <c r="K67" s="38" t="s">
        <v>64</v>
      </c>
      <c r="L67" s="71"/>
      <c r="M67" s="71"/>
      <c r="N67" s="71"/>
      <c r="O67" s="71"/>
      <c r="P67" s="71"/>
      <c r="Q67" s="71"/>
      <c r="R67" s="71"/>
      <c r="S67" s="71"/>
      <c r="T67" s="71"/>
      <c r="U67" s="71"/>
      <c r="V67" s="71"/>
      <c r="W67" s="71"/>
      <c r="X67" s="71"/>
      <c r="Y67" s="71"/>
    </row>
    <row r="68" spans="1:25" ht="15">
      <c r="A68" s="15"/>
      <c r="B68" s="39"/>
      <c r="C68" s="42" t="s">
        <v>850</v>
      </c>
      <c r="D68" s="43"/>
      <c r="E68" s="19">
        <v>14</v>
      </c>
      <c r="F68" s="39"/>
      <c r="G68" s="39"/>
      <c r="H68" s="42" t="s">
        <v>793</v>
      </c>
      <c r="I68" s="43"/>
      <c r="J68" s="19">
        <v>22</v>
      </c>
      <c r="K68" s="39"/>
      <c r="L68" s="71"/>
      <c r="M68" s="71"/>
      <c r="N68" s="71"/>
      <c r="O68" s="71"/>
      <c r="P68" s="71"/>
      <c r="Q68" s="71"/>
      <c r="R68" s="71"/>
      <c r="S68" s="71"/>
      <c r="T68" s="71"/>
      <c r="U68" s="71"/>
      <c r="V68" s="71"/>
      <c r="W68" s="71"/>
      <c r="X68" s="71"/>
      <c r="Y68" s="71"/>
    </row>
    <row r="69" spans="1:25" ht="15">
      <c r="A69" s="15"/>
      <c r="B69" s="41">
        <v>2</v>
      </c>
      <c r="C69" s="42" t="s">
        <v>849</v>
      </c>
      <c r="D69" s="43"/>
      <c r="E69" s="19">
        <v>7</v>
      </c>
      <c r="F69" s="38" t="s">
        <v>55</v>
      </c>
      <c r="G69" s="40">
        <v>2</v>
      </c>
      <c r="H69" s="42" t="s">
        <v>791</v>
      </c>
      <c r="I69" s="43"/>
      <c r="J69" s="19">
        <v>19</v>
      </c>
      <c r="K69" s="38"/>
      <c r="L69" s="71"/>
      <c r="M69" s="71"/>
      <c r="N69" s="71"/>
      <c r="O69" s="71"/>
      <c r="P69" s="71"/>
      <c r="Q69" s="71"/>
      <c r="R69" s="71"/>
      <c r="S69" s="71"/>
      <c r="T69" s="71"/>
      <c r="U69" s="71"/>
      <c r="V69" s="71"/>
      <c r="W69" s="71"/>
      <c r="X69" s="71"/>
      <c r="Y69" s="71"/>
    </row>
    <row r="70" spans="1:25" ht="15">
      <c r="A70" s="15"/>
      <c r="B70" s="39"/>
      <c r="C70" s="42" t="s">
        <v>848</v>
      </c>
      <c r="D70" s="43"/>
      <c r="E70" s="19">
        <v>12</v>
      </c>
      <c r="F70" s="39"/>
      <c r="G70" s="39"/>
      <c r="H70" s="42" t="s">
        <v>847</v>
      </c>
      <c r="I70" s="43"/>
      <c r="J70" s="19">
        <v>20</v>
      </c>
      <c r="K70" s="39"/>
      <c r="L70" s="71"/>
      <c r="M70" s="71"/>
      <c r="N70" s="71"/>
      <c r="O70" s="71"/>
      <c r="P70" s="71"/>
      <c r="Q70" s="71"/>
      <c r="R70" s="71"/>
      <c r="S70" s="71"/>
      <c r="T70" s="71"/>
      <c r="U70" s="71"/>
      <c r="V70" s="71"/>
      <c r="W70" s="71"/>
      <c r="X70" s="71"/>
      <c r="Y70" s="71"/>
    </row>
    <row r="71" spans="1:25" ht="15">
      <c r="A71" s="15"/>
      <c r="B71" s="41">
        <v>3</v>
      </c>
      <c r="C71" s="42" t="s">
        <v>846</v>
      </c>
      <c r="D71" s="43"/>
      <c r="E71" s="19">
        <v>7</v>
      </c>
      <c r="F71" s="38" t="s">
        <v>87</v>
      </c>
      <c r="G71" s="40">
        <v>3</v>
      </c>
      <c r="H71" s="42" t="s">
        <v>787</v>
      </c>
      <c r="I71" s="43"/>
      <c r="J71" s="19">
        <v>15</v>
      </c>
      <c r="K71" s="38"/>
      <c r="L71" s="71"/>
      <c r="M71" s="71"/>
      <c r="N71" s="71"/>
      <c r="O71" s="71"/>
      <c r="P71" s="71"/>
      <c r="Q71" s="71"/>
      <c r="R71" s="71"/>
      <c r="S71" s="71"/>
      <c r="T71" s="71"/>
      <c r="U71" s="71"/>
      <c r="V71" s="71"/>
      <c r="W71" s="71"/>
      <c r="X71" s="71"/>
      <c r="Y71" s="71"/>
    </row>
    <row r="72" spans="1:25" ht="15">
      <c r="A72" s="15"/>
      <c r="B72" s="39"/>
      <c r="C72" s="42" t="s">
        <v>845</v>
      </c>
      <c r="D72" s="43"/>
      <c r="E72" s="19">
        <v>24</v>
      </c>
      <c r="F72" s="39"/>
      <c r="G72" s="39"/>
      <c r="H72" s="42" t="s">
        <v>844</v>
      </c>
      <c r="I72" s="43"/>
      <c r="J72" s="19">
        <v>23</v>
      </c>
      <c r="K72" s="39"/>
      <c r="L72" s="71"/>
      <c r="M72" s="71"/>
      <c r="N72" s="71"/>
      <c r="O72" s="71"/>
      <c r="P72" s="71"/>
      <c r="Q72" s="71"/>
      <c r="R72" s="71"/>
      <c r="S72" s="71"/>
      <c r="T72" s="71"/>
      <c r="U72" s="71"/>
      <c r="V72" s="71"/>
      <c r="W72" s="71"/>
      <c r="X72" s="71"/>
      <c r="Y72" s="71"/>
    </row>
    <row r="73" spans="1:25" ht="15">
      <c r="A73" s="15"/>
      <c r="B73" s="41">
        <v>4</v>
      </c>
      <c r="C73" s="42" t="s">
        <v>816</v>
      </c>
      <c r="D73" s="43"/>
      <c r="E73" s="19">
        <v>6</v>
      </c>
      <c r="F73" s="38" t="s">
        <v>84</v>
      </c>
      <c r="G73" s="40">
        <v>4</v>
      </c>
      <c r="H73" s="42" t="s">
        <v>781</v>
      </c>
      <c r="I73" s="43"/>
      <c r="J73" s="19">
        <v>14</v>
      </c>
      <c r="K73" s="38"/>
      <c r="L73" s="71"/>
      <c r="M73" s="71"/>
      <c r="N73" s="71"/>
      <c r="O73" s="71"/>
      <c r="P73" s="71"/>
      <c r="Q73" s="71"/>
      <c r="R73" s="71"/>
      <c r="S73" s="71"/>
      <c r="T73" s="71"/>
      <c r="U73" s="71"/>
      <c r="V73" s="71"/>
      <c r="W73" s="71"/>
      <c r="X73" s="71"/>
      <c r="Y73" s="71"/>
    </row>
    <row r="74" spans="1:25" ht="15">
      <c r="A74" s="15"/>
      <c r="B74" s="39"/>
      <c r="C74" s="42" t="s">
        <v>843</v>
      </c>
      <c r="D74" s="43"/>
      <c r="E74" s="19">
        <v>14</v>
      </c>
      <c r="F74" s="39"/>
      <c r="G74" s="39"/>
      <c r="H74" s="42" t="s">
        <v>783</v>
      </c>
      <c r="I74" s="43"/>
      <c r="J74" s="19">
        <v>13</v>
      </c>
      <c r="K74" s="39"/>
      <c r="L74" s="71"/>
      <c r="M74" s="71"/>
      <c r="N74" s="71"/>
      <c r="O74" s="71"/>
      <c r="P74" s="71"/>
      <c r="Q74" s="71"/>
      <c r="R74" s="71"/>
      <c r="S74" s="71"/>
      <c r="T74" s="71"/>
      <c r="U74" s="71"/>
      <c r="V74" s="71"/>
      <c r="W74" s="71"/>
      <c r="X74" s="71"/>
      <c r="Y74" s="71"/>
    </row>
    <row r="75" spans="1:25" ht="15">
      <c r="A75" s="15"/>
      <c r="B75" s="41">
        <v>5</v>
      </c>
      <c r="C75" s="42" t="s">
        <v>842</v>
      </c>
      <c r="D75" s="43"/>
      <c r="E75" s="19">
        <v>19</v>
      </c>
      <c r="F75" s="38" t="s">
        <v>55</v>
      </c>
      <c r="G75" s="40">
        <v>5</v>
      </c>
      <c r="H75" s="42" t="s">
        <v>779</v>
      </c>
      <c r="I75" s="43"/>
      <c r="J75" s="19">
        <v>15</v>
      </c>
      <c r="K75" s="38"/>
      <c r="L75" s="71"/>
      <c r="M75" s="71"/>
      <c r="N75" s="71"/>
      <c r="O75" s="71"/>
      <c r="P75" s="71"/>
      <c r="Q75" s="71"/>
      <c r="R75" s="71"/>
      <c r="S75" s="71"/>
      <c r="T75" s="71"/>
      <c r="U75" s="71"/>
      <c r="V75" s="71"/>
      <c r="W75" s="71"/>
      <c r="X75" s="71"/>
      <c r="Y75" s="71"/>
    </row>
    <row r="76" spans="1:25" ht="15">
      <c r="A76" s="15"/>
      <c r="B76" s="39"/>
      <c r="C76" s="42" t="s">
        <v>818</v>
      </c>
      <c r="D76" s="43"/>
      <c r="E76" s="19">
        <v>11</v>
      </c>
      <c r="F76" s="39"/>
      <c r="G76" s="39"/>
      <c r="H76" s="42" t="s">
        <v>777</v>
      </c>
      <c r="I76" s="43"/>
      <c r="J76" s="19">
        <v>19</v>
      </c>
      <c r="K76" s="39"/>
      <c r="L76" s="71"/>
      <c r="M76" s="71"/>
      <c r="N76" s="71"/>
      <c r="O76" s="71"/>
      <c r="P76" s="71"/>
      <c r="Q76" s="71"/>
      <c r="R76" s="71"/>
      <c r="S76" s="71"/>
      <c r="T76" s="71"/>
      <c r="U76" s="71"/>
      <c r="V76" s="71"/>
      <c r="W76" s="71"/>
      <c r="X76" s="71"/>
      <c r="Y76" s="71"/>
    </row>
    <row r="77" spans="1:25" ht="15">
      <c r="A77" s="15"/>
      <c r="B77" s="44" t="str">
        <f>"TOTAL MATCHES WON BY : "&amp;C63</f>
        <v>TOTAL MATCHES WON BY : COTTESLOE</v>
      </c>
      <c r="C77" s="45"/>
      <c r="D77" s="45"/>
      <c r="E77" s="43"/>
      <c r="F77" s="19">
        <f>COUNTA(F67:F76)-0.5*COUNTIF(F67:F76,"Sq*")-COUNTIF(F67:F76,"TBA")</f>
        <v>4</v>
      </c>
      <c r="G77" s="55" t="str">
        <f>"TOTAL MATCHES WON BY : "&amp;H63</f>
        <v>TOTAL MATCHES WON BY : THE VINES</v>
      </c>
      <c r="H77" s="45"/>
      <c r="I77" s="45"/>
      <c r="J77" s="43"/>
      <c r="K77" s="19">
        <f>COUNTA(K67:K76)-0.5*COUNTIF(K67:K76,"Sq*")-COUNTIF(K67:K76,"TBA")</f>
        <v>1</v>
      </c>
      <c r="L77" s="70"/>
      <c r="M77" s="70"/>
      <c r="N77" s="70" t="str">
        <f>IF(F77+K77=0,"",C63)</f>
        <v>COTTESLOE</v>
      </c>
      <c r="O77" s="24">
        <f>F77</f>
        <v>4</v>
      </c>
      <c r="P77" s="70" t="str">
        <f>IF(F77+K77=0,"",H63)</f>
        <v>THE VINES</v>
      </c>
      <c r="Q77" s="24">
        <f>K77</f>
        <v>1</v>
      </c>
      <c r="R77" s="70" t="str">
        <f>G78</f>
        <v>COTTESLOE</v>
      </c>
      <c r="S77" s="70" t="str">
        <f>IF(R77="HALVED",C63,"")</f>
        <v/>
      </c>
      <c r="T77" s="70" t="str">
        <f>IF(R77="HALVED",H63,"")</f>
        <v/>
      </c>
      <c r="U77" s="70"/>
      <c r="V77" s="70"/>
      <c r="W77" s="70"/>
      <c r="X77" s="70"/>
      <c r="Y77" s="70"/>
    </row>
    <row r="78" spans="1:25" ht="15">
      <c r="A78" s="15"/>
      <c r="B78" s="46" t="s">
        <v>52</v>
      </c>
      <c r="C78" s="45"/>
      <c r="D78" s="45"/>
      <c r="E78" s="45"/>
      <c r="F78" s="43"/>
      <c r="G78" s="56" t="str">
        <f>IF(F77+K77&lt;4,"",IF(F77=K77,"HALVED",IF(F77&gt;K77,C63,H63)))</f>
        <v>COTTESLOE</v>
      </c>
      <c r="H78" s="45"/>
      <c r="I78" s="45"/>
      <c r="J78" s="45"/>
      <c r="K78" s="43"/>
      <c r="L78" s="69"/>
      <c r="M78" s="69"/>
      <c r="N78" s="69"/>
      <c r="O78" s="69"/>
      <c r="P78" s="69"/>
      <c r="Q78" s="69"/>
      <c r="R78" s="69"/>
      <c r="S78" s="69"/>
      <c r="T78" s="69"/>
      <c r="U78" s="69"/>
      <c r="V78" s="69"/>
      <c r="W78" s="69"/>
      <c r="X78" s="69"/>
      <c r="Y78" s="69"/>
    </row>
    <row r="79" spans="1:25" ht="15">
      <c r="A79" s="22"/>
      <c r="B79" s="69"/>
      <c r="C79" s="69"/>
      <c r="D79" s="69"/>
      <c r="E79" s="69"/>
      <c r="F79" s="70"/>
      <c r="G79" s="69"/>
      <c r="H79" s="69"/>
      <c r="I79" s="69"/>
      <c r="J79" s="69"/>
      <c r="K79" s="70"/>
      <c r="L79" s="70"/>
      <c r="M79" s="70"/>
      <c r="N79" s="70"/>
      <c r="O79" s="70"/>
      <c r="P79" s="70"/>
      <c r="Q79" s="70"/>
      <c r="R79" s="70"/>
      <c r="S79" s="70"/>
      <c r="T79" s="70"/>
      <c r="U79" s="70"/>
      <c r="V79" s="70"/>
      <c r="W79" s="70"/>
      <c r="X79" s="70"/>
      <c r="Y79" s="70"/>
    </row>
    <row r="80" spans="1:25" ht="23.25" customHeight="1">
      <c r="A80" s="25"/>
      <c r="B80" s="57" t="s">
        <v>110</v>
      </c>
      <c r="C80" s="45"/>
      <c r="D80" s="45"/>
      <c r="E80" s="45"/>
      <c r="F80" s="45"/>
      <c r="G80" s="45"/>
      <c r="H80" s="45"/>
      <c r="I80" s="45"/>
      <c r="J80" s="45"/>
      <c r="K80" s="43"/>
      <c r="L80" s="69"/>
      <c r="M80" s="69"/>
      <c r="N80" s="69"/>
      <c r="O80" s="69"/>
      <c r="P80" s="69"/>
      <c r="Q80" s="69"/>
      <c r="R80" s="69"/>
      <c r="S80" s="69"/>
      <c r="T80" s="69"/>
      <c r="U80" s="69"/>
      <c r="V80" s="69"/>
      <c r="W80" s="69"/>
      <c r="X80" s="69"/>
      <c r="Y80" s="69"/>
    </row>
    <row r="81" spans="1:25" ht="18">
      <c r="A81" s="13"/>
      <c r="B81" s="16" t="s">
        <v>22</v>
      </c>
      <c r="C81" s="58" t="s">
        <v>776</v>
      </c>
      <c r="D81" s="45"/>
      <c r="E81" s="45"/>
      <c r="F81" s="43"/>
      <c r="G81" s="17" t="s">
        <v>22</v>
      </c>
      <c r="H81" s="48" t="s">
        <v>555</v>
      </c>
      <c r="I81" s="45"/>
      <c r="J81" s="45"/>
      <c r="K81" s="43"/>
      <c r="L81" s="69"/>
      <c r="M81" s="69"/>
      <c r="N81" s="69"/>
      <c r="O81" s="69"/>
      <c r="P81" s="69"/>
      <c r="Q81" s="69"/>
      <c r="R81" s="69"/>
      <c r="S81" s="69"/>
      <c r="T81" s="69"/>
      <c r="U81" s="69"/>
      <c r="V81" s="69"/>
      <c r="W81" s="69"/>
      <c r="X81" s="69"/>
      <c r="Y81" s="69"/>
    </row>
    <row r="82" spans="1:25" ht="15">
      <c r="A82" s="15"/>
      <c r="B82" s="41" t="s">
        <v>23</v>
      </c>
      <c r="C82" s="59" t="s">
        <v>24</v>
      </c>
      <c r="D82" s="50"/>
      <c r="E82" s="41" t="s">
        <v>25</v>
      </c>
      <c r="F82" s="41" t="s">
        <v>26</v>
      </c>
      <c r="G82" s="40" t="s">
        <v>23</v>
      </c>
      <c r="H82" s="49" t="s">
        <v>24</v>
      </c>
      <c r="I82" s="50"/>
      <c r="J82" s="40" t="s">
        <v>25</v>
      </c>
      <c r="K82" s="40" t="s">
        <v>26</v>
      </c>
      <c r="L82" s="69"/>
      <c r="M82" s="69"/>
      <c r="N82" s="69"/>
      <c r="O82" s="69"/>
      <c r="P82" s="69"/>
      <c r="Q82" s="69"/>
      <c r="R82" s="69"/>
      <c r="S82" s="69"/>
      <c r="T82" s="69"/>
      <c r="U82" s="69"/>
      <c r="V82" s="69"/>
      <c r="W82" s="69"/>
      <c r="X82" s="69"/>
      <c r="Y82" s="69"/>
    </row>
    <row r="83" spans="1:25" ht="15">
      <c r="A83" s="15"/>
      <c r="B83" s="47"/>
      <c r="C83" s="51"/>
      <c r="D83" s="52"/>
      <c r="E83" s="47"/>
      <c r="F83" s="47"/>
      <c r="G83" s="47"/>
      <c r="H83" s="51"/>
      <c r="I83" s="52"/>
      <c r="J83" s="47"/>
      <c r="K83" s="47"/>
      <c r="L83" s="69"/>
      <c r="M83" s="69"/>
      <c r="N83" s="69"/>
      <c r="O83" s="69"/>
      <c r="P83" s="69"/>
      <c r="Q83" s="69"/>
      <c r="R83" s="69"/>
      <c r="S83" s="69"/>
      <c r="T83" s="69"/>
      <c r="U83" s="69"/>
      <c r="V83" s="69"/>
      <c r="W83" s="69"/>
      <c r="X83" s="69"/>
      <c r="Y83" s="69"/>
    </row>
    <row r="84" spans="1:25" ht="15">
      <c r="A84" s="15"/>
      <c r="B84" s="39"/>
      <c r="C84" s="53"/>
      <c r="D84" s="54"/>
      <c r="E84" s="39"/>
      <c r="F84" s="39"/>
      <c r="G84" s="39"/>
      <c r="H84" s="53"/>
      <c r="I84" s="54"/>
      <c r="J84" s="39"/>
      <c r="K84" s="39"/>
      <c r="L84" s="69"/>
      <c r="M84" s="69"/>
      <c r="N84" s="69"/>
      <c r="O84" s="69"/>
      <c r="P84" s="69"/>
      <c r="Q84" s="69"/>
      <c r="R84" s="69"/>
      <c r="S84" s="69"/>
      <c r="T84" s="69"/>
      <c r="U84" s="69"/>
      <c r="V84" s="69"/>
      <c r="W84" s="69"/>
      <c r="X84" s="69"/>
      <c r="Y84" s="69"/>
    </row>
    <row r="85" spans="1:25" ht="15">
      <c r="A85" s="15"/>
      <c r="B85" s="41">
        <v>1</v>
      </c>
      <c r="C85" s="42" t="s">
        <v>841</v>
      </c>
      <c r="D85" s="43"/>
      <c r="E85" s="19">
        <v>16</v>
      </c>
      <c r="F85" s="38" t="s">
        <v>28</v>
      </c>
      <c r="G85" s="40">
        <v>1</v>
      </c>
      <c r="H85" s="42" t="s">
        <v>742</v>
      </c>
      <c r="I85" s="43"/>
      <c r="J85" s="19">
        <v>19</v>
      </c>
      <c r="K85" s="38"/>
      <c r="L85" s="71"/>
      <c r="M85" s="71"/>
      <c r="N85" s="71"/>
      <c r="O85" s="71"/>
      <c r="P85" s="71"/>
      <c r="Q85" s="71"/>
      <c r="R85" s="71"/>
      <c r="S85" s="71"/>
      <c r="T85" s="71"/>
      <c r="U85" s="71"/>
      <c r="V85" s="71"/>
      <c r="W85" s="71"/>
      <c r="X85" s="71"/>
      <c r="Y85" s="71"/>
    </row>
    <row r="86" spans="1:25" ht="15">
      <c r="A86" s="15"/>
      <c r="B86" s="39"/>
      <c r="C86" s="42" t="s">
        <v>840</v>
      </c>
      <c r="D86" s="43"/>
      <c r="E86" s="19">
        <v>15</v>
      </c>
      <c r="F86" s="39"/>
      <c r="G86" s="39"/>
      <c r="H86" s="42" t="s">
        <v>839</v>
      </c>
      <c r="I86" s="43"/>
      <c r="J86" s="19">
        <v>39</v>
      </c>
      <c r="K86" s="39"/>
      <c r="L86" s="71"/>
      <c r="M86" s="71"/>
      <c r="N86" s="71"/>
      <c r="O86" s="71"/>
      <c r="P86" s="71"/>
      <c r="Q86" s="71"/>
      <c r="R86" s="71"/>
      <c r="S86" s="71"/>
      <c r="T86" s="71"/>
      <c r="U86" s="71"/>
      <c r="V86" s="71"/>
      <c r="W86" s="71"/>
      <c r="X86" s="71"/>
      <c r="Y86" s="71"/>
    </row>
    <row r="87" spans="1:25" ht="15">
      <c r="A87" s="15"/>
      <c r="B87" s="41">
        <v>2</v>
      </c>
      <c r="C87" s="42" t="s">
        <v>767</v>
      </c>
      <c r="D87" s="43"/>
      <c r="E87" s="19">
        <v>14</v>
      </c>
      <c r="F87" s="38" t="s">
        <v>38</v>
      </c>
      <c r="G87" s="40">
        <v>2</v>
      </c>
      <c r="H87" s="42" t="s">
        <v>750</v>
      </c>
      <c r="I87" s="43"/>
      <c r="J87" s="19">
        <v>11</v>
      </c>
      <c r="K87" s="38"/>
      <c r="L87" s="71"/>
      <c r="M87" s="71"/>
      <c r="N87" s="71"/>
      <c r="O87" s="71"/>
      <c r="P87" s="71"/>
      <c r="Q87" s="71"/>
      <c r="R87" s="71"/>
      <c r="S87" s="71"/>
      <c r="T87" s="71"/>
      <c r="U87" s="71"/>
      <c r="V87" s="71"/>
      <c r="W87" s="71"/>
      <c r="X87" s="71"/>
      <c r="Y87" s="71"/>
    </row>
    <row r="88" spans="1:25" ht="15">
      <c r="A88" s="15"/>
      <c r="B88" s="39"/>
      <c r="C88" s="42"/>
      <c r="D88" s="43"/>
      <c r="E88" s="19"/>
      <c r="F88" s="39"/>
      <c r="G88" s="39"/>
      <c r="H88" s="42"/>
      <c r="I88" s="43"/>
      <c r="J88" s="19"/>
      <c r="K88" s="39"/>
      <c r="L88" s="71"/>
      <c r="M88" s="71"/>
      <c r="N88" s="71"/>
      <c r="O88" s="71"/>
      <c r="P88" s="71"/>
      <c r="Q88" s="71"/>
      <c r="R88" s="71"/>
      <c r="S88" s="71"/>
      <c r="T88" s="71"/>
      <c r="U88" s="71"/>
      <c r="V88" s="71"/>
      <c r="W88" s="71"/>
      <c r="X88" s="71"/>
      <c r="Y88" s="71"/>
    </row>
    <row r="89" spans="1:25" ht="15">
      <c r="A89" s="15"/>
      <c r="B89" s="41">
        <v>3</v>
      </c>
      <c r="C89" s="42" t="s">
        <v>800</v>
      </c>
      <c r="D89" s="43"/>
      <c r="E89" s="19">
        <v>14</v>
      </c>
      <c r="F89" s="38" t="s">
        <v>28</v>
      </c>
      <c r="G89" s="40">
        <v>3</v>
      </c>
      <c r="H89" s="42" t="s">
        <v>838</v>
      </c>
      <c r="I89" s="43"/>
      <c r="J89" s="19">
        <v>27</v>
      </c>
      <c r="K89" s="38"/>
      <c r="L89" s="71"/>
      <c r="M89" s="71"/>
      <c r="N89" s="71"/>
      <c r="O89" s="71"/>
      <c r="P89" s="71"/>
      <c r="Q89" s="71"/>
      <c r="R89" s="71"/>
      <c r="S89" s="71"/>
      <c r="T89" s="71"/>
      <c r="U89" s="71"/>
      <c r="V89" s="71"/>
      <c r="W89" s="71"/>
      <c r="X89" s="71"/>
      <c r="Y89" s="71"/>
    </row>
    <row r="90" spans="1:25" ht="15">
      <c r="A90" s="15"/>
      <c r="B90" s="39"/>
      <c r="C90" s="42" t="s">
        <v>765</v>
      </c>
      <c r="D90" s="43"/>
      <c r="E90" s="19">
        <v>17</v>
      </c>
      <c r="F90" s="39"/>
      <c r="G90" s="39"/>
      <c r="H90" s="42" t="s">
        <v>740</v>
      </c>
      <c r="I90" s="43"/>
      <c r="J90" s="19">
        <v>32</v>
      </c>
      <c r="K90" s="39"/>
      <c r="L90" s="71"/>
      <c r="M90" s="71"/>
      <c r="N90" s="71"/>
      <c r="O90" s="71"/>
      <c r="P90" s="71"/>
      <c r="Q90" s="71"/>
      <c r="R90" s="71"/>
      <c r="S90" s="71"/>
      <c r="T90" s="71"/>
      <c r="U90" s="71"/>
      <c r="V90" s="71"/>
      <c r="W90" s="71"/>
      <c r="X90" s="71"/>
      <c r="Y90" s="71"/>
    </row>
    <row r="91" spans="1:25" ht="15">
      <c r="A91" s="15"/>
      <c r="B91" s="41">
        <v>4</v>
      </c>
      <c r="C91" s="42" t="s">
        <v>775</v>
      </c>
      <c r="D91" s="43"/>
      <c r="E91" s="19">
        <v>18</v>
      </c>
      <c r="F91" s="38" t="s">
        <v>119</v>
      </c>
      <c r="G91" s="40">
        <v>4</v>
      </c>
      <c r="H91" s="42" t="s">
        <v>837</v>
      </c>
      <c r="I91" s="43"/>
      <c r="J91" s="19">
        <v>19</v>
      </c>
      <c r="K91" s="38" t="s">
        <v>119</v>
      </c>
      <c r="L91" s="71"/>
      <c r="M91" s="71"/>
      <c r="N91" s="71"/>
      <c r="O91" s="71"/>
      <c r="P91" s="71"/>
      <c r="Q91" s="71"/>
      <c r="R91" s="71"/>
      <c r="S91" s="71"/>
      <c r="T91" s="71"/>
      <c r="U91" s="71"/>
      <c r="V91" s="71"/>
      <c r="W91" s="71"/>
      <c r="X91" s="71"/>
      <c r="Y91" s="71"/>
    </row>
    <row r="92" spans="1:25" ht="15">
      <c r="A92" s="15"/>
      <c r="B92" s="39"/>
      <c r="C92" s="42" t="s">
        <v>773</v>
      </c>
      <c r="D92" s="43"/>
      <c r="E92" s="19">
        <v>20</v>
      </c>
      <c r="F92" s="39"/>
      <c r="G92" s="39"/>
      <c r="H92" s="42" t="s">
        <v>744</v>
      </c>
      <c r="I92" s="43"/>
      <c r="J92" s="19">
        <v>28</v>
      </c>
      <c r="K92" s="39"/>
      <c r="L92" s="71"/>
      <c r="M92" s="71"/>
      <c r="N92" s="71"/>
      <c r="O92" s="71"/>
      <c r="P92" s="71"/>
      <c r="Q92" s="71"/>
      <c r="R92" s="71"/>
      <c r="S92" s="71"/>
      <c r="T92" s="71"/>
      <c r="U92" s="71"/>
      <c r="V92" s="71"/>
      <c r="W92" s="71"/>
      <c r="X92" s="71"/>
      <c r="Y92" s="71"/>
    </row>
    <row r="93" spans="1:25" ht="15">
      <c r="A93" s="15"/>
      <c r="B93" s="41">
        <v>5</v>
      </c>
      <c r="C93" s="42" t="s">
        <v>799</v>
      </c>
      <c r="D93" s="43"/>
      <c r="E93" s="19">
        <v>23</v>
      </c>
      <c r="F93" s="38" t="s">
        <v>68</v>
      </c>
      <c r="G93" s="40">
        <v>5</v>
      </c>
      <c r="H93" s="42" t="s">
        <v>836</v>
      </c>
      <c r="I93" s="43"/>
      <c r="J93" s="19">
        <v>30</v>
      </c>
      <c r="K93" s="38"/>
      <c r="L93" s="71"/>
      <c r="M93" s="71"/>
      <c r="N93" s="71"/>
      <c r="O93" s="71"/>
      <c r="P93" s="71"/>
      <c r="Q93" s="71"/>
      <c r="R93" s="71"/>
      <c r="S93" s="71"/>
      <c r="T93" s="71"/>
      <c r="U93" s="71"/>
      <c r="V93" s="71"/>
      <c r="W93" s="71"/>
      <c r="X93" s="71"/>
      <c r="Y93" s="71"/>
    </row>
    <row r="94" spans="1:25" ht="15">
      <c r="A94" s="15"/>
      <c r="B94" s="39"/>
      <c r="C94" s="42" t="s">
        <v>835</v>
      </c>
      <c r="D94" s="43"/>
      <c r="E94" s="19">
        <v>15</v>
      </c>
      <c r="F94" s="39"/>
      <c r="G94" s="39"/>
      <c r="H94" s="42" t="s">
        <v>748</v>
      </c>
      <c r="I94" s="43"/>
      <c r="J94" s="19">
        <v>27</v>
      </c>
      <c r="K94" s="39"/>
      <c r="L94" s="71"/>
      <c r="M94" s="71"/>
      <c r="N94" s="71"/>
      <c r="O94" s="71"/>
      <c r="P94" s="71"/>
      <c r="Q94" s="71"/>
      <c r="R94" s="71"/>
      <c r="S94" s="71"/>
      <c r="T94" s="71"/>
      <c r="U94" s="71"/>
      <c r="V94" s="71"/>
      <c r="W94" s="71"/>
      <c r="X94" s="71"/>
      <c r="Y94" s="71"/>
    </row>
    <row r="95" spans="1:25" ht="15">
      <c r="A95" s="15"/>
      <c r="B95" s="44" t="str">
        <f>"TOTAL MATCHES WON BY : "&amp;C81</f>
        <v>TOTAL MATCHES WON BY : JOONDALUP</v>
      </c>
      <c r="C95" s="45"/>
      <c r="D95" s="45"/>
      <c r="E95" s="43"/>
      <c r="F95" s="19">
        <f>COUNTA(F85:F94)-0.5*COUNTIF(F85:F94,"Sq*")-COUNTIF(F85:F94,"TBA")</f>
        <v>4.5</v>
      </c>
      <c r="G95" s="55" t="str">
        <f>"TOTAL MATCHES WON BY : "&amp;H81</f>
        <v>TOTAL MATCHES WON BY : CHEQUERS</v>
      </c>
      <c r="H95" s="45"/>
      <c r="I95" s="45"/>
      <c r="J95" s="43"/>
      <c r="K95" s="19">
        <f>COUNTA(K85:K94)-0.5*COUNTIF(K85:K94,"Sq*")-COUNTIF(K85:K94,"TBA")</f>
        <v>0.5</v>
      </c>
      <c r="L95" s="70"/>
      <c r="M95" s="70"/>
      <c r="N95" s="70" t="str">
        <f>IF(F95+K95=0,"",C81)</f>
        <v>JOONDALUP</v>
      </c>
      <c r="O95" s="24">
        <f>F95</f>
        <v>4.5</v>
      </c>
      <c r="P95" s="70" t="str">
        <f>IF(F95+K95=0,"",H81)</f>
        <v>CHEQUERS</v>
      </c>
      <c r="Q95" s="24">
        <f>K95</f>
        <v>0.5</v>
      </c>
      <c r="R95" s="70" t="str">
        <f>G96</f>
        <v>JOONDALUP</v>
      </c>
      <c r="S95" s="70" t="str">
        <f>IF(R95="HALVED",C81,"")</f>
        <v/>
      </c>
      <c r="T95" s="70" t="str">
        <f>IF(R95="HALVED",H81,"")</f>
        <v/>
      </c>
      <c r="U95" s="70"/>
      <c r="V95" s="70"/>
      <c r="W95" s="70"/>
      <c r="X95" s="70"/>
      <c r="Y95" s="70"/>
    </row>
    <row r="96" spans="1:25" ht="15">
      <c r="A96" s="22"/>
      <c r="B96" s="46" t="s">
        <v>52</v>
      </c>
      <c r="C96" s="45"/>
      <c r="D96" s="45"/>
      <c r="E96" s="45"/>
      <c r="F96" s="43"/>
      <c r="G96" s="56" t="str">
        <f>IF(F95+K95&lt;4,"",IF(F95=K95,"HALVED",IF(F95&gt;K95,C81,H81)))</f>
        <v>JOONDALUP</v>
      </c>
      <c r="H96" s="45"/>
      <c r="I96" s="45"/>
      <c r="J96" s="45"/>
      <c r="K96" s="43"/>
      <c r="L96" s="69"/>
      <c r="M96" s="69"/>
      <c r="N96" s="69"/>
      <c r="O96" s="69"/>
      <c r="P96" s="69"/>
      <c r="Q96" s="69"/>
      <c r="R96" s="69"/>
      <c r="S96" s="69"/>
      <c r="T96" s="69"/>
      <c r="U96" s="69"/>
      <c r="V96" s="69"/>
      <c r="W96" s="69"/>
      <c r="X96" s="69"/>
      <c r="Y96" s="69"/>
    </row>
    <row r="97" spans="1:25" ht="18">
      <c r="A97" s="25"/>
      <c r="B97" s="67"/>
      <c r="C97" s="45"/>
      <c r="D97" s="45"/>
      <c r="E97" s="45"/>
      <c r="F97" s="45"/>
      <c r="G97" s="45"/>
      <c r="H97" s="45"/>
      <c r="I97" s="45"/>
      <c r="J97" s="45"/>
      <c r="K97" s="43"/>
      <c r="L97" s="69"/>
      <c r="M97" s="69"/>
      <c r="N97" s="69"/>
      <c r="O97" s="69"/>
      <c r="P97" s="69"/>
      <c r="Q97" s="69"/>
      <c r="R97" s="69"/>
      <c r="S97" s="69"/>
      <c r="T97" s="69"/>
      <c r="U97" s="69"/>
      <c r="V97" s="69"/>
      <c r="W97" s="69"/>
      <c r="X97" s="69"/>
      <c r="Y97" s="69"/>
    </row>
    <row r="98" spans="1:25" ht="15">
      <c r="A98" s="25"/>
      <c r="B98" s="16" t="s">
        <v>22</v>
      </c>
      <c r="C98" s="58" t="s">
        <v>18</v>
      </c>
      <c r="D98" s="45"/>
      <c r="E98" s="45"/>
      <c r="F98" s="43"/>
      <c r="G98" s="17" t="s">
        <v>22</v>
      </c>
      <c r="H98" s="48" t="s">
        <v>17</v>
      </c>
      <c r="I98" s="45"/>
      <c r="J98" s="45"/>
      <c r="K98" s="43"/>
      <c r="L98" s="69"/>
      <c r="M98" s="69"/>
      <c r="N98" s="69"/>
      <c r="O98" s="69"/>
      <c r="P98" s="69"/>
      <c r="Q98" s="69"/>
      <c r="R98" s="69"/>
      <c r="S98" s="69"/>
      <c r="T98" s="69"/>
      <c r="U98" s="69"/>
      <c r="V98" s="69"/>
      <c r="W98" s="69"/>
      <c r="X98" s="69"/>
      <c r="Y98" s="69"/>
    </row>
    <row r="99" spans="1:25" ht="15">
      <c r="A99" s="15"/>
      <c r="B99" s="41" t="s">
        <v>23</v>
      </c>
      <c r="C99" s="59" t="s">
        <v>24</v>
      </c>
      <c r="D99" s="50"/>
      <c r="E99" s="41" t="s">
        <v>25</v>
      </c>
      <c r="F99" s="41" t="s">
        <v>26</v>
      </c>
      <c r="G99" s="40" t="s">
        <v>23</v>
      </c>
      <c r="H99" s="49" t="s">
        <v>24</v>
      </c>
      <c r="I99" s="50"/>
      <c r="J99" s="40" t="s">
        <v>25</v>
      </c>
      <c r="K99" s="40" t="s">
        <v>26</v>
      </c>
      <c r="L99" s="69"/>
      <c r="M99" s="69"/>
      <c r="N99" s="69"/>
      <c r="O99" s="69"/>
      <c r="P99" s="69"/>
      <c r="Q99" s="69"/>
      <c r="R99" s="69"/>
      <c r="S99" s="69"/>
      <c r="T99" s="69"/>
      <c r="U99" s="69"/>
      <c r="V99" s="69"/>
      <c r="W99" s="69"/>
      <c r="X99" s="69"/>
      <c r="Y99" s="69"/>
    </row>
    <row r="100" spans="1:25" ht="15">
      <c r="A100" s="15"/>
      <c r="B100" s="47"/>
      <c r="C100" s="51"/>
      <c r="D100" s="52"/>
      <c r="E100" s="47"/>
      <c r="F100" s="47"/>
      <c r="G100" s="47"/>
      <c r="H100" s="51"/>
      <c r="I100" s="52"/>
      <c r="J100" s="47"/>
      <c r="K100" s="47"/>
      <c r="L100" s="69"/>
      <c r="M100" s="69"/>
      <c r="N100" s="69"/>
      <c r="O100" s="69"/>
      <c r="P100" s="69"/>
      <c r="Q100" s="69"/>
      <c r="R100" s="69"/>
      <c r="S100" s="69"/>
      <c r="T100" s="69"/>
      <c r="U100" s="69"/>
      <c r="V100" s="69"/>
      <c r="W100" s="69"/>
      <c r="X100" s="69"/>
      <c r="Y100" s="69"/>
    </row>
    <row r="101" spans="1:25" ht="15">
      <c r="A101" s="15"/>
      <c r="B101" s="39"/>
      <c r="C101" s="53"/>
      <c r="D101" s="54"/>
      <c r="E101" s="39"/>
      <c r="F101" s="39"/>
      <c r="G101" s="39"/>
      <c r="H101" s="53"/>
      <c r="I101" s="54"/>
      <c r="J101" s="39"/>
      <c r="K101" s="39"/>
      <c r="L101" s="69"/>
      <c r="M101" s="69"/>
      <c r="N101" s="69"/>
      <c r="O101" s="69"/>
      <c r="P101" s="69"/>
      <c r="Q101" s="69"/>
      <c r="R101" s="69"/>
      <c r="S101" s="69"/>
      <c r="T101" s="69"/>
      <c r="U101" s="69"/>
      <c r="V101" s="69"/>
      <c r="W101" s="69"/>
      <c r="X101" s="69"/>
      <c r="Y101" s="69"/>
    </row>
    <row r="102" spans="1:25" ht="15">
      <c r="A102" s="15"/>
      <c r="B102" s="41">
        <v>1</v>
      </c>
      <c r="C102" s="42" t="s">
        <v>739</v>
      </c>
      <c r="D102" s="43"/>
      <c r="E102" s="19">
        <v>16</v>
      </c>
      <c r="F102" s="38" t="s">
        <v>64</v>
      </c>
      <c r="G102" s="40">
        <v>1</v>
      </c>
      <c r="H102" s="42" t="s">
        <v>766</v>
      </c>
      <c r="I102" s="43"/>
      <c r="J102" s="19">
        <v>7</v>
      </c>
      <c r="K102" s="38"/>
      <c r="L102" s="71"/>
      <c r="M102" s="71"/>
      <c r="N102" s="71"/>
      <c r="O102" s="71"/>
      <c r="P102" s="71"/>
      <c r="Q102" s="71"/>
      <c r="R102" s="71"/>
      <c r="S102" s="71"/>
      <c r="T102" s="71"/>
      <c r="U102" s="71"/>
      <c r="V102" s="71"/>
      <c r="W102" s="71"/>
      <c r="X102" s="71"/>
      <c r="Y102" s="71"/>
    </row>
    <row r="103" spans="1:25" ht="15">
      <c r="A103" s="15"/>
      <c r="B103" s="39"/>
      <c r="C103" s="42" t="s">
        <v>737</v>
      </c>
      <c r="D103" s="43"/>
      <c r="E103" s="19">
        <v>22</v>
      </c>
      <c r="F103" s="39"/>
      <c r="G103" s="39"/>
      <c r="H103" s="42" t="s">
        <v>834</v>
      </c>
      <c r="I103" s="43"/>
      <c r="J103" s="19">
        <v>14</v>
      </c>
      <c r="K103" s="39"/>
      <c r="L103" s="71"/>
      <c r="M103" s="71"/>
      <c r="N103" s="71"/>
      <c r="O103" s="71"/>
      <c r="P103" s="71"/>
      <c r="Q103" s="71"/>
      <c r="R103" s="71"/>
      <c r="S103" s="71"/>
      <c r="T103" s="71"/>
      <c r="U103" s="71"/>
      <c r="V103" s="71"/>
      <c r="W103" s="71"/>
      <c r="X103" s="71"/>
      <c r="Y103" s="71"/>
    </row>
    <row r="104" spans="1:25" ht="15">
      <c r="A104" s="15"/>
      <c r="B104" s="41">
        <v>2</v>
      </c>
      <c r="C104" s="42" t="s">
        <v>743</v>
      </c>
      <c r="D104" s="43"/>
      <c r="E104" s="19">
        <v>19</v>
      </c>
      <c r="F104" s="38" t="s">
        <v>38</v>
      </c>
      <c r="G104" s="40">
        <v>2</v>
      </c>
      <c r="H104" s="42" t="s">
        <v>774</v>
      </c>
      <c r="I104" s="43"/>
      <c r="J104" s="19">
        <v>12</v>
      </c>
      <c r="K104" s="38"/>
      <c r="L104" s="71"/>
      <c r="M104" s="71"/>
      <c r="N104" s="71"/>
      <c r="O104" s="71"/>
      <c r="P104" s="71"/>
      <c r="Q104" s="71"/>
      <c r="R104" s="71"/>
      <c r="S104" s="71"/>
      <c r="T104" s="71"/>
      <c r="U104" s="71"/>
      <c r="V104" s="71"/>
      <c r="W104" s="71"/>
      <c r="X104" s="71"/>
      <c r="Y104" s="71"/>
    </row>
    <row r="105" spans="1:25" ht="15">
      <c r="A105" s="15"/>
      <c r="B105" s="39"/>
      <c r="C105" s="42" t="s">
        <v>741</v>
      </c>
      <c r="D105" s="43"/>
      <c r="E105" s="19">
        <v>21</v>
      </c>
      <c r="F105" s="39"/>
      <c r="G105" s="39"/>
      <c r="H105" s="42" t="s">
        <v>801</v>
      </c>
      <c r="I105" s="43"/>
      <c r="J105" s="19">
        <v>8</v>
      </c>
      <c r="K105" s="39"/>
      <c r="L105" s="71"/>
      <c r="M105" s="71"/>
      <c r="N105" s="71"/>
      <c r="O105" s="71"/>
      <c r="P105" s="71"/>
      <c r="Q105" s="71"/>
      <c r="R105" s="71"/>
      <c r="S105" s="71"/>
      <c r="T105" s="71"/>
      <c r="U105" s="71"/>
      <c r="V105" s="71"/>
      <c r="W105" s="71"/>
      <c r="X105" s="71"/>
      <c r="Y105" s="71"/>
    </row>
    <row r="106" spans="1:25" ht="15">
      <c r="A106" s="15"/>
      <c r="B106" s="41">
        <v>3</v>
      </c>
      <c r="C106" s="42" t="s">
        <v>747</v>
      </c>
      <c r="D106" s="43"/>
      <c r="E106" s="19">
        <v>15</v>
      </c>
      <c r="F106" s="38" t="s">
        <v>33</v>
      </c>
      <c r="G106" s="40">
        <v>3</v>
      </c>
      <c r="H106" s="42" t="s">
        <v>798</v>
      </c>
      <c r="I106" s="43"/>
      <c r="J106" s="19">
        <v>8</v>
      </c>
      <c r="K106" s="38"/>
      <c r="L106" s="71"/>
      <c r="M106" s="71"/>
      <c r="N106" s="71"/>
      <c r="O106" s="71"/>
      <c r="P106" s="71"/>
      <c r="Q106" s="71"/>
      <c r="R106" s="71"/>
      <c r="S106" s="71"/>
      <c r="T106" s="71"/>
      <c r="U106" s="71"/>
      <c r="V106" s="71"/>
      <c r="W106" s="71"/>
      <c r="X106" s="71"/>
      <c r="Y106" s="71"/>
    </row>
    <row r="107" spans="1:25" ht="15">
      <c r="A107" s="15"/>
      <c r="B107" s="39"/>
      <c r="C107" s="42" t="s">
        <v>833</v>
      </c>
      <c r="D107" s="43"/>
      <c r="E107" s="19">
        <v>23</v>
      </c>
      <c r="F107" s="39"/>
      <c r="G107" s="39"/>
      <c r="H107" s="42" t="s">
        <v>802</v>
      </c>
      <c r="I107" s="43"/>
      <c r="J107" s="19">
        <v>18</v>
      </c>
      <c r="K107" s="39"/>
      <c r="L107" s="71"/>
      <c r="M107" s="71"/>
      <c r="N107" s="71"/>
      <c r="O107" s="71"/>
      <c r="P107" s="71"/>
      <c r="Q107" s="71"/>
      <c r="R107" s="71"/>
      <c r="S107" s="71"/>
      <c r="T107" s="71"/>
      <c r="U107" s="71"/>
      <c r="V107" s="71"/>
      <c r="W107" s="71"/>
      <c r="X107" s="71"/>
      <c r="Y107" s="71"/>
    </row>
    <row r="108" spans="1:25" ht="15">
      <c r="A108" s="15"/>
      <c r="B108" s="41">
        <v>4</v>
      </c>
      <c r="C108" s="42" t="s">
        <v>749</v>
      </c>
      <c r="D108" s="43"/>
      <c r="E108" s="19">
        <v>14</v>
      </c>
      <c r="F108" s="38" t="s">
        <v>33</v>
      </c>
      <c r="G108" s="40">
        <v>4</v>
      </c>
      <c r="H108" s="42" t="s">
        <v>832</v>
      </c>
      <c r="I108" s="43"/>
      <c r="J108" s="19">
        <v>6</v>
      </c>
      <c r="K108" s="38"/>
      <c r="L108" s="71"/>
      <c r="M108" s="71"/>
      <c r="N108" s="71"/>
      <c r="O108" s="71"/>
      <c r="P108" s="71"/>
      <c r="Q108" s="71"/>
      <c r="R108" s="71"/>
      <c r="S108" s="71"/>
      <c r="T108" s="71"/>
      <c r="U108" s="71"/>
      <c r="V108" s="71"/>
      <c r="W108" s="71"/>
      <c r="X108" s="71"/>
      <c r="Y108" s="71"/>
    </row>
    <row r="109" spans="1:25" ht="15">
      <c r="A109" s="15"/>
      <c r="B109" s="39"/>
      <c r="C109" s="42" t="s">
        <v>755</v>
      </c>
      <c r="D109" s="43"/>
      <c r="E109" s="19">
        <v>19</v>
      </c>
      <c r="F109" s="39"/>
      <c r="G109" s="39"/>
      <c r="H109" s="42" t="s">
        <v>768</v>
      </c>
      <c r="I109" s="43"/>
      <c r="J109" s="19">
        <v>14</v>
      </c>
      <c r="K109" s="39"/>
      <c r="L109" s="71"/>
      <c r="M109" s="71"/>
      <c r="N109" s="71"/>
      <c r="O109" s="71"/>
      <c r="P109" s="71"/>
      <c r="Q109" s="71"/>
      <c r="R109" s="71"/>
      <c r="S109" s="71"/>
      <c r="T109" s="71"/>
      <c r="U109" s="71"/>
      <c r="V109" s="71"/>
      <c r="W109" s="71"/>
      <c r="X109" s="71"/>
      <c r="Y109" s="71"/>
    </row>
    <row r="110" spans="1:25" ht="15">
      <c r="A110" s="15"/>
      <c r="B110" s="41">
        <v>5</v>
      </c>
      <c r="C110" s="42" t="s">
        <v>831</v>
      </c>
      <c r="D110" s="43"/>
      <c r="E110" s="19">
        <v>19</v>
      </c>
      <c r="F110" s="38" t="s">
        <v>28</v>
      </c>
      <c r="G110" s="40">
        <v>5</v>
      </c>
      <c r="H110" s="42" t="s">
        <v>830</v>
      </c>
      <c r="I110" s="43"/>
      <c r="J110" s="19">
        <v>8</v>
      </c>
      <c r="K110" s="38"/>
      <c r="L110" s="71"/>
      <c r="M110" s="71"/>
      <c r="N110" s="71"/>
      <c r="O110" s="71"/>
      <c r="P110" s="71"/>
      <c r="Q110" s="71"/>
      <c r="R110" s="71"/>
      <c r="S110" s="71"/>
      <c r="T110" s="71"/>
      <c r="U110" s="71"/>
      <c r="V110" s="71"/>
      <c r="W110" s="71"/>
      <c r="X110" s="71"/>
      <c r="Y110" s="71"/>
    </row>
    <row r="111" spans="1:25" ht="15">
      <c r="A111" s="15"/>
      <c r="B111" s="39"/>
      <c r="C111" s="42" t="s">
        <v>753</v>
      </c>
      <c r="D111" s="43"/>
      <c r="E111" s="19">
        <v>23</v>
      </c>
      <c r="F111" s="39"/>
      <c r="G111" s="39"/>
      <c r="H111" s="42" t="s">
        <v>829</v>
      </c>
      <c r="I111" s="43"/>
      <c r="J111" s="19">
        <v>11</v>
      </c>
      <c r="K111" s="39"/>
      <c r="L111" s="71"/>
      <c r="M111" s="71"/>
      <c r="N111" s="71"/>
      <c r="O111" s="71"/>
      <c r="P111" s="71"/>
      <c r="Q111" s="71"/>
      <c r="R111" s="71"/>
      <c r="S111" s="71"/>
      <c r="T111" s="71"/>
      <c r="U111" s="71"/>
      <c r="V111" s="71"/>
      <c r="W111" s="71"/>
      <c r="X111" s="71"/>
      <c r="Y111" s="71"/>
    </row>
    <row r="112" spans="1:25" ht="15">
      <c r="A112" s="15"/>
      <c r="B112" s="44" t="str">
        <f>"TOTAL MATCHES WON BY : "&amp;C98</f>
        <v>TOTAL MATCHES WON BY : THE VINES</v>
      </c>
      <c r="C112" s="45"/>
      <c r="D112" s="45"/>
      <c r="E112" s="43"/>
      <c r="F112" s="19">
        <f>COUNTA(F102:F111)-0.5*COUNTIF(F102:F111,"Sq*")-COUNTIF(F102:F111,"TBA")</f>
        <v>5</v>
      </c>
      <c r="G112" s="55" t="s">
        <v>828</v>
      </c>
      <c r="H112" s="45"/>
      <c r="I112" s="45"/>
      <c r="J112" s="43"/>
      <c r="K112" s="19">
        <f>COUNTA(K102:K111)-0.5*COUNTIF(K102:K111,"Sq*")-COUNTIF(K102:K111,"TBA")</f>
        <v>0</v>
      </c>
      <c r="L112" s="70"/>
      <c r="M112" s="70"/>
      <c r="N112" s="70" t="str">
        <f>IF(F112+K112=0,"",C98)</f>
        <v>THE VINES</v>
      </c>
      <c r="O112" s="24">
        <f>F112</f>
        <v>5</v>
      </c>
      <c r="P112" s="70" t="str">
        <f>IF(F112+K112=0,"",H98)</f>
        <v>COTTESLOE</v>
      </c>
      <c r="Q112" s="24">
        <f>K112</f>
        <v>0</v>
      </c>
      <c r="R112" s="70" t="str">
        <f>G113</f>
        <v>THE VINES</v>
      </c>
      <c r="S112" s="70" t="str">
        <f>IF(R112="HALVED",C98,"")</f>
        <v/>
      </c>
      <c r="T112" s="70" t="str">
        <f>IF(R112="HALVED",H98,"")</f>
        <v/>
      </c>
      <c r="U112" s="70"/>
      <c r="V112" s="70"/>
      <c r="W112" s="70"/>
      <c r="X112" s="70"/>
      <c r="Y112" s="70"/>
    </row>
    <row r="113" spans="1:25" ht="15">
      <c r="A113" s="22"/>
      <c r="B113" s="46" t="s">
        <v>52</v>
      </c>
      <c r="C113" s="45"/>
      <c r="D113" s="45"/>
      <c r="E113" s="45"/>
      <c r="F113" s="43"/>
      <c r="G113" s="56" t="str">
        <f>IF(F112+K112&lt;4,"",IF(F112=K112,"HALVED",IF(F112&gt;K112,C98,H98)))</f>
        <v>THE VINES</v>
      </c>
      <c r="H113" s="45"/>
      <c r="I113" s="45"/>
      <c r="J113" s="45"/>
      <c r="K113" s="43"/>
      <c r="L113" s="69"/>
      <c r="M113" s="69"/>
      <c r="N113" s="69"/>
      <c r="O113" s="69"/>
      <c r="P113" s="69"/>
      <c r="Q113" s="69"/>
      <c r="R113" s="69"/>
      <c r="S113" s="69"/>
      <c r="T113" s="69"/>
      <c r="U113" s="69"/>
      <c r="V113" s="69"/>
      <c r="W113" s="69"/>
      <c r="X113" s="69"/>
      <c r="Y113" s="69"/>
    </row>
    <row r="114" spans="1:25" ht="15">
      <c r="A114" s="22"/>
      <c r="B114" s="69"/>
      <c r="C114" s="69"/>
      <c r="D114" s="69"/>
      <c r="E114" s="69"/>
      <c r="F114" s="70"/>
      <c r="G114" s="69"/>
      <c r="H114" s="69"/>
      <c r="I114" s="69"/>
      <c r="J114" s="69"/>
      <c r="K114" s="70"/>
      <c r="L114" s="70"/>
      <c r="M114" s="70"/>
      <c r="N114" s="70"/>
      <c r="O114" s="70"/>
      <c r="P114" s="70"/>
      <c r="Q114" s="70"/>
      <c r="R114" s="70"/>
      <c r="S114" s="70"/>
      <c r="T114" s="70"/>
      <c r="U114" s="70"/>
      <c r="V114" s="70"/>
      <c r="W114" s="70"/>
      <c r="X114" s="70"/>
      <c r="Y114" s="70"/>
    </row>
    <row r="115" spans="1:25" ht="21" customHeight="1">
      <c r="A115" s="25"/>
      <c r="B115" s="57" t="s">
        <v>128</v>
      </c>
      <c r="C115" s="45"/>
      <c r="D115" s="45"/>
      <c r="E115" s="45"/>
      <c r="F115" s="45"/>
      <c r="G115" s="45"/>
      <c r="H115" s="45"/>
      <c r="I115" s="45"/>
      <c r="J115" s="45"/>
      <c r="K115" s="43"/>
      <c r="L115" s="69"/>
      <c r="M115" s="69"/>
      <c r="N115" s="69"/>
      <c r="O115" s="69"/>
      <c r="P115" s="69"/>
      <c r="Q115" s="69"/>
      <c r="R115" s="69"/>
      <c r="S115" s="69"/>
      <c r="T115" s="69"/>
      <c r="U115" s="69"/>
      <c r="V115" s="69"/>
      <c r="W115" s="69"/>
      <c r="X115" s="69"/>
      <c r="Y115" s="69"/>
    </row>
    <row r="116" spans="1:25" ht="15">
      <c r="A116" s="15"/>
      <c r="B116" s="16" t="s">
        <v>22</v>
      </c>
      <c r="C116" s="58" t="s">
        <v>17</v>
      </c>
      <c r="D116" s="45"/>
      <c r="E116" s="45"/>
      <c r="F116" s="43"/>
      <c r="G116" s="17" t="s">
        <v>22</v>
      </c>
      <c r="H116" s="48" t="s">
        <v>555</v>
      </c>
      <c r="I116" s="45"/>
      <c r="J116" s="45"/>
      <c r="K116" s="43"/>
      <c r="L116" s="69"/>
      <c r="M116" s="69"/>
      <c r="N116" s="69"/>
      <c r="O116" s="69"/>
      <c r="P116" s="69"/>
      <c r="Q116" s="69"/>
      <c r="R116" s="69"/>
      <c r="S116" s="69"/>
      <c r="T116" s="69"/>
      <c r="U116" s="69"/>
      <c r="V116" s="69"/>
      <c r="W116" s="69"/>
      <c r="X116" s="69"/>
      <c r="Y116" s="69"/>
    </row>
    <row r="117" spans="1:25" ht="15">
      <c r="A117" s="15"/>
      <c r="B117" s="41" t="s">
        <v>23</v>
      </c>
      <c r="C117" s="59" t="s">
        <v>24</v>
      </c>
      <c r="D117" s="50"/>
      <c r="E117" s="41" t="s">
        <v>25</v>
      </c>
      <c r="F117" s="41" t="s">
        <v>26</v>
      </c>
      <c r="G117" s="40" t="s">
        <v>23</v>
      </c>
      <c r="H117" s="49" t="s">
        <v>24</v>
      </c>
      <c r="I117" s="50"/>
      <c r="J117" s="40" t="s">
        <v>25</v>
      </c>
      <c r="K117" s="40" t="s">
        <v>26</v>
      </c>
      <c r="L117" s="69"/>
      <c r="M117" s="69"/>
      <c r="N117" s="69"/>
      <c r="O117" s="69"/>
      <c r="P117" s="69"/>
      <c r="Q117" s="69"/>
      <c r="R117" s="69"/>
      <c r="S117" s="69"/>
      <c r="T117" s="69"/>
      <c r="U117" s="69"/>
      <c r="V117" s="69"/>
      <c r="W117" s="69"/>
      <c r="X117" s="69"/>
      <c r="Y117" s="69"/>
    </row>
    <row r="118" spans="1:25" ht="15">
      <c r="A118" s="15"/>
      <c r="B118" s="47"/>
      <c r="C118" s="51"/>
      <c r="D118" s="52"/>
      <c r="E118" s="47"/>
      <c r="F118" s="47"/>
      <c r="G118" s="47"/>
      <c r="H118" s="51"/>
      <c r="I118" s="52"/>
      <c r="J118" s="47"/>
      <c r="K118" s="47"/>
      <c r="L118" s="69"/>
      <c r="M118" s="69"/>
      <c r="N118" s="69"/>
      <c r="O118" s="69"/>
      <c r="P118" s="69"/>
      <c r="Q118" s="69"/>
      <c r="R118" s="69"/>
      <c r="S118" s="69"/>
      <c r="T118" s="69"/>
      <c r="U118" s="69"/>
      <c r="V118" s="69"/>
      <c r="W118" s="69"/>
      <c r="X118" s="69"/>
      <c r="Y118" s="69"/>
    </row>
    <row r="119" spans="1:25" ht="15">
      <c r="A119" s="15"/>
      <c r="B119" s="39"/>
      <c r="C119" s="53"/>
      <c r="D119" s="54"/>
      <c r="E119" s="39"/>
      <c r="F119" s="39"/>
      <c r="G119" s="39"/>
      <c r="H119" s="53"/>
      <c r="I119" s="54"/>
      <c r="J119" s="39"/>
      <c r="K119" s="39"/>
      <c r="L119" s="69"/>
      <c r="M119" s="69"/>
      <c r="N119" s="69"/>
      <c r="O119" s="69"/>
      <c r="P119" s="69"/>
      <c r="Q119" s="69"/>
      <c r="R119" s="69"/>
      <c r="S119" s="69"/>
      <c r="T119" s="69"/>
      <c r="U119" s="69"/>
      <c r="V119" s="69"/>
      <c r="W119" s="69"/>
      <c r="X119" s="69"/>
      <c r="Y119" s="69"/>
    </row>
    <row r="120" spans="1:25" ht="15">
      <c r="A120" s="15"/>
      <c r="B120" s="41">
        <v>1</v>
      </c>
      <c r="C120" s="42" t="s">
        <v>827</v>
      </c>
      <c r="D120" s="43"/>
      <c r="E120" s="19">
        <v>5</v>
      </c>
      <c r="F120" s="38" t="s">
        <v>84</v>
      </c>
      <c r="G120" s="40">
        <v>1</v>
      </c>
      <c r="H120" s="42" t="s">
        <v>826</v>
      </c>
      <c r="I120" s="43"/>
      <c r="J120" s="19">
        <v>20</v>
      </c>
      <c r="K120" s="38"/>
      <c r="L120" s="71"/>
      <c r="M120" s="71"/>
      <c r="N120" s="71"/>
      <c r="O120" s="71"/>
      <c r="P120" s="71"/>
      <c r="Q120" s="71"/>
      <c r="R120" s="71"/>
      <c r="S120" s="71"/>
      <c r="T120" s="71"/>
      <c r="U120" s="71"/>
      <c r="V120" s="71"/>
      <c r="W120" s="71"/>
      <c r="X120" s="71"/>
      <c r="Y120" s="71"/>
    </row>
    <row r="121" spans="1:25" ht="15">
      <c r="A121" s="15"/>
      <c r="B121" s="39"/>
      <c r="C121" s="42" t="s">
        <v>825</v>
      </c>
      <c r="D121" s="43"/>
      <c r="E121" s="19">
        <v>19</v>
      </c>
      <c r="F121" s="39"/>
      <c r="G121" s="39"/>
      <c r="H121" s="42" t="s">
        <v>824</v>
      </c>
      <c r="I121" s="43"/>
      <c r="J121" s="19">
        <v>29</v>
      </c>
      <c r="K121" s="39"/>
      <c r="L121" s="71"/>
      <c r="M121" s="71"/>
      <c r="N121" s="71"/>
      <c r="O121" s="71"/>
      <c r="P121" s="71"/>
      <c r="Q121" s="71"/>
      <c r="R121" s="71"/>
      <c r="S121" s="71"/>
      <c r="T121" s="71"/>
      <c r="U121" s="71"/>
      <c r="V121" s="71"/>
      <c r="W121" s="71"/>
      <c r="X121" s="71"/>
      <c r="Y121" s="71"/>
    </row>
    <row r="122" spans="1:25" ht="15">
      <c r="A122" s="15"/>
      <c r="B122" s="41">
        <v>2</v>
      </c>
      <c r="C122" s="42" t="s">
        <v>823</v>
      </c>
      <c r="D122" s="43"/>
      <c r="E122" s="19">
        <v>6</v>
      </c>
      <c r="F122" s="38" t="s">
        <v>48</v>
      </c>
      <c r="G122" s="40">
        <v>2</v>
      </c>
      <c r="H122" s="42" t="s">
        <v>792</v>
      </c>
      <c r="I122" s="43"/>
      <c r="J122" s="19">
        <v>12</v>
      </c>
      <c r="K122" s="38"/>
      <c r="L122" s="71"/>
      <c r="M122" s="71"/>
      <c r="N122" s="71"/>
      <c r="O122" s="71"/>
      <c r="P122" s="71"/>
      <c r="Q122" s="71"/>
      <c r="R122" s="71"/>
      <c r="S122" s="71"/>
      <c r="T122" s="71"/>
      <c r="U122" s="71"/>
      <c r="V122" s="71"/>
      <c r="W122" s="71"/>
      <c r="X122" s="71"/>
      <c r="Y122" s="71"/>
    </row>
    <row r="123" spans="1:25" ht="15">
      <c r="A123" s="15"/>
      <c r="B123" s="39"/>
      <c r="C123" s="42" t="s">
        <v>822</v>
      </c>
      <c r="D123" s="43"/>
      <c r="E123" s="19">
        <v>14</v>
      </c>
      <c r="F123" s="39"/>
      <c r="G123" s="39"/>
      <c r="H123" s="42" t="s">
        <v>821</v>
      </c>
      <c r="I123" s="43"/>
      <c r="J123" s="19">
        <v>28</v>
      </c>
      <c r="K123" s="39"/>
      <c r="L123" s="71"/>
      <c r="M123" s="71"/>
      <c r="N123" s="71"/>
      <c r="O123" s="71"/>
      <c r="P123" s="71"/>
      <c r="Q123" s="71"/>
      <c r="R123" s="71"/>
      <c r="S123" s="71"/>
      <c r="T123" s="71"/>
      <c r="U123" s="71"/>
      <c r="V123" s="71"/>
      <c r="W123" s="71"/>
      <c r="X123" s="71"/>
      <c r="Y123" s="71"/>
    </row>
    <row r="124" spans="1:25" ht="15">
      <c r="A124" s="15"/>
      <c r="B124" s="41">
        <v>3</v>
      </c>
      <c r="C124" s="42" t="s">
        <v>820</v>
      </c>
      <c r="D124" s="43"/>
      <c r="E124" s="19">
        <v>11</v>
      </c>
      <c r="F124" s="38" t="s">
        <v>68</v>
      </c>
      <c r="G124" s="40">
        <v>3</v>
      </c>
      <c r="H124" s="42" t="s">
        <v>819</v>
      </c>
      <c r="I124" s="43"/>
      <c r="J124" s="19">
        <v>20</v>
      </c>
      <c r="K124" s="38"/>
      <c r="L124" s="71"/>
      <c r="M124" s="71"/>
      <c r="N124" s="71"/>
      <c r="O124" s="71"/>
      <c r="P124" s="71"/>
      <c r="Q124" s="71"/>
      <c r="R124" s="71"/>
      <c r="S124" s="71"/>
      <c r="T124" s="71"/>
      <c r="U124" s="71"/>
      <c r="V124" s="71"/>
      <c r="W124" s="71"/>
      <c r="X124" s="71"/>
      <c r="Y124" s="71"/>
    </row>
    <row r="125" spans="1:25" ht="15">
      <c r="A125" s="15"/>
      <c r="B125" s="39"/>
      <c r="C125" s="42" t="s">
        <v>818</v>
      </c>
      <c r="D125" s="43"/>
      <c r="E125" s="19">
        <v>12</v>
      </c>
      <c r="F125" s="39"/>
      <c r="G125" s="39"/>
      <c r="H125" s="42" t="s">
        <v>817</v>
      </c>
      <c r="I125" s="43"/>
      <c r="J125" s="19">
        <v>27</v>
      </c>
      <c r="K125" s="39"/>
      <c r="L125" s="71"/>
      <c r="M125" s="71"/>
      <c r="N125" s="71"/>
      <c r="O125" s="71"/>
      <c r="P125" s="71"/>
      <c r="Q125" s="71"/>
      <c r="R125" s="71"/>
      <c r="S125" s="71"/>
      <c r="T125" s="71"/>
      <c r="U125" s="71"/>
      <c r="V125" s="71"/>
      <c r="W125" s="71"/>
      <c r="X125" s="71"/>
      <c r="Y125" s="71"/>
    </row>
    <row r="126" spans="1:25" ht="15">
      <c r="A126" s="15"/>
      <c r="B126" s="41">
        <v>4</v>
      </c>
      <c r="C126" s="42" t="s">
        <v>816</v>
      </c>
      <c r="D126" s="43"/>
      <c r="E126" s="19">
        <v>5</v>
      </c>
      <c r="F126" s="38"/>
      <c r="G126" s="40">
        <v>4</v>
      </c>
      <c r="H126" s="42" t="s">
        <v>815</v>
      </c>
      <c r="I126" s="43"/>
      <c r="J126" s="19">
        <v>28</v>
      </c>
      <c r="K126" s="38" t="s">
        <v>33</v>
      </c>
      <c r="L126" s="71"/>
      <c r="M126" s="71"/>
      <c r="N126" s="71"/>
      <c r="O126" s="71"/>
      <c r="P126" s="71"/>
      <c r="Q126" s="71"/>
      <c r="R126" s="71"/>
      <c r="S126" s="71"/>
      <c r="T126" s="71"/>
      <c r="U126" s="71"/>
      <c r="V126" s="71"/>
      <c r="W126" s="71"/>
      <c r="X126" s="71"/>
      <c r="Y126" s="71"/>
    </row>
    <row r="127" spans="1:25" ht="15">
      <c r="A127" s="15"/>
      <c r="B127" s="39"/>
      <c r="C127" s="42" t="s">
        <v>814</v>
      </c>
      <c r="D127" s="43"/>
      <c r="E127" s="19">
        <v>14</v>
      </c>
      <c r="F127" s="39"/>
      <c r="G127" s="39"/>
      <c r="H127" s="42" t="s">
        <v>813</v>
      </c>
      <c r="I127" s="43"/>
      <c r="J127" s="19">
        <v>37</v>
      </c>
      <c r="K127" s="39"/>
      <c r="L127" s="71"/>
      <c r="M127" s="71"/>
      <c r="N127" s="71"/>
      <c r="O127" s="71"/>
      <c r="P127" s="71"/>
      <c r="Q127" s="71"/>
      <c r="R127" s="71"/>
      <c r="S127" s="71"/>
      <c r="T127" s="71"/>
      <c r="U127" s="71"/>
      <c r="V127" s="71"/>
      <c r="W127" s="71"/>
      <c r="X127" s="71"/>
      <c r="Y127" s="71"/>
    </row>
    <row r="128" spans="1:25" ht="15">
      <c r="A128" s="15"/>
      <c r="B128" s="41">
        <v>5</v>
      </c>
      <c r="C128" s="42" t="s">
        <v>812</v>
      </c>
      <c r="D128" s="43"/>
      <c r="E128" s="19">
        <v>6</v>
      </c>
      <c r="F128" s="38" t="s">
        <v>33</v>
      </c>
      <c r="G128" s="40">
        <v>5</v>
      </c>
      <c r="H128" s="42" t="s">
        <v>811</v>
      </c>
      <c r="I128" s="43"/>
      <c r="J128" s="19">
        <v>20</v>
      </c>
      <c r="K128" s="38"/>
      <c r="L128" s="71"/>
      <c r="M128" s="71"/>
      <c r="N128" s="71"/>
      <c r="O128" s="71"/>
      <c r="P128" s="71"/>
      <c r="Q128" s="71"/>
      <c r="R128" s="71"/>
      <c r="S128" s="71"/>
      <c r="T128" s="71"/>
      <c r="U128" s="71"/>
      <c r="V128" s="71"/>
      <c r="W128" s="71"/>
      <c r="X128" s="71"/>
      <c r="Y128" s="71"/>
    </row>
    <row r="129" spans="1:25" ht="15">
      <c r="A129" s="15"/>
      <c r="B129" s="39"/>
      <c r="C129" s="42" t="s">
        <v>810</v>
      </c>
      <c r="D129" s="43"/>
      <c r="E129" s="19">
        <v>24</v>
      </c>
      <c r="F129" s="39"/>
      <c r="G129" s="39"/>
      <c r="H129" s="42" t="s">
        <v>809</v>
      </c>
      <c r="I129" s="43"/>
      <c r="J129" s="19">
        <v>18</v>
      </c>
      <c r="K129" s="39"/>
      <c r="L129" s="71"/>
      <c r="M129" s="71"/>
      <c r="N129" s="71"/>
      <c r="O129" s="71"/>
      <c r="P129" s="71"/>
      <c r="Q129" s="71"/>
      <c r="R129" s="71"/>
      <c r="S129" s="71"/>
      <c r="T129" s="71"/>
      <c r="U129" s="71"/>
      <c r="V129" s="71"/>
      <c r="W129" s="71"/>
      <c r="X129" s="71"/>
      <c r="Y129" s="71"/>
    </row>
    <row r="130" spans="1:25" ht="15">
      <c r="A130" s="22"/>
      <c r="B130" s="44" t="str">
        <f>"TOTAL MATCHES WON BY : "&amp;C116</f>
        <v>TOTAL MATCHES WON BY : COTTESLOE</v>
      </c>
      <c r="C130" s="45"/>
      <c r="D130" s="45"/>
      <c r="E130" s="43"/>
      <c r="F130" s="19">
        <f>COUNTA(F120:F129)-0.5*COUNTIF(F120:F129,"Sq*")-COUNTIF(F120:F129,"TBA")</f>
        <v>4</v>
      </c>
      <c r="G130" s="55" t="str">
        <f>"TOTAL MATCHES WON BY : "&amp;H116</f>
        <v>TOTAL MATCHES WON BY : CHEQUERS</v>
      </c>
      <c r="H130" s="45"/>
      <c r="I130" s="45"/>
      <c r="J130" s="43"/>
      <c r="K130" s="19">
        <f>COUNTA(K120:K129)-0.5*COUNTIF(K120:K129,"Sq*")-COUNTIF(K120:K129,"TBA")</f>
        <v>1</v>
      </c>
      <c r="L130" s="70"/>
      <c r="M130" s="70"/>
      <c r="N130" s="70" t="str">
        <f>IF(F130+K130=0,"",C116)</f>
        <v>COTTESLOE</v>
      </c>
      <c r="O130" s="24">
        <f>F130</f>
        <v>4</v>
      </c>
      <c r="P130" s="70" t="str">
        <f>IF(F130+K130=0,"",H116)</f>
        <v>CHEQUERS</v>
      </c>
      <c r="Q130" s="24">
        <f>K130</f>
        <v>1</v>
      </c>
      <c r="R130" s="70" t="str">
        <f>G131</f>
        <v>COTTESLOE</v>
      </c>
      <c r="S130" s="70" t="str">
        <f>IF(R130="HALVED",C116,"")</f>
        <v/>
      </c>
      <c r="T130" s="70" t="str">
        <f>IF(R130="HALVED",H116,"")</f>
        <v/>
      </c>
      <c r="U130" s="70"/>
      <c r="V130" s="70"/>
      <c r="W130" s="70"/>
      <c r="X130" s="70"/>
      <c r="Y130" s="70"/>
    </row>
    <row r="131" spans="1:25" ht="15">
      <c r="A131" s="25"/>
      <c r="B131" s="46" t="s">
        <v>52</v>
      </c>
      <c r="C131" s="45"/>
      <c r="D131" s="45"/>
      <c r="E131" s="45"/>
      <c r="F131" s="43"/>
      <c r="G131" s="56" t="str">
        <f>IF(F130+K130&lt;4,"",IF(F130=K130,"HALVED",IF(F130&gt;K130,C116,H116)))</f>
        <v>COTTESLOE</v>
      </c>
      <c r="H131" s="45"/>
      <c r="I131" s="45"/>
      <c r="J131" s="45"/>
      <c r="K131" s="43"/>
      <c r="L131" s="69"/>
      <c r="M131" s="69"/>
      <c r="N131" s="69"/>
      <c r="O131" s="69"/>
      <c r="P131" s="69"/>
      <c r="Q131" s="69"/>
      <c r="R131" s="69"/>
      <c r="S131" s="69"/>
      <c r="T131" s="69"/>
      <c r="U131" s="69"/>
      <c r="V131" s="69"/>
      <c r="W131" s="69"/>
      <c r="X131" s="69"/>
      <c r="Y131" s="69"/>
    </row>
    <row r="132" spans="1:25" ht="15">
      <c r="A132" s="25"/>
      <c r="B132" s="57" t="s">
        <v>240</v>
      </c>
      <c r="C132" s="45"/>
      <c r="D132" s="45"/>
      <c r="E132" s="45"/>
      <c r="F132" s="45"/>
      <c r="G132" s="45"/>
      <c r="H132" s="45"/>
      <c r="I132" s="45"/>
      <c r="J132" s="45"/>
      <c r="K132" s="43"/>
      <c r="L132" s="69"/>
      <c r="M132" s="69"/>
      <c r="N132" s="69"/>
      <c r="O132" s="69"/>
      <c r="P132" s="69"/>
      <c r="Q132" s="69"/>
      <c r="R132" s="69"/>
      <c r="S132" s="69"/>
      <c r="T132" s="69"/>
      <c r="U132" s="69"/>
      <c r="V132" s="69"/>
      <c r="W132" s="69"/>
      <c r="X132" s="69"/>
      <c r="Y132" s="69"/>
    </row>
    <row r="133" spans="1:25" ht="15">
      <c r="A133" s="15"/>
      <c r="B133" s="16" t="s">
        <v>22</v>
      </c>
      <c r="C133" s="58" t="s">
        <v>776</v>
      </c>
      <c r="D133" s="45"/>
      <c r="E133" s="45"/>
      <c r="F133" s="43"/>
      <c r="G133" s="17" t="s">
        <v>22</v>
      </c>
      <c r="H133" s="48" t="s">
        <v>18</v>
      </c>
      <c r="I133" s="45"/>
      <c r="J133" s="45"/>
      <c r="K133" s="43"/>
      <c r="L133" s="69"/>
      <c r="M133" s="69"/>
      <c r="N133" s="69"/>
      <c r="O133" s="69"/>
      <c r="P133" s="69"/>
      <c r="Q133" s="69"/>
      <c r="R133" s="69"/>
      <c r="S133" s="69"/>
      <c r="T133" s="69"/>
      <c r="U133" s="69"/>
      <c r="V133" s="69"/>
      <c r="W133" s="69"/>
      <c r="X133" s="69"/>
      <c r="Y133" s="69"/>
    </row>
    <row r="134" spans="1:25" ht="15">
      <c r="A134" s="15"/>
      <c r="B134" s="41" t="s">
        <v>23</v>
      </c>
      <c r="C134" s="59" t="s">
        <v>24</v>
      </c>
      <c r="D134" s="50"/>
      <c r="E134" s="41" t="s">
        <v>25</v>
      </c>
      <c r="F134" s="41" t="s">
        <v>26</v>
      </c>
      <c r="G134" s="40" t="s">
        <v>23</v>
      </c>
      <c r="H134" s="49" t="s">
        <v>24</v>
      </c>
      <c r="I134" s="50"/>
      <c r="J134" s="40" t="s">
        <v>25</v>
      </c>
      <c r="K134" s="40" t="s">
        <v>26</v>
      </c>
      <c r="L134" s="69"/>
      <c r="M134" s="69"/>
      <c r="N134" s="69"/>
      <c r="O134" s="69"/>
      <c r="P134" s="69"/>
      <c r="Q134" s="69"/>
      <c r="R134" s="69"/>
      <c r="S134" s="69"/>
      <c r="T134" s="69"/>
      <c r="U134" s="69"/>
      <c r="V134" s="69"/>
      <c r="W134" s="69"/>
      <c r="X134" s="69"/>
      <c r="Y134" s="69"/>
    </row>
    <row r="135" spans="1:25" ht="15">
      <c r="A135" s="15"/>
      <c r="B135" s="47"/>
      <c r="C135" s="51"/>
      <c r="D135" s="52"/>
      <c r="E135" s="47"/>
      <c r="F135" s="47"/>
      <c r="G135" s="47"/>
      <c r="H135" s="51"/>
      <c r="I135" s="52"/>
      <c r="J135" s="47"/>
      <c r="K135" s="47"/>
      <c r="L135" s="69"/>
      <c r="M135" s="69"/>
      <c r="N135" s="69"/>
      <c r="O135" s="69"/>
      <c r="P135" s="69"/>
      <c r="Q135" s="69"/>
      <c r="R135" s="69"/>
      <c r="S135" s="69"/>
      <c r="T135" s="69"/>
      <c r="U135" s="69"/>
      <c r="V135" s="69"/>
      <c r="W135" s="69"/>
      <c r="X135" s="69"/>
      <c r="Y135" s="69"/>
    </row>
    <row r="136" spans="1:25" ht="15">
      <c r="A136" s="15"/>
      <c r="B136" s="39"/>
      <c r="C136" s="53"/>
      <c r="D136" s="54"/>
      <c r="E136" s="39"/>
      <c r="F136" s="39"/>
      <c r="G136" s="39"/>
      <c r="H136" s="53"/>
      <c r="I136" s="54"/>
      <c r="J136" s="39"/>
      <c r="K136" s="39"/>
      <c r="L136" s="69"/>
      <c r="M136" s="69"/>
      <c r="N136" s="69"/>
      <c r="O136" s="69"/>
      <c r="P136" s="69"/>
      <c r="Q136" s="69"/>
      <c r="R136" s="69"/>
      <c r="S136" s="69"/>
      <c r="T136" s="69"/>
      <c r="U136" s="69"/>
      <c r="V136" s="69"/>
      <c r="W136" s="69"/>
      <c r="X136" s="69"/>
      <c r="Y136" s="69"/>
    </row>
    <row r="137" spans="1:25" ht="15">
      <c r="A137" s="15"/>
      <c r="B137" s="41">
        <v>1</v>
      </c>
      <c r="C137" s="42" t="s">
        <v>769</v>
      </c>
      <c r="D137" s="43"/>
      <c r="E137" s="19">
        <v>15</v>
      </c>
      <c r="F137" s="38"/>
      <c r="G137" s="40">
        <v>1</v>
      </c>
      <c r="H137" s="42" t="s">
        <v>739</v>
      </c>
      <c r="I137" s="43"/>
      <c r="J137" s="19">
        <v>14</v>
      </c>
      <c r="K137" s="38" t="s">
        <v>33</v>
      </c>
      <c r="L137" s="71"/>
      <c r="M137" s="71"/>
      <c r="N137" s="71"/>
      <c r="O137" s="71"/>
      <c r="P137" s="71"/>
      <c r="Q137" s="71"/>
      <c r="R137" s="71"/>
      <c r="S137" s="71"/>
      <c r="T137" s="71"/>
      <c r="U137" s="71"/>
      <c r="V137" s="71"/>
      <c r="W137" s="71"/>
      <c r="X137" s="71"/>
      <c r="Y137" s="71"/>
    </row>
    <row r="138" spans="1:25" ht="15">
      <c r="A138" s="15"/>
      <c r="B138" s="39"/>
      <c r="C138" s="42" t="s">
        <v>808</v>
      </c>
      <c r="D138" s="43"/>
      <c r="E138" s="19">
        <v>13</v>
      </c>
      <c r="F138" s="39"/>
      <c r="G138" s="39"/>
      <c r="H138" s="42" t="s">
        <v>807</v>
      </c>
      <c r="I138" s="43"/>
      <c r="J138" s="19">
        <v>20</v>
      </c>
      <c r="K138" s="39"/>
      <c r="L138" s="71"/>
      <c r="M138" s="71"/>
      <c r="N138" s="71"/>
      <c r="O138" s="71"/>
      <c r="P138" s="71"/>
      <c r="Q138" s="71"/>
      <c r="R138" s="71"/>
      <c r="S138" s="71"/>
      <c r="T138" s="71"/>
      <c r="U138" s="71"/>
      <c r="V138" s="71"/>
      <c r="W138" s="71"/>
      <c r="X138" s="71"/>
      <c r="Y138" s="71"/>
    </row>
    <row r="139" spans="1:25" ht="15">
      <c r="A139" s="15"/>
      <c r="B139" s="41">
        <v>2</v>
      </c>
      <c r="C139" s="42" t="s">
        <v>759</v>
      </c>
      <c r="D139" s="43"/>
      <c r="E139" s="19">
        <v>8</v>
      </c>
      <c r="F139" s="38"/>
      <c r="G139" s="40">
        <v>2</v>
      </c>
      <c r="H139" s="42" t="s">
        <v>751</v>
      </c>
      <c r="I139" s="43"/>
      <c r="J139" s="19">
        <v>12</v>
      </c>
      <c r="K139" s="38" t="s">
        <v>64</v>
      </c>
      <c r="L139" s="71"/>
      <c r="M139" s="71"/>
      <c r="N139" s="71"/>
      <c r="O139" s="71"/>
      <c r="P139" s="71"/>
      <c r="Q139" s="71"/>
      <c r="R139" s="71"/>
      <c r="S139" s="71"/>
      <c r="T139" s="71"/>
      <c r="U139" s="71"/>
      <c r="V139" s="71"/>
      <c r="W139" s="71"/>
      <c r="X139" s="71"/>
      <c r="Y139" s="71"/>
    </row>
    <row r="140" spans="1:25" ht="15">
      <c r="A140" s="15"/>
      <c r="B140" s="39"/>
      <c r="C140" s="42" t="s">
        <v>757</v>
      </c>
      <c r="D140" s="43"/>
      <c r="E140" s="19">
        <v>17</v>
      </c>
      <c r="F140" s="39"/>
      <c r="G140" s="39"/>
      <c r="H140" s="42" t="s">
        <v>749</v>
      </c>
      <c r="I140" s="43"/>
      <c r="J140" s="19">
        <v>14</v>
      </c>
      <c r="K140" s="39"/>
      <c r="L140" s="71"/>
      <c r="M140" s="71"/>
      <c r="N140" s="71"/>
      <c r="O140" s="71"/>
      <c r="P140" s="71"/>
      <c r="Q140" s="71"/>
      <c r="R140" s="71"/>
      <c r="S140" s="71"/>
      <c r="T140" s="71"/>
      <c r="U140" s="71"/>
      <c r="V140" s="71"/>
      <c r="W140" s="71"/>
      <c r="X140" s="71"/>
      <c r="Y140" s="71"/>
    </row>
    <row r="141" spans="1:25" ht="15">
      <c r="A141" s="15"/>
      <c r="B141" s="41">
        <v>3</v>
      </c>
      <c r="C141" s="42" t="s">
        <v>775</v>
      </c>
      <c r="D141" s="43"/>
      <c r="E141" s="19">
        <v>18</v>
      </c>
      <c r="F141" s="38"/>
      <c r="G141" s="40">
        <v>3</v>
      </c>
      <c r="H141" s="42" t="s">
        <v>806</v>
      </c>
      <c r="I141" s="43"/>
      <c r="J141" s="19">
        <v>26</v>
      </c>
      <c r="K141" s="38" t="s">
        <v>38</v>
      </c>
      <c r="L141" s="71"/>
      <c r="M141" s="71"/>
      <c r="N141" s="71"/>
      <c r="O141" s="71"/>
      <c r="P141" s="71"/>
      <c r="Q141" s="71"/>
      <c r="R141" s="71"/>
      <c r="S141" s="71"/>
      <c r="T141" s="71"/>
      <c r="U141" s="71"/>
      <c r="V141" s="71"/>
      <c r="W141" s="71"/>
      <c r="X141" s="71"/>
      <c r="Y141" s="71"/>
    </row>
    <row r="142" spans="1:25" ht="15">
      <c r="A142" s="15"/>
      <c r="B142" s="39"/>
      <c r="C142" s="42" t="s">
        <v>773</v>
      </c>
      <c r="D142" s="43"/>
      <c r="E142" s="19">
        <v>19</v>
      </c>
      <c r="F142" s="39"/>
      <c r="G142" s="39"/>
      <c r="H142" s="42" t="s">
        <v>747</v>
      </c>
      <c r="I142" s="43"/>
      <c r="J142" s="19">
        <v>14</v>
      </c>
      <c r="K142" s="39"/>
      <c r="L142" s="71"/>
      <c r="M142" s="71"/>
      <c r="N142" s="71"/>
      <c r="O142" s="71"/>
      <c r="P142" s="71"/>
      <c r="Q142" s="71"/>
      <c r="R142" s="71"/>
      <c r="S142" s="71"/>
      <c r="T142" s="71"/>
      <c r="U142" s="71"/>
      <c r="V142" s="71"/>
      <c r="W142" s="71"/>
      <c r="X142" s="71"/>
      <c r="Y142" s="71"/>
    </row>
    <row r="143" spans="1:25" ht="15">
      <c r="A143" s="15"/>
      <c r="B143" s="41">
        <v>4</v>
      </c>
      <c r="C143" s="42" t="s">
        <v>763</v>
      </c>
      <c r="D143" s="43"/>
      <c r="E143" s="19">
        <v>18</v>
      </c>
      <c r="F143" s="38"/>
      <c r="G143" s="40">
        <v>4</v>
      </c>
      <c r="H143" s="42" t="s">
        <v>743</v>
      </c>
      <c r="I143" s="43"/>
      <c r="J143" s="19">
        <v>17</v>
      </c>
      <c r="K143" s="38" t="s">
        <v>68</v>
      </c>
      <c r="L143" s="71"/>
      <c r="M143" s="71"/>
      <c r="N143" s="71"/>
      <c r="O143" s="71"/>
      <c r="P143" s="71"/>
      <c r="Q143" s="71"/>
      <c r="R143" s="71"/>
      <c r="S143" s="71"/>
      <c r="T143" s="71"/>
      <c r="U143" s="71"/>
      <c r="V143" s="71"/>
      <c r="W143" s="71"/>
      <c r="X143" s="71"/>
      <c r="Y143" s="71"/>
    </row>
    <row r="144" spans="1:25" ht="15">
      <c r="A144" s="15"/>
      <c r="B144" s="39"/>
      <c r="C144" s="42" t="s">
        <v>799</v>
      </c>
      <c r="D144" s="43"/>
      <c r="E144" s="19">
        <v>24</v>
      </c>
      <c r="F144" s="39"/>
      <c r="G144" s="39"/>
      <c r="H144" s="42" t="s">
        <v>741</v>
      </c>
      <c r="I144" s="43"/>
      <c r="J144" s="19">
        <v>20</v>
      </c>
      <c r="K144" s="39"/>
      <c r="L144" s="71"/>
      <c r="M144" s="71"/>
      <c r="N144" s="71"/>
      <c r="O144" s="71"/>
      <c r="P144" s="71"/>
      <c r="Q144" s="71"/>
      <c r="R144" s="71"/>
      <c r="S144" s="71"/>
      <c r="T144" s="71"/>
      <c r="U144" s="71"/>
      <c r="V144" s="71"/>
      <c r="W144" s="71"/>
      <c r="X144" s="71"/>
      <c r="Y144" s="71"/>
    </row>
    <row r="145" spans="1:25" ht="15">
      <c r="A145" s="15"/>
      <c r="B145" s="41">
        <v>5</v>
      </c>
      <c r="C145" s="42" t="s">
        <v>800</v>
      </c>
      <c r="D145" s="43"/>
      <c r="E145" s="19">
        <v>15</v>
      </c>
      <c r="F145" s="38" t="s">
        <v>68</v>
      </c>
      <c r="G145" s="40">
        <v>5</v>
      </c>
      <c r="H145" s="42" t="s">
        <v>805</v>
      </c>
      <c r="I145" s="43"/>
      <c r="J145" s="19">
        <v>18</v>
      </c>
      <c r="K145" s="38"/>
      <c r="L145" s="71"/>
      <c r="M145" s="71"/>
      <c r="N145" s="71"/>
      <c r="O145" s="71"/>
      <c r="P145" s="71"/>
      <c r="Q145" s="71"/>
      <c r="R145" s="71"/>
      <c r="S145" s="71"/>
      <c r="T145" s="71"/>
      <c r="U145" s="71"/>
      <c r="V145" s="71"/>
      <c r="W145" s="71"/>
      <c r="X145" s="71"/>
      <c r="Y145" s="71"/>
    </row>
    <row r="146" spans="1:25" ht="15">
      <c r="A146" s="15"/>
      <c r="B146" s="39"/>
      <c r="C146" s="42" t="s">
        <v>765</v>
      </c>
      <c r="D146" s="43"/>
      <c r="E146" s="19">
        <v>17</v>
      </c>
      <c r="F146" s="39"/>
      <c r="G146" s="39"/>
      <c r="H146" s="42" t="s">
        <v>753</v>
      </c>
      <c r="I146" s="43"/>
      <c r="J146" s="19">
        <v>22</v>
      </c>
      <c r="K146" s="39"/>
      <c r="L146" s="71"/>
      <c r="M146" s="71"/>
      <c r="N146" s="71"/>
      <c r="O146" s="71"/>
      <c r="P146" s="71"/>
      <c r="Q146" s="71"/>
      <c r="R146" s="71"/>
      <c r="S146" s="71"/>
      <c r="T146" s="71"/>
      <c r="U146" s="71"/>
      <c r="V146" s="71"/>
      <c r="W146" s="71"/>
      <c r="X146" s="71"/>
      <c r="Y146" s="71"/>
    </row>
    <row r="147" spans="1:25" ht="15">
      <c r="A147" s="22"/>
      <c r="B147" s="44" t="str">
        <f>"TOTAL MATCHES WON BY : "&amp;C133</f>
        <v>TOTAL MATCHES WON BY : JOONDALUP</v>
      </c>
      <c r="C147" s="45"/>
      <c r="D147" s="45"/>
      <c r="E147" s="43"/>
      <c r="F147" s="19">
        <f>COUNTA(F137:F146)-0.5*COUNTIF(F137:F146,"Sq*")-COUNTIF(F137:F146,"TBA")</f>
        <v>1</v>
      </c>
      <c r="G147" s="55" t="s">
        <v>804</v>
      </c>
      <c r="H147" s="45"/>
      <c r="I147" s="45"/>
      <c r="J147" s="43"/>
      <c r="K147" s="19">
        <f>COUNTA(K137:K146)-0.5*COUNTIF(K137:K146,"Sq*")-COUNTIF(K137:K146,"TBA")</f>
        <v>4</v>
      </c>
      <c r="L147" s="70"/>
      <c r="M147" s="70"/>
      <c r="N147" s="70" t="str">
        <f>IF(F147+K147=0,"",C133)</f>
        <v>JOONDALUP</v>
      </c>
      <c r="O147" s="24">
        <f>F147</f>
        <v>1</v>
      </c>
      <c r="P147" s="70" t="str">
        <f>IF(F147+K147=0,"",H133)</f>
        <v>THE VINES</v>
      </c>
      <c r="Q147" s="24">
        <f>K147</f>
        <v>4</v>
      </c>
      <c r="R147" s="70" t="str">
        <f>G148</f>
        <v>THE VINES</v>
      </c>
      <c r="S147" s="70" t="str">
        <f>IF(R147="HALVED",C133,"")</f>
        <v/>
      </c>
      <c r="T147" s="70" t="str">
        <f>IF(R147="HALVED",H133,"")</f>
        <v/>
      </c>
      <c r="U147" s="70"/>
      <c r="V147" s="70"/>
      <c r="W147" s="70"/>
      <c r="X147" s="70"/>
      <c r="Y147" s="70"/>
    </row>
    <row r="148" spans="1:25" ht="15">
      <c r="A148" s="25"/>
      <c r="B148" s="46" t="s">
        <v>52</v>
      </c>
      <c r="C148" s="45"/>
      <c r="D148" s="45"/>
      <c r="E148" s="45"/>
      <c r="F148" s="43"/>
      <c r="G148" s="56" t="str">
        <f>IF(F147+K147&lt;4,"",IF(F147=K147,"HALVED",IF(F147&gt;K147,C133,H133)))</f>
        <v>THE VINES</v>
      </c>
      <c r="H148" s="45"/>
      <c r="I148" s="45"/>
      <c r="J148" s="45"/>
      <c r="K148" s="43"/>
      <c r="L148" s="69"/>
      <c r="M148" s="69"/>
      <c r="N148" s="69"/>
      <c r="O148" s="69"/>
      <c r="P148" s="69"/>
      <c r="Q148" s="69"/>
      <c r="R148" s="69"/>
      <c r="S148" s="69"/>
      <c r="T148" s="69"/>
      <c r="U148" s="69"/>
      <c r="V148" s="69"/>
      <c r="W148" s="69"/>
      <c r="X148" s="69"/>
      <c r="Y148" s="69"/>
    </row>
    <row r="149" spans="1:25" ht="15">
      <c r="A149" s="25"/>
      <c r="B149" s="25"/>
      <c r="C149" s="25"/>
      <c r="D149" s="25"/>
      <c r="E149" s="25"/>
      <c r="F149" s="25"/>
      <c r="G149" s="33"/>
      <c r="H149" s="33"/>
      <c r="I149" s="33"/>
      <c r="J149" s="33"/>
      <c r="K149" s="33"/>
      <c r="L149" s="69"/>
      <c r="M149" s="69"/>
      <c r="N149" s="69"/>
      <c r="O149" s="69"/>
      <c r="P149" s="69"/>
      <c r="Q149" s="69"/>
      <c r="R149" s="69"/>
      <c r="S149" s="69"/>
      <c r="T149" s="69"/>
      <c r="U149" s="69"/>
      <c r="V149" s="69"/>
      <c r="W149" s="69"/>
      <c r="X149" s="69"/>
      <c r="Y149" s="69"/>
    </row>
    <row r="150" spans="1:25" ht="22.5" customHeight="1">
      <c r="A150" s="15"/>
      <c r="B150" s="57" t="s">
        <v>147</v>
      </c>
      <c r="C150" s="45"/>
      <c r="D150" s="45"/>
      <c r="E150" s="45"/>
      <c r="F150" s="45"/>
      <c r="G150" s="45"/>
      <c r="H150" s="45"/>
      <c r="I150" s="45"/>
      <c r="J150" s="45"/>
      <c r="K150" s="43"/>
      <c r="L150" s="69"/>
      <c r="M150" s="69"/>
      <c r="N150" s="69"/>
      <c r="O150" s="69"/>
      <c r="P150" s="69"/>
      <c r="Q150" s="69"/>
      <c r="R150" s="69"/>
      <c r="S150" s="69"/>
      <c r="T150" s="69"/>
      <c r="U150" s="69"/>
      <c r="V150" s="69"/>
      <c r="W150" s="69"/>
      <c r="X150" s="69"/>
      <c r="Y150" s="69"/>
    </row>
    <row r="151" spans="1:25" ht="15">
      <c r="A151" s="15"/>
      <c r="B151" s="16" t="s">
        <v>22</v>
      </c>
      <c r="C151" s="58" t="s">
        <v>17</v>
      </c>
      <c r="D151" s="45"/>
      <c r="E151" s="45"/>
      <c r="F151" s="43"/>
      <c r="G151" s="17" t="s">
        <v>22</v>
      </c>
      <c r="H151" s="48" t="s">
        <v>776</v>
      </c>
      <c r="I151" s="45"/>
      <c r="J151" s="45"/>
      <c r="K151" s="43"/>
      <c r="L151" s="69"/>
      <c r="M151" s="69"/>
      <c r="N151" s="69"/>
      <c r="O151" s="69"/>
      <c r="P151" s="69"/>
      <c r="Q151" s="69"/>
      <c r="R151" s="69"/>
      <c r="S151" s="69"/>
      <c r="T151" s="69"/>
      <c r="U151" s="69"/>
      <c r="V151" s="69"/>
      <c r="W151" s="69"/>
      <c r="X151" s="69"/>
      <c r="Y151" s="69"/>
    </row>
    <row r="152" spans="1:25" ht="15">
      <c r="A152" s="15"/>
      <c r="B152" s="41" t="s">
        <v>23</v>
      </c>
      <c r="C152" s="59" t="s">
        <v>24</v>
      </c>
      <c r="D152" s="50"/>
      <c r="E152" s="41" t="s">
        <v>25</v>
      </c>
      <c r="F152" s="41" t="s">
        <v>26</v>
      </c>
      <c r="G152" s="40" t="s">
        <v>23</v>
      </c>
      <c r="H152" s="49" t="s">
        <v>24</v>
      </c>
      <c r="I152" s="50"/>
      <c r="J152" s="40" t="s">
        <v>25</v>
      </c>
      <c r="K152" s="40" t="s">
        <v>26</v>
      </c>
      <c r="L152" s="69"/>
      <c r="M152" s="69"/>
      <c r="N152" s="69"/>
      <c r="O152" s="69"/>
      <c r="P152" s="69"/>
      <c r="Q152" s="69"/>
      <c r="R152" s="69"/>
      <c r="S152" s="69"/>
      <c r="T152" s="69"/>
      <c r="U152" s="69"/>
      <c r="V152" s="69"/>
      <c r="W152" s="69"/>
      <c r="X152" s="69"/>
      <c r="Y152" s="69"/>
    </row>
    <row r="153" spans="1:25" ht="15">
      <c r="A153" s="15"/>
      <c r="B153" s="47"/>
      <c r="C153" s="51"/>
      <c r="D153" s="52"/>
      <c r="E153" s="47"/>
      <c r="F153" s="47"/>
      <c r="G153" s="47"/>
      <c r="H153" s="51"/>
      <c r="I153" s="52"/>
      <c r="J153" s="47"/>
      <c r="K153" s="47"/>
      <c r="L153" s="69"/>
      <c r="M153" s="69"/>
      <c r="N153" s="69"/>
      <c r="O153" s="69"/>
      <c r="P153" s="69"/>
      <c r="Q153" s="69"/>
      <c r="R153" s="69"/>
      <c r="S153" s="69"/>
      <c r="T153" s="69"/>
      <c r="U153" s="69"/>
      <c r="V153" s="69"/>
      <c r="W153" s="69"/>
      <c r="X153" s="69"/>
      <c r="Y153" s="69"/>
    </row>
    <row r="154" spans="1:25" ht="15">
      <c r="A154" s="15"/>
      <c r="B154" s="39"/>
      <c r="C154" s="53"/>
      <c r="D154" s="54"/>
      <c r="E154" s="39"/>
      <c r="F154" s="39"/>
      <c r="G154" s="39"/>
      <c r="H154" s="53"/>
      <c r="I154" s="54"/>
      <c r="J154" s="39"/>
      <c r="K154" s="39"/>
      <c r="L154" s="69"/>
      <c r="M154" s="69"/>
      <c r="N154" s="69"/>
      <c r="O154" s="69"/>
      <c r="P154" s="69"/>
      <c r="Q154" s="69"/>
      <c r="R154" s="69"/>
      <c r="S154" s="69"/>
      <c r="T154" s="69"/>
      <c r="U154" s="69"/>
      <c r="V154" s="69"/>
      <c r="W154" s="69"/>
      <c r="X154" s="69"/>
      <c r="Y154" s="69"/>
    </row>
    <row r="155" spans="1:25" ht="15">
      <c r="A155" s="15"/>
      <c r="B155" s="41">
        <v>1</v>
      </c>
      <c r="C155" s="42" t="s">
        <v>803</v>
      </c>
      <c r="D155" s="43"/>
      <c r="E155" s="19">
        <v>6</v>
      </c>
      <c r="F155" s="38" t="s">
        <v>43</v>
      </c>
      <c r="G155" s="40">
        <v>1</v>
      </c>
      <c r="H155" s="42" t="s">
        <v>759</v>
      </c>
      <c r="I155" s="43"/>
      <c r="J155" s="19">
        <v>8</v>
      </c>
      <c r="K155" s="38"/>
      <c r="L155" s="71"/>
      <c r="M155" s="71"/>
      <c r="N155" s="71"/>
      <c r="O155" s="71"/>
      <c r="P155" s="71"/>
      <c r="Q155" s="71"/>
      <c r="R155" s="71"/>
      <c r="S155" s="71"/>
      <c r="T155" s="71"/>
      <c r="U155" s="71"/>
      <c r="V155" s="71"/>
      <c r="W155" s="71"/>
      <c r="X155" s="71"/>
      <c r="Y155" s="71"/>
    </row>
    <row r="156" spans="1:25" ht="15">
      <c r="A156" s="15"/>
      <c r="B156" s="39"/>
      <c r="C156" s="42" t="s">
        <v>802</v>
      </c>
      <c r="D156" s="43"/>
      <c r="E156" s="19">
        <v>17</v>
      </c>
      <c r="F156" s="39"/>
      <c r="G156" s="39"/>
      <c r="H156" s="42" t="s">
        <v>757</v>
      </c>
      <c r="I156" s="43"/>
      <c r="J156" s="19">
        <v>18</v>
      </c>
      <c r="K156" s="39"/>
      <c r="L156" s="71"/>
      <c r="M156" s="71"/>
      <c r="N156" s="71"/>
      <c r="O156" s="71"/>
      <c r="P156" s="71"/>
      <c r="Q156" s="71"/>
      <c r="R156" s="71"/>
      <c r="S156" s="71"/>
      <c r="T156" s="71"/>
      <c r="U156" s="71"/>
      <c r="V156" s="71"/>
      <c r="W156" s="71"/>
      <c r="X156" s="71"/>
      <c r="Y156" s="71"/>
    </row>
    <row r="157" spans="1:25" ht="15">
      <c r="A157" s="15"/>
      <c r="B157" s="41">
        <v>2</v>
      </c>
      <c r="C157" s="42" t="s">
        <v>801</v>
      </c>
      <c r="D157" s="43"/>
      <c r="E157" s="19">
        <v>10</v>
      </c>
      <c r="F157" s="38"/>
      <c r="G157" s="40">
        <v>2</v>
      </c>
      <c r="H157" s="42" t="s">
        <v>800</v>
      </c>
      <c r="I157" s="43"/>
      <c r="J157" s="19">
        <v>16</v>
      </c>
      <c r="K157" s="38" t="s">
        <v>68</v>
      </c>
      <c r="L157" s="71"/>
      <c r="M157" s="71"/>
      <c r="N157" s="71"/>
      <c r="O157" s="71"/>
      <c r="P157" s="71"/>
      <c r="Q157" s="71"/>
      <c r="R157" s="71"/>
      <c r="S157" s="71"/>
      <c r="T157" s="71"/>
      <c r="U157" s="71"/>
      <c r="V157" s="71"/>
      <c r="W157" s="71"/>
      <c r="X157" s="71"/>
      <c r="Y157" s="71"/>
    </row>
    <row r="158" spans="1:25" ht="15">
      <c r="A158" s="15"/>
      <c r="B158" s="39"/>
      <c r="C158" s="42" t="s">
        <v>772</v>
      </c>
      <c r="D158" s="43"/>
      <c r="E158" s="19">
        <v>12</v>
      </c>
      <c r="F158" s="39"/>
      <c r="G158" s="39"/>
      <c r="H158" s="42" t="s">
        <v>765</v>
      </c>
      <c r="I158" s="43"/>
      <c r="J158" s="19">
        <v>17</v>
      </c>
      <c r="K158" s="39"/>
      <c r="L158" s="71"/>
      <c r="M158" s="71"/>
      <c r="N158" s="71"/>
      <c r="O158" s="71"/>
      <c r="P158" s="71"/>
      <c r="Q158" s="71"/>
      <c r="R158" s="71"/>
      <c r="S158" s="71"/>
      <c r="T158" s="71"/>
      <c r="U158" s="71"/>
      <c r="V158" s="71"/>
      <c r="W158" s="71"/>
      <c r="X158" s="71"/>
      <c r="Y158" s="71"/>
    </row>
    <row r="159" spans="1:25" ht="15">
      <c r="A159" s="15"/>
      <c r="B159" s="41">
        <v>3</v>
      </c>
      <c r="C159" s="42" t="s">
        <v>766</v>
      </c>
      <c r="D159" s="43"/>
      <c r="E159" s="19">
        <v>6</v>
      </c>
      <c r="F159" s="38" t="s">
        <v>119</v>
      </c>
      <c r="G159" s="40">
        <v>3</v>
      </c>
      <c r="H159" s="42" t="s">
        <v>763</v>
      </c>
      <c r="I159" s="43"/>
      <c r="J159" s="19">
        <v>19</v>
      </c>
      <c r="K159" s="38" t="s">
        <v>119</v>
      </c>
      <c r="L159" s="71"/>
      <c r="M159" s="71"/>
      <c r="N159" s="71"/>
      <c r="O159" s="71"/>
      <c r="P159" s="71"/>
      <c r="Q159" s="71"/>
      <c r="R159" s="71"/>
      <c r="S159" s="71"/>
      <c r="T159" s="71"/>
      <c r="U159" s="71"/>
      <c r="V159" s="71"/>
      <c r="W159" s="71"/>
      <c r="X159" s="71"/>
      <c r="Y159" s="71"/>
    </row>
    <row r="160" spans="1:25" ht="15">
      <c r="A160" s="15"/>
      <c r="B160" s="39"/>
      <c r="C160" s="42" t="s">
        <v>764</v>
      </c>
      <c r="D160" s="43"/>
      <c r="E160" s="19">
        <v>15</v>
      </c>
      <c r="F160" s="39"/>
      <c r="G160" s="39"/>
      <c r="H160" s="42" t="s">
        <v>799</v>
      </c>
      <c r="I160" s="43"/>
      <c r="J160" s="19">
        <v>25</v>
      </c>
      <c r="K160" s="39"/>
      <c r="L160" s="71"/>
      <c r="M160" s="71"/>
      <c r="N160" s="71"/>
      <c r="O160" s="71"/>
      <c r="P160" s="71"/>
      <c r="Q160" s="71"/>
      <c r="R160" s="71"/>
      <c r="S160" s="71"/>
      <c r="T160" s="71"/>
      <c r="U160" s="71"/>
      <c r="V160" s="71"/>
      <c r="W160" s="71"/>
      <c r="X160" s="71"/>
      <c r="Y160" s="71"/>
    </row>
    <row r="161" spans="1:25" ht="15">
      <c r="A161" s="15"/>
      <c r="B161" s="41">
        <v>4</v>
      </c>
      <c r="C161" s="42" t="s">
        <v>798</v>
      </c>
      <c r="D161" s="43"/>
      <c r="E161" s="19">
        <v>6</v>
      </c>
      <c r="F161" s="38" t="s">
        <v>84</v>
      </c>
      <c r="G161" s="40">
        <v>4</v>
      </c>
      <c r="H161" s="42" t="s">
        <v>797</v>
      </c>
      <c r="I161" s="43"/>
      <c r="J161" s="19">
        <v>14</v>
      </c>
      <c r="K161" s="38"/>
      <c r="L161" s="71"/>
      <c r="M161" s="71"/>
      <c r="N161" s="71"/>
      <c r="O161" s="71"/>
      <c r="P161" s="71"/>
      <c r="Q161" s="71"/>
      <c r="R161" s="71"/>
      <c r="S161" s="71"/>
      <c r="T161" s="71"/>
      <c r="U161" s="71"/>
      <c r="V161" s="71"/>
      <c r="W161" s="71"/>
      <c r="X161" s="71"/>
      <c r="Y161" s="71"/>
    </row>
    <row r="162" spans="1:25" ht="15">
      <c r="A162" s="15"/>
      <c r="B162" s="39"/>
      <c r="C162" s="42" t="s">
        <v>760</v>
      </c>
      <c r="D162" s="43"/>
      <c r="E162" s="19">
        <v>14</v>
      </c>
      <c r="F162" s="39"/>
      <c r="G162" s="39"/>
      <c r="H162" s="42" t="s">
        <v>769</v>
      </c>
      <c r="I162" s="43"/>
      <c r="J162" s="19">
        <v>16</v>
      </c>
      <c r="K162" s="39"/>
      <c r="L162" s="71"/>
      <c r="M162" s="71"/>
      <c r="N162" s="71"/>
      <c r="O162" s="71"/>
      <c r="P162" s="71"/>
      <c r="Q162" s="71"/>
      <c r="R162" s="71"/>
      <c r="S162" s="71"/>
      <c r="T162" s="71"/>
      <c r="U162" s="71"/>
      <c r="V162" s="71"/>
      <c r="W162" s="71"/>
      <c r="X162" s="71"/>
      <c r="Y162" s="71"/>
    </row>
    <row r="163" spans="1:25" ht="15">
      <c r="A163" s="15"/>
      <c r="B163" s="41">
        <v>5</v>
      </c>
      <c r="C163" s="42" t="s">
        <v>770</v>
      </c>
      <c r="D163" s="43"/>
      <c r="E163" s="19">
        <v>5</v>
      </c>
      <c r="F163" s="38" t="s">
        <v>84</v>
      </c>
      <c r="G163" s="40">
        <v>5</v>
      </c>
      <c r="H163" s="42" t="s">
        <v>775</v>
      </c>
      <c r="I163" s="43"/>
      <c r="J163" s="19">
        <v>18</v>
      </c>
      <c r="K163" s="38"/>
      <c r="L163" s="71"/>
      <c r="M163" s="71"/>
      <c r="N163" s="71"/>
      <c r="O163" s="71"/>
      <c r="P163" s="71"/>
      <c r="Q163" s="71"/>
      <c r="R163" s="71"/>
      <c r="S163" s="71"/>
      <c r="T163" s="71"/>
      <c r="U163" s="71"/>
      <c r="V163" s="71"/>
      <c r="W163" s="71"/>
      <c r="X163" s="71"/>
      <c r="Y163" s="71"/>
    </row>
    <row r="164" spans="1:25" ht="15">
      <c r="A164" s="22"/>
      <c r="B164" s="39"/>
      <c r="C164" s="42" t="s">
        <v>768</v>
      </c>
      <c r="D164" s="43"/>
      <c r="E164" s="19">
        <v>15</v>
      </c>
      <c r="F164" s="39"/>
      <c r="G164" s="39"/>
      <c r="H164" s="42" t="s">
        <v>773</v>
      </c>
      <c r="I164" s="43"/>
      <c r="J164" s="19">
        <v>20</v>
      </c>
      <c r="K164" s="39"/>
      <c r="L164" s="71"/>
      <c r="M164" s="71"/>
      <c r="N164" s="71"/>
      <c r="O164" s="71"/>
      <c r="P164" s="71"/>
      <c r="Q164" s="71"/>
      <c r="R164" s="71"/>
      <c r="S164" s="71"/>
      <c r="T164" s="71"/>
      <c r="U164" s="71"/>
      <c r="V164" s="71"/>
      <c r="W164" s="71"/>
      <c r="X164" s="71"/>
      <c r="Y164" s="71"/>
    </row>
    <row r="165" spans="1:25" ht="15.75">
      <c r="A165" s="25"/>
      <c r="B165" s="44" t="str">
        <f>"TOTAL MATCHES WON BY : "&amp;C151</f>
        <v>TOTAL MATCHES WON BY : COTTESLOE</v>
      </c>
      <c r="C165" s="45"/>
      <c r="D165" s="45"/>
      <c r="E165" s="43"/>
      <c r="F165" s="19">
        <f>COUNTA(F155:F164)-0.5*COUNTIF(F155:F164,"Sq*")-COUNTIF(F155:F164,"TBA")</f>
        <v>3.5</v>
      </c>
      <c r="G165" s="55" t="str">
        <f>"TOTAL MATCHES WON BY : "&amp;H151</f>
        <v>TOTAL MATCHES WON BY : JOONDALUP</v>
      </c>
      <c r="H165" s="45"/>
      <c r="I165" s="45"/>
      <c r="J165" s="43"/>
      <c r="K165" s="19">
        <f>COUNTA(K155:K164)-0.5*COUNTIF(K155:K164,"Sq*")-COUNTIF(K155:K164,"TBA")</f>
        <v>1.5</v>
      </c>
      <c r="L165" s="70"/>
      <c r="M165" s="70"/>
      <c r="N165" s="70" t="str">
        <f>IF(F165+K165=0,"",C151)</f>
        <v>COTTESLOE</v>
      </c>
      <c r="O165" s="24">
        <f>F165</f>
        <v>3.5</v>
      </c>
      <c r="P165" s="70" t="str">
        <f>IF(F165+K165=0,"",H151)</f>
        <v>JOONDALUP</v>
      </c>
      <c r="Q165" s="24">
        <f>K165</f>
        <v>1.5</v>
      </c>
      <c r="R165" s="70" t="str">
        <f>G166</f>
        <v>COTTESLOE</v>
      </c>
      <c r="S165" s="70" t="str">
        <f>IF(R165="HALVED",C151,"")</f>
        <v/>
      </c>
      <c r="T165" s="70" t="str">
        <f>IF(R165="HALVED",H151,"")</f>
        <v/>
      </c>
      <c r="U165" s="70"/>
      <c r="V165" s="70"/>
      <c r="W165" s="70"/>
      <c r="X165" s="70"/>
      <c r="Y165" s="70"/>
    </row>
    <row r="166" spans="1:25" ht="15">
      <c r="A166" s="25"/>
      <c r="B166" s="46" t="s">
        <v>52</v>
      </c>
      <c r="C166" s="45"/>
      <c r="D166" s="45"/>
      <c r="E166" s="45"/>
      <c r="F166" s="43"/>
      <c r="G166" s="56" t="str">
        <f>IF(F165+K165&lt;4,"",IF(F165=K165,"HALVED",IF(F165&gt;K165,C151,H151)))</f>
        <v>COTTESLOE</v>
      </c>
      <c r="H166" s="45"/>
      <c r="I166" s="45"/>
      <c r="J166" s="45"/>
      <c r="K166" s="43"/>
      <c r="L166" s="69"/>
      <c r="M166" s="69"/>
      <c r="N166" s="69"/>
      <c r="O166" s="69"/>
      <c r="P166" s="69"/>
      <c r="Q166" s="69"/>
      <c r="R166" s="69"/>
      <c r="S166" s="69"/>
      <c r="T166" s="69"/>
      <c r="U166" s="69"/>
      <c r="V166" s="69"/>
      <c r="W166" s="69"/>
      <c r="X166" s="69"/>
      <c r="Y166" s="69"/>
    </row>
    <row r="167" spans="1:25" ht="15">
      <c r="A167" s="25"/>
      <c r="B167" s="26"/>
      <c r="C167" s="26"/>
      <c r="D167" s="26"/>
      <c r="E167" s="26"/>
      <c r="F167" s="26"/>
      <c r="G167" s="27"/>
      <c r="H167" s="27"/>
      <c r="I167" s="27"/>
      <c r="J167" s="27"/>
      <c r="K167" s="27"/>
      <c r="L167" s="69"/>
      <c r="M167" s="69"/>
      <c r="N167" s="69"/>
      <c r="O167" s="69"/>
      <c r="P167" s="69"/>
      <c r="Q167" s="69"/>
      <c r="R167" s="69"/>
      <c r="S167" s="69"/>
      <c r="T167" s="69"/>
      <c r="U167" s="69"/>
      <c r="V167" s="69"/>
      <c r="W167" s="69"/>
      <c r="X167" s="69"/>
      <c r="Y167" s="69"/>
    </row>
    <row r="168" spans="1:25" ht="15">
      <c r="A168" s="25"/>
      <c r="B168" s="16" t="s">
        <v>22</v>
      </c>
      <c r="C168" s="58" t="s">
        <v>555</v>
      </c>
      <c r="D168" s="45"/>
      <c r="E168" s="45"/>
      <c r="F168" s="43"/>
      <c r="G168" s="17" t="s">
        <v>22</v>
      </c>
      <c r="H168" s="48" t="s">
        <v>18</v>
      </c>
      <c r="I168" s="45"/>
      <c r="J168" s="45"/>
      <c r="K168" s="43"/>
      <c r="L168" s="69"/>
      <c r="M168" s="69"/>
      <c r="N168" s="69"/>
      <c r="O168" s="69"/>
      <c r="P168" s="69"/>
      <c r="Q168" s="69"/>
      <c r="R168" s="69"/>
      <c r="S168" s="69"/>
      <c r="T168" s="69"/>
      <c r="U168" s="69"/>
      <c r="V168" s="69"/>
      <c r="W168" s="69"/>
      <c r="X168" s="69"/>
      <c r="Y168" s="69"/>
    </row>
    <row r="169" spans="1:25" ht="15">
      <c r="A169" s="25"/>
      <c r="B169" s="41" t="s">
        <v>23</v>
      </c>
      <c r="C169" s="59" t="s">
        <v>24</v>
      </c>
      <c r="D169" s="50"/>
      <c r="E169" s="41" t="s">
        <v>25</v>
      </c>
      <c r="F169" s="41" t="s">
        <v>26</v>
      </c>
      <c r="G169" s="40" t="s">
        <v>23</v>
      </c>
      <c r="H169" s="49" t="s">
        <v>24</v>
      </c>
      <c r="I169" s="50"/>
      <c r="J169" s="40" t="s">
        <v>25</v>
      </c>
      <c r="K169" s="40" t="s">
        <v>26</v>
      </c>
      <c r="L169" s="69"/>
      <c r="M169" s="69"/>
      <c r="N169" s="69"/>
      <c r="O169" s="69"/>
      <c r="P169" s="69"/>
      <c r="Q169" s="69"/>
      <c r="R169" s="69"/>
      <c r="S169" s="69"/>
      <c r="T169" s="69"/>
      <c r="U169" s="69"/>
      <c r="V169" s="69"/>
      <c r="W169" s="69"/>
      <c r="X169" s="69"/>
      <c r="Y169" s="69"/>
    </row>
    <row r="170" spans="1:25" ht="15">
      <c r="A170" s="25"/>
      <c r="B170" s="47"/>
      <c r="C170" s="51"/>
      <c r="D170" s="52"/>
      <c r="E170" s="47"/>
      <c r="F170" s="47"/>
      <c r="G170" s="47"/>
      <c r="H170" s="51"/>
      <c r="I170" s="52"/>
      <c r="J170" s="47"/>
      <c r="K170" s="47"/>
      <c r="L170" s="69"/>
      <c r="M170" s="69"/>
      <c r="N170" s="69"/>
      <c r="O170" s="69"/>
      <c r="P170" s="69"/>
      <c r="Q170" s="69"/>
      <c r="R170" s="69"/>
      <c r="S170" s="69"/>
      <c r="T170" s="69"/>
      <c r="U170" s="69"/>
      <c r="V170" s="69"/>
      <c r="W170" s="69"/>
      <c r="X170" s="69"/>
      <c r="Y170" s="69"/>
    </row>
    <row r="171" spans="1:25" ht="15">
      <c r="A171" s="25"/>
      <c r="B171" s="39"/>
      <c r="C171" s="53"/>
      <c r="D171" s="54"/>
      <c r="E171" s="39"/>
      <c r="F171" s="39"/>
      <c r="G171" s="39"/>
      <c r="H171" s="53"/>
      <c r="I171" s="54"/>
      <c r="J171" s="39"/>
      <c r="K171" s="39"/>
      <c r="L171" s="69"/>
      <c r="M171" s="69"/>
      <c r="N171" s="69"/>
      <c r="O171" s="69"/>
      <c r="P171" s="69"/>
      <c r="Q171" s="69"/>
      <c r="R171" s="69"/>
      <c r="S171" s="69"/>
      <c r="T171" s="69"/>
      <c r="U171" s="69"/>
      <c r="V171" s="69"/>
      <c r="W171" s="69"/>
      <c r="X171" s="69"/>
      <c r="Y171" s="69"/>
    </row>
    <row r="172" spans="1:25" ht="15.75">
      <c r="A172" s="25"/>
      <c r="B172" s="41">
        <v>1</v>
      </c>
      <c r="C172" s="42" t="s">
        <v>796</v>
      </c>
      <c r="D172" s="43"/>
      <c r="E172" s="19">
        <v>17</v>
      </c>
      <c r="F172" s="38"/>
      <c r="G172" s="40">
        <v>1</v>
      </c>
      <c r="H172" s="42" t="s">
        <v>795</v>
      </c>
      <c r="I172" s="43"/>
      <c r="J172" s="19">
        <v>13</v>
      </c>
      <c r="K172" s="38" t="s">
        <v>43</v>
      </c>
      <c r="L172" s="71"/>
      <c r="M172" s="71"/>
      <c r="N172" s="71"/>
      <c r="O172" s="71"/>
      <c r="P172" s="71"/>
      <c r="Q172" s="71"/>
      <c r="R172" s="71"/>
      <c r="S172" s="71"/>
      <c r="T172" s="71"/>
      <c r="U172" s="71"/>
      <c r="V172" s="71"/>
      <c r="W172" s="71"/>
      <c r="X172" s="71"/>
      <c r="Y172" s="71"/>
    </row>
    <row r="173" spans="1:25" ht="15.75">
      <c r="A173" s="25"/>
      <c r="B173" s="39"/>
      <c r="C173" s="42" t="s">
        <v>794</v>
      </c>
      <c r="D173" s="43"/>
      <c r="E173" s="19">
        <v>26</v>
      </c>
      <c r="F173" s="39"/>
      <c r="G173" s="39"/>
      <c r="H173" s="42" t="s">
        <v>793</v>
      </c>
      <c r="I173" s="43"/>
      <c r="J173" s="19">
        <v>18</v>
      </c>
      <c r="K173" s="39"/>
      <c r="L173" s="71"/>
      <c r="M173" s="71"/>
      <c r="N173" s="71"/>
      <c r="O173" s="71"/>
      <c r="P173" s="71"/>
      <c r="Q173" s="71"/>
      <c r="R173" s="71"/>
      <c r="S173" s="71"/>
      <c r="T173" s="71"/>
      <c r="U173" s="71"/>
      <c r="V173" s="71"/>
      <c r="W173" s="71"/>
      <c r="X173" s="71"/>
      <c r="Y173" s="71"/>
    </row>
    <row r="174" spans="1:25" ht="15.75">
      <c r="A174" s="25"/>
      <c r="B174" s="41">
        <v>2</v>
      </c>
      <c r="C174" s="42" t="s">
        <v>792</v>
      </c>
      <c r="D174" s="43"/>
      <c r="E174" s="19">
        <v>11</v>
      </c>
      <c r="F174" s="38" t="s">
        <v>33</v>
      </c>
      <c r="G174" s="40">
        <v>2</v>
      </c>
      <c r="H174" s="42" t="s">
        <v>791</v>
      </c>
      <c r="I174" s="43"/>
      <c r="J174" s="19">
        <v>16</v>
      </c>
      <c r="K174" s="38"/>
      <c r="L174" s="71"/>
      <c r="M174" s="71"/>
      <c r="N174" s="71"/>
      <c r="O174" s="71"/>
      <c r="P174" s="71"/>
      <c r="Q174" s="71"/>
      <c r="R174" s="71"/>
      <c r="S174" s="71"/>
      <c r="T174" s="71"/>
      <c r="U174" s="71"/>
      <c r="V174" s="71"/>
      <c r="W174" s="71"/>
      <c r="X174" s="71"/>
      <c r="Y174" s="71"/>
    </row>
    <row r="175" spans="1:25" ht="15.75">
      <c r="A175" s="25"/>
      <c r="B175" s="39"/>
      <c r="C175" s="42" t="s">
        <v>790</v>
      </c>
      <c r="D175" s="43"/>
      <c r="E175" s="19">
        <v>25</v>
      </c>
      <c r="F175" s="39"/>
      <c r="G175" s="39"/>
      <c r="H175" s="42" t="s">
        <v>789</v>
      </c>
      <c r="I175" s="43"/>
      <c r="J175" s="19">
        <v>18</v>
      </c>
      <c r="K175" s="39"/>
      <c r="L175" s="71"/>
      <c r="M175" s="71"/>
      <c r="N175" s="71"/>
      <c r="O175" s="71"/>
      <c r="P175" s="71"/>
      <c r="Q175" s="71"/>
      <c r="R175" s="71"/>
      <c r="S175" s="71"/>
      <c r="T175" s="71"/>
      <c r="U175" s="71"/>
      <c r="V175" s="71"/>
      <c r="W175" s="71"/>
      <c r="X175" s="71"/>
      <c r="Y175" s="71"/>
    </row>
    <row r="176" spans="1:25" ht="15.75">
      <c r="A176" s="25"/>
      <c r="B176" s="41">
        <v>3</v>
      </c>
      <c r="C176" s="42" t="s">
        <v>788</v>
      </c>
      <c r="D176" s="43"/>
      <c r="E176" s="19">
        <v>18</v>
      </c>
      <c r="F176" s="38" t="s">
        <v>162</v>
      </c>
      <c r="G176" s="40">
        <v>3</v>
      </c>
      <c r="H176" s="42" t="s">
        <v>787</v>
      </c>
      <c r="I176" s="43"/>
      <c r="J176" s="19">
        <v>12</v>
      </c>
      <c r="K176" s="38"/>
      <c r="L176" s="71"/>
      <c r="M176" s="71"/>
      <c r="N176" s="71"/>
      <c r="O176" s="71"/>
      <c r="P176" s="71"/>
      <c r="Q176" s="71"/>
      <c r="R176" s="71"/>
      <c r="S176" s="71"/>
      <c r="T176" s="71"/>
      <c r="U176" s="71"/>
      <c r="V176" s="71"/>
      <c r="W176" s="71"/>
      <c r="X176" s="71"/>
      <c r="Y176" s="71"/>
    </row>
    <row r="177" spans="1:25" ht="15.75">
      <c r="A177" s="25"/>
      <c r="B177" s="39"/>
      <c r="C177" s="42" t="s">
        <v>786</v>
      </c>
      <c r="D177" s="43"/>
      <c r="E177" s="19">
        <v>24</v>
      </c>
      <c r="F177" s="39"/>
      <c r="G177" s="39"/>
      <c r="H177" s="42" t="s">
        <v>785</v>
      </c>
      <c r="I177" s="43"/>
      <c r="J177" s="19">
        <v>23</v>
      </c>
      <c r="K177" s="39"/>
      <c r="L177" s="71"/>
      <c r="M177" s="71"/>
      <c r="N177" s="71"/>
      <c r="O177" s="71"/>
      <c r="P177" s="71"/>
      <c r="Q177" s="71"/>
      <c r="R177" s="71"/>
      <c r="S177" s="71"/>
      <c r="T177" s="71"/>
      <c r="U177" s="71"/>
      <c r="V177" s="71"/>
      <c r="W177" s="71"/>
      <c r="X177" s="71"/>
      <c r="Y177" s="71"/>
    </row>
    <row r="178" spans="1:25" ht="15.75">
      <c r="A178" s="25"/>
      <c r="B178" s="41">
        <v>4</v>
      </c>
      <c r="C178" s="42" t="s">
        <v>784</v>
      </c>
      <c r="D178" s="43"/>
      <c r="E178" s="19">
        <v>24</v>
      </c>
      <c r="F178" s="38" t="s">
        <v>68</v>
      </c>
      <c r="G178" s="40">
        <v>4</v>
      </c>
      <c r="H178" s="42" t="s">
        <v>783</v>
      </c>
      <c r="I178" s="43"/>
      <c r="J178" s="19">
        <v>11</v>
      </c>
      <c r="K178" s="38"/>
      <c r="L178" s="71"/>
      <c r="M178" s="71"/>
      <c r="N178" s="71"/>
      <c r="O178" s="71"/>
      <c r="P178" s="71"/>
      <c r="Q178" s="71"/>
      <c r="R178" s="71"/>
      <c r="S178" s="71"/>
      <c r="T178" s="71"/>
      <c r="U178" s="71"/>
      <c r="V178" s="71"/>
      <c r="W178" s="71"/>
      <c r="X178" s="71"/>
      <c r="Y178" s="71"/>
    </row>
    <row r="179" spans="1:25" ht="15.75">
      <c r="A179" s="25"/>
      <c r="B179" s="39"/>
      <c r="C179" s="42" t="s">
        <v>782</v>
      </c>
      <c r="D179" s="43"/>
      <c r="E179" s="19">
        <v>29</v>
      </c>
      <c r="F179" s="39"/>
      <c r="G179" s="39"/>
      <c r="H179" s="42" t="s">
        <v>781</v>
      </c>
      <c r="I179" s="43"/>
      <c r="J179" s="19">
        <v>12</v>
      </c>
      <c r="K179" s="39"/>
      <c r="L179" s="71"/>
      <c r="M179" s="71"/>
      <c r="N179" s="71"/>
      <c r="O179" s="71"/>
      <c r="P179" s="71"/>
      <c r="Q179" s="71"/>
      <c r="R179" s="71"/>
      <c r="S179" s="71"/>
      <c r="T179" s="71"/>
      <c r="U179" s="71"/>
      <c r="V179" s="71"/>
      <c r="W179" s="71"/>
      <c r="X179" s="71"/>
      <c r="Y179" s="71"/>
    </row>
    <row r="180" spans="1:25" ht="15.75">
      <c r="A180" s="25"/>
      <c r="B180" s="41">
        <v>5</v>
      </c>
      <c r="C180" s="42" t="s">
        <v>780</v>
      </c>
      <c r="D180" s="43"/>
      <c r="E180" s="19">
        <v>17</v>
      </c>
      <c r="F180" s="38" t="s">
        <v>84</v>
      </c>
      <c r="G180" s="40">
        <v>5</v>
      </c>
      <c r="H180" s="42" t="s">
        <v>779</v>
      </c>
      <c r="I180" s="43"/>
      <c r="J180" s="19">
        <v>13</v>
      </c>
      <c r="K180" s="38"/>
      <c r="L180" s="71"/>
      <c r="M180" s="71"/>
      <c r="N180" s="71"/>
      <c r="O180" s="71"/>
      <c r="P180" s="71"/>
      <c r="Q180" s="71"/>
      <c r="R180" s="71"/>
      <c r="S180" s="71"/>
      <c r="T180" s="71"/>
      <c r="U180" s="71"/>
      <c r="V180" s="71"/>
      <c r="W180" s="71"/>
      <c r="X180" s="71"/>
      <c r="Y180" s="71"/>
    </row>
    <row r="181" spans="1:25" ht="15.75">
      <c r="A181" s="25"/>
      <c r="B181" s="39"/>
      <c r="C181" s="42" t="s">
        <v>778</v>
      </c>
      <c r="D181" s="43"/>
      <c r="E181" s="19">
        <v>15</v>
      </c>
      <c r="F181" s="39"/>
      <c r="G181" s="39"/>
      <c r="H181" s="42" t="s">
        <v>777</v>
      </c>
      <c r="I181" s="43"/>
      <c r="J181" s="19">
        <v>17</v>
      </c>
      <c r="K181" s="39"/>
      <c r="L181" s="71"/>
      <c r="M181" s="71"/>
      <c r="N181" s="71"/>
      <c r="O181" s="71"/>
      <c r="P181" s="71"/>
      <c r="Q181" s="71"/>
      <c r="R181" s="71"/>
      <c r="S181" s="71"/>
      <c r="T181" s="71"/>
      <c r="U181" s="71"/>
      <c r="V181" s="71"/>
      <c r="W181" s="71"/>
      <c r="X181" s="71"/>
      <c r="Y181" s="71"/>
    </row>
    <row r="182" spans="1:25" ht="15.75">
      <c r="A182" s="25"/>
      <c r="B182" s="44" t="str">
        <f>"TOTAL MATCHES WON BY : "&amp;C168</f>
        <v>TOTAL MATCHES WON BY : CHEQUERS</v>
      </c>
      <c r="C182" s="45"/>
      <c r="D182" s="45"/>
      <c r="E182" s="43"/>
      <c r="F182" s="19">
        <f>COUNTA(F172:F181)-0.5*COUNTIF(F172:F181,"Sq*")-COUNTIF(F172:F181,"TBA")</f>
        <v>4</v>
      </c>
      <c r="G182" s="55" t="str">
        <f>"TOTAL MATCHES WON BY : "&amp;H168</f>
        <v>TOTAL MATCHES WON BY : THE VINES</v>
      </c>
      <c r="H182" s="45"/>
      <c r="I182" s="45"/>
      <c r="J182" s="43"/>
      <c r="K182" s="19">
        <f>COUNTA(K172:K181)-0.5*COUNTIF(K172:K181,"Sq*")-COUNTIF(K172:K181,"TBA")</f>
        <v>1</v>
      </c>
      <c r="L182" s="70"/>
      <c r="M182" s="70"/>
      <c r="N182" s="70" t="str">
        <f>IF(F182+K182=0,"",C168)</f>
        <v>CHEQUERS</v>
      </c>
      <c r="O182" s="24">
        <f>F182</f>
        <v>4</v>
      </c>
      <c r="P182" s="70" t="str">
        <f>IF(F182+K182=0,"",H168)</f>
        <v>THE VINES</v>
      </c>
      <c r="Q182" s="24">
        <f>K182</f>
        <v>1</v>
      </c>
      <c r="R182" s="70" t="str">
        <f>G183</f>
        <v>CHEQUERS</v>
      </c>
      <c r="S182" s="70" t="str">
        <f>IF(R182="HALVED",C168,"")</f>
        <v/>
      </c>
      <c r="T182" s="70" t="str">
        <f>IF(R182="HALVED",H168,"")</f>
        <v/>
      </c>
      <c r="U182" s="70"/>
      <c r="V182" s="70"/>
      <c r="W182" s="70"/>
      <c r="X182" s="70"/>
      <c r="Y182" s="70"/>
    </row>
    <row r="183" spans="1:25" ht="15">
      <c r="A183" s="25"/>
      <c r="B183" s="46" t="s">
        <v>52</v>
      </c>
      <c r="C183" s="45"/>
      <c r="D183" s="45"/>
      <c r="E183" s="45"/>
      <c r="F183" s="43"/>
      <c r="G183" s="56" t="str">
        <f>IF(F182+K182&lt;4,"",IF(F182=K182,"HALVED",IF(F182&gt;K182,C168,H168)))</f>
        <v>CHEQUERS</v>
      </c>
      <c r="H183" s="45"/>
      <c r="I183" s="45"/>
      <c r="J183" s="45"/>
      <c r="K183" s="43"/>
      <c r="L183" s="69"/>
      <c r="M183" s="69"/>
      <c r="N183" s="69"/>
      <c r="O183" s="69"/>
      <c r="P183" s="69"/>
      <c r="Q183" s="69"/>
      <c r="R183" s="69"/>
      <c r="S183" s="69"/>
      <c r="T183" s="69"/>
      <c r="U183" s="69"/>
      <c r="V183" s="69"/>
      <c r="W183" s="69"/>
      <c r="X183" s="69"/>
      <c r="Y183" s="69"/>
    </row>
    <row r="184" spans="1:25" ht="15">
      <c r="A184" s="25"/>
      <c r="B184" s="25"/>
      <c r="C184" s="25"/>
      <c r="D184" s="25"/>
      <c r="E184" s="25"/>
      <c r="F184" s="25"/>
      <c r="G184" s="33"/>
      <c r="H184" s="33"/>
      <c r="I184" s="33"/>
      <c r="J184" s="33"/>
      <c r="K184" s="33"/>
      <c r="L184" s="69"/>
      <c r="M184" s="69"/>
      <c r="N184" s="69"/>
      <c r="O184" s="69"/>
      <c r="P184" s="69"/>
      <c r="Q184" s="69"/>
      <c r="R184" s="69"/>
      <c r="S184" s="69"/>
      <c r="T184" s="69"/>
      <c r="U184" s="69"/>
      <c r="V184" s="69"/>
      <c r="W184" s="69"/>
      <c r="X184" s="69"/>
      <c r="Y184" s="69"/>
    </row>
    <row r="185" spans="1:25" ht="19.5" customHeight="1">
      <c r="A185" s="25"/>
      <c r="B185" s="57" t="s">
        <v>211</v>
      </c>
      <c r="C185" s="45"/>
      <c r="D185" s="45"/>
      <c r="E185" s="45"/>
      <c r="F185" s="45"/>
      <c r="G185" s="45"/>
      <c r="H185" s="45"/>
      <c r="I185" s="45"/>
      <c r="J185" s="45"/>
      <c r="K185" s="43"/>
      <c r="L185" s="69"/>
      <c r="M185" s="69"/>
      <c r="N185" s="69"/>
      <c r="O185" s="69"/>
      <c r="P185" s="69"/>
      <c r="Q185" s="69"/>
      <c r="R185" s="69"/>
      <c r="S185" s="69"/>
      <c r="T185" s="69"/>
      <c r="U185" s="69"/>
      <c r="V185" s="69"/>
      <c r="W185" s="69"/>
      <c r="X185" s="69"/>
      <c r="Y185" s="69"/>
    </row>
    <row r="186" spans="1:25" ht="15">
      <c r="A186" s="25"/>
      <c r="B186" s="16" t="s">
        <v>22</v>
      </c>
      <c r="C186" s="58" t="s">
        <v>776</v>
      </c>
      <c r="D186" s="45"/>
      <c r="E186" s="45"/>
      <c r="F186" s="43"/>
      <c r="G186" s="17" t="s">
        <v>22</v>
      </c>
      <c r="H186" s="48" t="s">
        <v>17</v>
      </c>
      <c r="I186" s="45"/>
      <c r="J186" s="45"/>
      <c r="K186" s="43"/>
      <c r="L186" s="69"/>
      <c r="M186" s="69"/>
      <c r="N186" s="69"/>
      <c r="O186" s="69"/>
      <c r="P186" s="69"/>
      <c r="Q186" s="69"/>
      <c r="R186" s="69"/>
      <c r="S186" s="69"/>
      <c r="T186" s="69"/>
      <c r="U186" s="69"/>
      <c r="V186" s="69"/>
      <c r="W186" s="69"/>
      <c r="X186" s="69"/>
      <c r="Y186" s="69"/>
    </row>
    <row r="187" spans="1:25" ht="15">
      <c r="A187" s="25"/>
      <c r="B187" s="41" t="s">
        <v>23</v>
      </c>
      <c r="C187" s="59" t="s">
        <v>24</v>
      </c>
      <c r="D187" s="50"/>
      <c r="E187" s="41" t="s">
        <v>25</v>
      </c>
      <c r="F187" s="41" t="s">
        <v>26</v>
      </c>
      <c r="G187" s="40" t="s">
        <v>23</v>
      </c>
      <c r="H187" s="49" t="s">
        <v>24</v>
      </c>
      <c r="I187" s="50"/>
      <c r="J187" s="40" t="s">
        <v>25</v>
      </c>
      <c r="K187" s="40" t="s">
        <v>26</v>
      </c>
      <c r="L187" s="69"/>
      <c r="M187" s="69"/>
      <c r="N187" s="69"/>
      <c r="O187" s="69"/>
      <c r="P187" s="69"/>
      <c r="Q187" s="69"/>
      <c r="R187" s="69"/>
      <c r="S187" s="69"/>
      <c r="T187" s="69"/>
      <c r="U187" s="69"/>
      <c r="V187" s="69"/>
      <c r="W187" s="69"/>
      <c r="X187" s="69"/>
      <c r="Y187" s="69"/>
    </row>
    <row r="188" spans="1:25" ht="15">
      <c r="A188" s="25"/>
      <c r="B188" s="47"/>
      <c r="C188" s="51"/>
      <c r="D188" s="52"/>
      <c r="E188" s="47"/>
      <c r="F188" s="47"/>
      <c r="G188" s="47"/>
      <c r="H188" s="51"/>
      <c r="I188" s="52"/>
      <c r="J188" s="47"/>
      <c r="K188" s="47"/>
      <c r="L188" s="69"/>
      <c r="M188" s="69"/>
      <c r="N188" s="69"/>
      <c r="O188" s="69"/>
      <c r="P188" s="69"/>
      <c r="Q188" s="69"/>
      <c r="R188" s="69"/>
      <c r="S188" s="69"/>
      <c r="T188" s="69"/>
      <c r="U188" s="69"/>
      <c r="V188" s="69"/>
      <c r="W188" s="69"/>
      <c r="X188" s="69"/>
      <c r="Y188" s="69"/>
    </row>
    <row r="189" spans="1:25" ht="15">
      <c r="A189" s="25"/>
      <c r="B189" s="39"/>
      <c r="C189" s="53"/>
      <c r="D189" s="54"/>
      <c r="E189" s="39"/>
      <c r="F189" s="39"/>
      <c r="G189" s="39"/>
      <c r="H189" s="53"/>
      <c r="I189" s="54"/>
      <c r="J189" s="39"/>
      <c r="K189" s="39"/>
      <c r="L189" s="69"/>
      <c r="M189" s="69"/>
      <c r="N189" s="69"/>
      <c r="O189" s="69"/>
      <c r="P189" s="69"/>
      <c r="Q189" s="69"/>
      <c r="R189" s="69"/>
      <c r="S189" s="69"/>
      <c r="T189" s="69"/>
      <c r="U189" s="69"/>
      <c r="V189" s="69"/>
      <c r="W189" s="69"/>
      <c r="X189" s="69"/>
      <c r="Y189" s="69"/>
    </row>
    <row r="190" spans="1:25" ht="15.75">
      <c r="A190" s="25"/>
      <c r="B190" s="41">
        <v>1</v>
      </c>
      <c r="C190" s="42" t="s">
        <v>775</v>
      </c>
      <c r="D190" s="43"/>
      <c r="E190" s="19">
        <v>17</v>
      </c>
      <c r="F190" s="38" t="s">
        <v>119</v>
      </c>
      <c r="G190" s="40">
        <v>1</v>
      </c>
      <c r="H190" s="42" t="s">
        <v>774</v>
      </c>
      <c r="I190" s="43"/>
      <c r="J190" s="19">
        <v>10</v>
      </c>
      <c r="K190" s="38" t="s">
        <v>119</v>
      </c>
      <c r="L190" s="71"/>
      <c r="M190" s="71"/>
      <c r="N190" s="71"/>
      <c r="O190" s="71"/>
      <c r="P190" s="71"/>
      <c r="Q190" s="71"/>
      <c r="R190" s="71"/>
      <c r="S190" s="71"/>
      <c r="T190" s="71"/>
      <c r="U190" s="71"/>
      <c r="V190" s="71"/>
      <c r="W190" s="71"/>
      <c r="X190" s="71"/>
      <c r="Y190" s="71"/>
    </row>
    <row r="191" spans="1:25" ht="15.75">
      <c r="A191" s="25"/>
      <c r="B191" s="39"/>
      <c r="C191" s="42" t="s">
        <v>773</v>
      </c>
      <c r="D191" s="43"/>
      <c r="E191" s="19">
        <v>19</v>
      </c>
      <c r="F191" s="39"/>
      <c r="G191" s="39"/>
      <c r="H191" s="42" t="s">
        <v>772</v>
      </c>
      <c r="I191" s="43"/>
      <c r="J191" s="19">
        <v>11</v>
      </c>
      <c r="K191" s="39"/>
      <c r="L191" s="71"/>
      <c r="M191" s="71"/>
      <c r="N191" s="71"/>
      <c r="O191" s="71"/>
      <c r="P191" s="71"/>
      <c r="Q191" s="71"/>
      <c r="R191" s="71"/>
      <c r="S191" s="71"/>
      <c r="T191" s="71"/>
      <c r="U191" s="71"/>
      <c r="V191" s="71"/>
      <c r="W191" s="71"/>
      <c r="X191" s="71"/>
      <c r="Y191" s="71"/>
    </row>
    <row r="192" spans="1:25" ht="15.75">
      <c r="A192" s="25"/>
      <c r="B192" s="41">
        <v>2</v>
      </c>
      <c r="C192" s="42" t="s">
        <v>771</v>
      </c>
      <c r="D192" s="43"/>
      <c r="E192" s="19">
        <v>13</v>
      </c>
      <c r="F192" s="38"/>
      <c r="G192" s="40">
        <v>2</v>
      </c>
      <c r="H192" s="42" t="s">
        <v>770</v>
      </c>
      <c r="I192" s="43"/>
      <c r="J192" s="19">
        <v>4</v>
      </c>
      <c r="K192" s="38" t="s">
        <v>38</v>
      </c>
      <c r="L192" s="71"/>
      <c r="M192" s="71"/>
      <c r="N192" s="71"/>
      <c r="O192" s="71"/>
      <c r="P192" s="71"/>
      <c r="Q192" s="71"/>
      <c r="R192" s="71"/>
      <c r="S192" s="71"/>
      <c r="T192" s="71"/>
      <c r="U192" s="71"/>
      <c r="V192" s="71"/>
      <c r="W192" s="71"/>
      <c r="X192" s="71"/>
      <c r="Y192" s="71"/>
    </row>
    <row r="193" spans="1:25" ht="15.75">
      <c r="A193" s="25"/>
      <c r="B193" s="39"/>
      <c r="C193" s="42" t="s">
        <v>769</v>
      </c>
      <c r="D193" s="43"/>
      <c r="E193" s="19">
        <v>15</v>
      </c>
      <c r="F193" s="39"/>
      <c r="G193" s="39"/>
      <c r="H193" s="42" t="s">
        <v>768</v>
      </c>
      <c r="I193" s="43"/>
      <c r="J193" s="19">
        <v>14</v>
      </c>
      <c r="K193" s="39"/>
      <c r="L193" s="71"/>
      <c r="M193" s="71"/>
      <c r="N193" s="71"/>
      <c r="O193" s="71"/>
      <c r="P193" s="71"/>
      <c r="Q193" s="71"/>
      <c r="R193" s="71"/>
      <c r="S193" s="71"/>
      <c r="T193" s="71"/>
      <c r="U193" s="71"/>
      <c r="V193" s="71"/>
      <c r="W193" s="71"/>
      <c r="X193" s="71"/>
      <c r="Y193" s="71"/>
    </row>
    <row r="194" spans="1:25" ht="15.75">
      <c r="A194" s="25"/>
      <c r="B194" s="41">
        <v>3</v>
      </c>
      <c r="C194" s="42" t="s">
        <v>767</v>
      </c>
      <c r="D194" s="43"/>
      <c r="E194" s="19">
        <v>13</v>
      </c>
      <c r="F194" s="38"/>
      <c r="G194" s="40">
        <v>3</v>
      </c>
      <c r="H194" s="42" t="s">
        <v>766</v>
      </c>
      <c r="I194" s="43"/>
      <c r="J194" s="19">
        <v>5</v>
      </c>
      <c r="K194" s="38" t="s">
        <v>102</v>
      </c>
      <c r="L194" s="71"/>
      <c r="M194" s="71"/>
      <c r="N194" s="71"/>
      <c r="O194" s="71"/>
      <c r="P194" s="71"/>
      <c r="Q194" s="71"/>
      <c r="R194" s="71"/>
      <c r="S194" s="71"/>
      <c r="T194" s="71"/>
      <c r="U194" s="71"/>
      <c r="V194" s="71"/>
      <c r="W194" s="71"/>
      <c r="X194" s="71"/>
      <c r="Y194" s="71"/>
    </row>
    <row r="195" spans="1:25" ht="15.75">
      <c r="A195" s="25"/>
      <c r="B195" s="39"/>
      <c r="C195" s="42" t="s">
        <v>765</v>
      </c>
      <c r="D195" s="43"/>
      <c r="E195" s="19">
        <v>15</v>
      </c>
      <c r="F195" s="39"/>
      <c r="G195" s="39"/>
      <c r="H195" s="42" t="s">
        <v>764</v>
      </c>
      <c r="I195" s="43"/>
      <c r="J195" s="19">
        <v>14</v>
      </c>
      <c r="K195" s="39"/>
      <c r="L195" s="71"/>
      <c r="M195" s="71"/>
      <c r="N195" s="71"/>
      <c r="O195" s="71"/>
      <c r="P195" s="71"/>
      <c r="Q195" s="71"/>
      <c r="R195" s="71"/>
      <c r="S195" s="71"/>
      <c r="T195" s="71"/>
      <c r="U195" s="71"/>
      <c r="V195" s="71"/>
      <c r="W195" s="71"/>
      <c r="X195" s="71"/>
      <c r="Y195" s="71"/>
    </row>
    <row r="196" spans="1:25" ht="15.75">
      <c r="A196" s="25"/>
      <c r="B196" s="41">
        <v>4</v>
      </c>
      <c r="C196" s="42" t="s">
        <v>763</v>
      </c>
      <c r="D196" s="43"/>
      <c r="E196" s="19">
        <v>18</v>
      </c>
      <c r="F196" s="38" t="s">
        <v>33</v>
      </c>
      <c r="G196" s="40">
        <v>4</v>
      </c>
      <c r="H196" s="42" t="s">
        <v>762</v>
      </c>
      <c r="I196" s="43"/>
      <c r="J196" s="19">
        <v>10</v>
      </c>
      <c r="K196" s="38"/>
      <c r="L196" s="71"/>
      <c r="M196" s="71"/>
      <c r="N196" s="71"/>
      <c r="O196" s="71"/>
      <c r="P196" s="71"/>
      <c r="Q196" s="71"/>
      <c r="R196" s="71"/>
      <c r="S196" s="71"/>
      <c r="T196" s="71"/>
      <c r="U196" s="71"/>
      <c r="V196" s="71"/>
      <c r="W196" s="71"/>
      <c r="X196" s="71"/>
      <c r="Y196" s="71"/>
    </row>
    <row r="197" spans="1:25" ht="15.75">
      <c r="A197" s="25"/>
      <c r="B197" s="39"/>
      <c r="C197" s="42" t="s">
        <v>761</v>
      </c>
      <c r="D197" s="43"/>
      <c r="E197" s="19">
        <v>24</v>
      </c>
      <c r="F197" s="39"/>
      <c r="G197" s="39"/>
      <c r="H197" s="42" t="s">
        <v>760</v>
      </c>
      <c r="I197" s="43"/>
      <c r="J197" s="19">
        <v>13</v>
      </c>
      <c r="K197" s="39"/>
      <c r="L197" s="71"/>
      <c r="M197" s="71"/>
      <c r="N197" s="71"/>
      <c r="O197" s="71"/>
      <c r="P197" s="71"/>
      <c r="Q197" s="71"/>
      <c r="R197" s="71"/>
      <c r="S197" s="71"/>
      <c r="T197" s="71"/>
      <c r="U197" s="71"/>
      <c r="V197" s="71"/>
      <c r="W197" s="71"/>
      <c r="X197" s="71"/>
      <c r="Y197" s="71"/>
    </row>
    <row r="198" spans="1:25" ht="15.75">
      <c r="A198" s="25"/>
      <c r="B198" s="41">
        <v>5</v>
      </c>
      <c r="C198" s="42" t="s">
        <v>759</v>
      </c>
      <c r="D198" s="43"/>
      <c r="E198" s="19">
        <v>7</v>
      </c>
      <c r="F198" s="38" t="s">
        <v>68</v>
      </c>
      <c r="G198" s="40">
        <v>5</v>
      </c>
      <c r="H198" s="42" t="s">
        <v>758</v>
      </c>
      <c r="I198" s="43"/>
      <c r="J198" s="19">
        <v>4</v>
      </c>
      <c r="K198" s="38"/>
      <c r="L198" s="71"/>
      <c r="M198" s="71"/>
      <c r="N198" s="71"/>
      <c r="O198" s="71"/>
      <c r="P198" s="71"/>
      <c r="Q198" s="71"/>
      <c r="R198" s="71"/>
      <c r="S198" s="71"/>
      <c r="T198" s="71"/>
      <c r="U198" s="71"/>
      <c r="V198" s="71"/>
      <c r="W198" s="71"/>
      <c r="X198" s="71"/>
      <c r="Y198" s="71"/>
    </row>
    <row r="199" spans="1:25" ht="15.75">
      <c r="A199" s="25"/>
      <c r="B199" s="39"/>
      <c r="C199" s="42" t="s">
        <v>757</v>
      </c>
      <c r="D199" s="43"/>
      <c r="E199" s="19">
        <v>16</v>
      </c>
      <c r="F199" s="39"/>
      <c r="G199" s="39"/>
      <c r="H199" s="42" t="s">
        <v>756</v>
      </c>
      <c r="I199" s="43"/>
      <c r="J199" s="19">
        <v>23</v>
      </c>
      <c r="K199" s="39"/>
      <c r="L199" s="71"/>
      <c r="M199" s="71"/>
      <c r="N199" s="71"/>
      <c r="O199" s="71"/>
      <c r="P199" s="71"/>
      <c r="Q199" s="71"/>
      <c r="R199" s="71"/>
      <c r="S199" s="71"/>
      <c r="T199" s="71"/>
      <c r="U199" s="71"/>
      <c r="V199" s="71"/>
      <c r="W199" s="71"/>
      <c r="X199" s="71"/>
      <c r="Y199" s="71"/>
    </row>
    <row r="200" spans="1:25" ht="15.75">
      <c r="A200" s="25"/>
      <c r="B200" s="44" t="str">
        <f>"TOTAL MATCHES WON BY : "&amp;C186</f>
        <v>TOTAL MATCHES WON BY : JOONDALUP</v>
      </c>
      <c r="C200" s="45"/>
      <c r="D200" s="45"/>
      <c r="E200" s="43"/>
      <c r="F200" s="19">
        <f>COUNTA(F190:F199)-0.5*COUNTIF(F190:F199,"Sq*")-COUNTIF(F190:F199,"TBA")</f>
        <v>2.5</v>
      </c>
      <c r="G200" s="55" t="str">
        <f>"TOTAL MATCHES WON BY : "&amp;H186</f>
        <v>TOTAL MATCHES WON BY : COTTESLOE</v>
      </c>
      <c r="H200" s="45"/>
      <c r="I200" s="45"/>
      <c r="J200" s="43"/>
      <c r="K200" s="19">
        <f>COUNTA(K190:K199)-0.5*COUNTIF(K190:K199,"Sq*")-COUNTIF(K190:K199,"TBA")</f>
        <v>2.5</v>
      </c>
      <c r="L200" s="70"/>
      <c r="M200" s="70"/>
      <c r="N200" s="70" t="str">
        <f>IF(F200+K200=0,"",C186)</f>
        <v>JOONDALUP</v>
      </c>
      <c r="O200" s="24">
        <f>F200</f>
        <v>2.5</v>
      </c>
      <c r="P200" s="70" t="str">
        <f>IF(F200+K200=0,"",H186)</f>
        <v>COTTESLOE</v>
      </c>
      <c r="Q200" s="24">
        <f>K200</f>
        <v>2.5</v>
      </c>
      <c r="R200" s="70" t="str">
        <f>G201</f>
        <v>HALVED</v>
      </c>
      <c r="S200" s="70" t="str">
        <f>IF(R200="HALVED",C186,"")</f>
        <v>JOONDALUP</v>
      </c>
      <c r="T200" s="70" t="str">
        <f>IF(R200="HALVED",H186,"")</f>
        <v>COTTESLOE</v>
      </c>
      <c r="U200" s="70"/>
      <c r="V200" s="70"/>
      <c r="W200" s="70"/>
      <c r="X200" s="70"/>
      <c r="Y200" s="70"/>
    </row>
    <row r="201" spans="1:25" ht="15">
      <c r="A201" s="25"/>
      <c r="B201" s="46" t="s">
        <v>52</v>
      </c>
      <c r="C201" s="45"/>
      <c r="D201" s="45"/>
      <c r="E201" s="45"/>
      <c r="F201" s="43"/>
      <c r="G201" s="56" t="str">
        <f>IF(F200+K200&lt;4,"",IF(F200=K200,"HALVED",IF(F200&gt;K200,C186,H186)))</f>
        <v>HALVED</v>
      </c>
      <c r="H201" s="45"/>
      <c r="I201" s="45"/>
      <c r="J201" s="45"/>
      <c r="K201" s="43"/>
      <c r="L201" s="69"/>
      <c r="M201" s="69"/>
      <c r="N201" s="69"/>
      <c r="O201" s="69"/>
      <c r="P201" s="69"/>
      <c r="Q201" s="69"/>
      <c r="R201" s="69"/>
      <c r="S201" s="69"/>
      <c r="T201" s="69"/>
      <c r="U201" s="69"/>
      <c r="V201" s="69"/>
      <c r="W201" s="69"/>
      <c r="X201" s="69"/>
      <c r="Y201" s="69"/>
    </row>
    <row r="202" spans="1:25" ht="15">
      <c r="A202" s="25"/>
      <c r="B202" s="57" t="s">
        <v>157</v>
      </c>
      <c r="C202" s="45"/>
      <c r="D202" s="45"/>
      <c r="E202" s="45"/>
      <c r="F202" s="45"/>
      <c r="G202" s="45"/>
      <c r="H202" s="45"/>
      <c r="I202" s="45"/>
      <c r="J202" s="45"/>
      <c r="K202" s="43"/>
      <c r="L202" s="69"/>
      <c r="M202" s="69"/>
      <c r="N202" s="69"/>
      <c r="O202" s="69"/>
      <c r="P202" s="69"/>
      <c r="Q202" s="69"/>
      <c r="R202" s="69"/>
      <c r="S202" s="69"/>
      <c r="T202" s="69"/>
      <c r="U202" s="69"/>
      <c r="V202" s="69"/>
      <c r="W202" s="69"/>
      <c r="X202" s="69"/>
      <c r="Y202" s="69"/>
    </row>
    <row r="203" spans="1:25" ht="15">
      <c r="A203" s="25"/>
      <c r="B203" s="16" t="s">
        <v>22</v>
      </c>
      <c r="C203" s="58" t="s">
        <v>18</v>
      </c>
      <c r="D203" s="45"/>
      <c r="E203" s="45"/>
      <c r="F203" s="43"/>
      <c r="G203" s="17" t="s">
        <v>22</v>
      </c>
      <c r="H203" s="48" t="s">
        <v>555</v>
      </c>
      <c r="I203" s="45"/>
      <c r="J203" s="45"/>
      <c r="K203" s="43"/>
      <c r="L203" s="69"/>
      <c r="M203" s="69"/>
      <c r="N203" s="69"/>
      <c r="O203" s="69"/>
      <c r="P203" s="69"/>
      <c r="Q203" s="69"/>
      <c r="R203" s="69"/>
      <c r="S203" s="69"/>
      <c r="T203" s="69"/>
      <c r="U203" s="69"/>
      <c r="V203" s="69"/>
      <c r="W203" s="69"/>
      <c r="X203" s="69"/>
      <c r="Y203" s="69"/>
    </row>
    <row r="204" spans="1:25" ht="15">
      <c r="A204" s="25"/>
      <c r="B204" s="41" t="s">
        <v>23</v>
      </c>
      <c r="C204" s="59" t="s">
        <v>24</v>
      </c>
      <c r="D204" s="50"/>
      <c r="E204" s="41" t="s">
        <v>25</v>
      </c>
      <c r="F204" s="41" t="s">
        <v>26</v>
      </c>
      <c r="G204" s="40" t="s">
        <v>23</v>
      </c>
      <c r="H204" s="49" t="s">
        <v>24</v>
      </c>
      <c r="I204" s="50"/>
      <c r="J204" s="40" t="s">
        <v>25</v>
      </c>
      <c r="K204" s="40" t="s">
        <v>26</v>
      </c>
      <c r="L204" s="69"/>
      <c r="M204" s="69"/>
      <c r="N204" s="69"/>
      <c r="O204" s="69"/>
      <c r="P204" s="69"/>
      <c r="Q204" s="69"/>
      <c r="R204" s="69"/>
      <c r="S204" s="69"/>
      <c r="T204" s="69"/>
      <c r="U204" s="69"/>
      <c r="V204" s="69"/>
      <c r="W204" s="69"/>
      <c r="X204" s="69"/>
      <c r="Y204" s="69"/>
    </row>
    <row r="205" spans="1:25" ht="15">
      <c r="A205" s="25"/>
      <c r="B205" s="47"/>
      <c r="C205" s="51"/>
      <c r="D205" s="52"/>
      <c r="E205" s="47"/>
      <c r="F205" s="47"/>
      <c r="G205" s="47"/>
      <c r="H205" s="51"/>
      <c r="I205" s="52"/>
      <c r="J205" s="47"/>
      <c r="K205" s="47"/>
      <c r="L205" s="69"/>
      <c r="M205" s="69"/>
      <c r="N205" s="69"/>
      <c r="O205" s="69"/>
      <c r="P205" s="69"/>
      <c r="Q205" s="69"/>
      <c r="R205" s="69"/>
      <c r="S205" s="69"/>
      <c r="T205" s="69"/>
      <c r="U205" s="69"/>
      <c r="V205" s="69"/>
      <c r="W205" s="69"/>
      <c r="X205" s="69"/>
      <c r="Y205" s="69"/>
    </row>
    <row r="206" spans="1:25" ht="15">
      <c r="A206" s="25"/>
      <c r="B206" s="39"/>
      <c r="C206" s="53"/>
      <c r="D206" s="54"/>
      <c r="E206" s="39"/>
      <c r="F206" s="39"/>
      <c r="G206" s="39"/>
      <c r="H206" s="53"/>
      <c r="I206" s="54"/>
      <c r="J206" s="39"/>
      <c r="K206" s="39"/>
      <c r="L206" s="69"/>
      <c r="M206" s="69"/>
      <c r="N206" s="69"/>
      <c r="O206" s="69"/>
      <c r="P206" s="69"/>
      <c r="Q206" s="69"/>
      <c r="R206" s="69"/>
      <c r="S206" s="69"/>
      <c r="T206" s="69"/>
      <c r="U206" s="69"/>
      <c r="V206" s="69"/>
      <c r="W206" s="69"/>
      <c r="X206" s="69"/>
      <c r="Y206" s="69"/>
    </row>
    <row r="207" spans="1:25" ht="15.75">
      <c r="A207" s="25"/>
      <c r="B207" s="41">
        <v>1</v>
      </c>
      <c r="C207" s="42" t="s">
        <v>755</v>
      </c>
      <c r="D207" s="43"/>
      <c r="E207" s="19">
        <v>19</v>
      </c>
      <c r="F207" s="38" t="s">
        <v>119</v>
      </c>
      <c r="G207" s="40">
        <v>1</v>
      </c>
      <c r="H207" s="42" t="s">
        <v>754</v>
      </c>
      <c r="I207" s="43"/>
      <c r="J207" s="19">
        <v>29</v>
      </c>
      <c r="K207" s="38" t="s">
        <v>119</v>
      </c>
      <c r="L207" s="71"/>
      <c r="M207" s="71"/>
      <c r="N207" s="71"/>
      <c r="O207" s="71"/>
      <c r="P207" s="71"/>
      <c r="Q207" s="71"/>
      <c r="R207" s="71"/>
      <c r="S207" s="71"/>
      <c r="T207" s="71"/>
      <c r="U207" s="71"/>
      <c r="V207" s="71"/>
      <c r="W207" s="71"/>
      <c r="X207" s="71"/>
      <c r="Y207" s="71"/>
    </row>
    <row r="208" spans="1:25" ht="15.75">
      <c r="A208" s="25"/>
      <c r="B208" s="39"/>
      <c r="C208" s="42" t="s">
        <v>753</v>
      </c>
      <c r="D208" s="43"/>
      <c r="E208" s="19">
        <v>23</v>
      </c>
      <c r="F208" s="39"/>
      <c r="G208" s="39"/>
      <c r="H208" s="42" t="s">
        <v>752</v>
      </c>
      <c r="I208" s="43"/>
      <c r="J208" s="19">
        <v>18</v>
      </c>
      <c r="K208" s="39"/>
      <c r="L208" s="71"/>
      <c r="M208" s="71"/>
      <c r="N208" s="71"/>
      <c r="O208" s="71"/>
      <c r="P208" s="71"/>
      <c r="Q208" s="71"/>
      <c r="R208" s="71"/>
      <c r="S208" s="71"/>
      <c r="T208" s="71"/>
      <c r="U208" s="71"/>
      <c r="V208" s="71"/>
      <c r="W208" s="71"/>
      <c r="X208" s="71"/>
      <c r="Y208" s="71"/>
    </row>
    <row r="209" spans="1:25" ht="15.75">
      <c r="A209" s="25"/>
      <c r="B209" s="41">
        <v>2</v>
      </c>
      <c r="C209" s="42" t="s">
        <v>751</v>
      </c>
      <c r="D209" s="43"/>
      <c r="E209" s="19">
        <v>13</v>
      </c>
      <c r="F209" s="38" t="s">
        <v>38</v>
      </c>
      <c r="G209" s="40">
        <v>2</v>
      </c>
      <c r="H209" s="42" t="s">
        <v>750</v>
      </c>
      <c r="I209" s="43"/>
      <c r="J209" s="19">
        <v>13</v>
      </c>
      <c r="K209" s="38"/>
      <c r="L209" s="71"/>
      <c r="M209" s="71"/>
      <c r="N209" s="71"/>
      <c r="O209" s="71"/>
      <c r="P209" s="71"/>
      <c r="Q209" s="71"/>
      <c r="R209" s="71"/>
      <c r="S209" s="71"/>
      <c r="T209" s="71"/>
      <c r="U209" s="71"/>
      <c r="V209" s="71"/>
      <c r="W209" s="71"/>
      <c r="X209" s="71"/>
      <c r="Y209" s="71"/>
    </row>
    <row r="210" spans="1:25" ht="15.75">
      <c r="A210" s="25"/>
      <c r="B210" s="39"/>
      <c r="C210" s="42" t="s">
        <v>749</v>
      </c>
      <c r="D210" s="43"/>
      <c r="E210" s="19">
        <v>15</v>
      </c>
      <c r="F210" s="39"/>
      <c r="G210" s="39"/>
      <c r="H210" s="42" t="s">
        <v>748</v>
      </c>
      <c r="I210" s="43"/>
      <c r="J210" s="19">
        <v>27</v>
      </c>
      <c r="K210" s="39"/>
      <c r="L210" s="71"/>
      <c r="M210" s="71"/>
      <c r="N210" s="71"/>
      <c r="O210" s="71"/>
      <c r="P210" s="71"/>
      <c r="Q210" s="71"/>
      <c r="R210" s="71"/>
      <c r="S210" s="71"/>
      <c r="T210" s="71"/>
      <c r="U210" s="71"/>
      <c r="V210" s="71"/>
      <c r="W210" s="71"/>
      <c r="X210" s="71"/>
      <c r="Y210" s="71"/>
    </row>
    <row r="211" spans="1:25" ht="15.75">
      <c r="A211" s="25"/>
      <c r="B211" s="41">
        <v>3</v>
      </c>
      <c r="C211" s="42" t="s">
        <v>747</v>
      </c>
      <c r="D211" s="43"/>
      <c r="E211" s="19">
        <v>13</v>
      </c>
      <c r="F211" s="38" t="s">
        <v>84</v>
      </c>
      <c r="G211" s="40">
        <v>3</v>
      </c>
      <c r="H211" s="42" t="s">
        <v>746</v>
      </c>
      <c r="I211" s="43"/>
      <c r="J211" s="19">
        <v>20</v>
      </c>
      <c r="K211" s="38"/>
      <c r="L211" s="71"/>
      <c r="M211" s="71"/>
      <c r="N211" s="71"/>
      <c r="O211" s="71"/>
      <c r="P211" s="71"/>
      <c r="Q211" s="71"/>
      <c r="R211" s="71"/>
      <c r="S211" s="71"/>
      <c r="T211" s="71"/>
      <c r="U211" s="71"/>
      <c r="V211" s="71"/>
      <c r="W211" s="71"/>
      <c r="X211" s="71"/>
      <c r="Y211" s="71"/>
    </row>
    <row r="212" spans="1:25" ht="15.75">
      <c r="A212" s="25"/>
      <c r="B212" s="39"/>
      <c r="C212" s="42" t="s">
        <v>745</v>
      </c>
      <c r="D212" s="43"/>
      <c r="E212" s="19">
        <v>26</v>
      </c>
      <c r="F212" s="39"/>
      <c r="G212" s="39"/>
      <c r="H212" s="42" t="s">
        <v>744</v>
      </c>
      <c r="I212" s="43"/>
      <c r="J212" s="19">
        <v>26</v>
      </c>
      <c r="K212" s="39"/>
      <c r="L212" s="71"/>
      <c r="M212" s="71"/>
      <c r="N212" s="71"/>
      <c r="O212" s="71"/>
      <c r="P212" s="71"/>
      <c r="Q212" s="71"/>
      <c r="R212" s="71"/>
      <c r="S212" s="71"/>
      <c r="T212" s="71"/>
      <c r="U212" s="71"/>
      <c r="V212" s="71"/>
      <c r="W212" s="71"/>
      <c r="X212" s="71"/>
      <c r="Y212" s="71"/>
    </row>
    <row r="213" spans="1:25" ht="15.75">
      <c r="A213" s="25"/>
      <c r="B213" s="41">
        <v>4</v>
      </c>
      <c r="C213" s="42" t="s">
        <v>743</v>
      </c>
      <c r="D213" s="43"/>
      <c r="E213" s="19">
        <v>18</v>
      </c>
      <c r="F213" s="38" t="s">
        <v>64</v>
      </c>
      <c r="G213" s="40">
        <v>4</v>
      </c>
      <c r="H213" s="42" t="s">
        <v>742</v>
      </c>
      <c r="I213" s="43"/>
      <c r="J213" s="19">
        <v>17</v>
      </c>
      <c r="K213" s="38"/>
      <c r="L213" s="71"/>
      <c r="M213" s="71"/>
      <c r="N213" s="71"/>
      <c r="O213" s="71"/>
      <c r="P213" s="71"/>
      <c r="Q213" s="71"/>
      <c r="R213" s="71"/>
      <c r="S213" s="71"/>
      <c r="T213" s="71"/>
      <c r="U213" s="71"/>
      <c r="V213" s="71"/>
      <c r="W213" s="71"/>
      <c r="X213" s="71"/>
      <c r="Y213" s="71"/>
    </row>
    <row r="214" spans="1:25" ht="15.75">
      <c r="A214" s="25"/>
      <c r="B214" s="39"/>
      <c r="C214" s="42" t="s">
        <v>741</v>
      </c>
      <c r="D214" s="43"/>
      <c r="E214" s="19">
        <v>20</v>
      </c>
      <c r="F214" s="39"/>
      <c r="G214" s="39"/>
      <c r="H214" s="42" t="s">
        <v>740</v>
      </c>
      <c r="I214" s="43"/>
      <c r="J214" s="19">
        <v>32</v>
      </c>
      <c r="K214" s="39"/>
      <c r="L214" s="71"/>
      <c r="M214" s="71"/>
      <c r="N214" s="71"/>
      <c r="O214" s="71"/>
      <c r="P214" s="71"/>
      <c r="Q214" s="71"/>
      <c r="R214" s="71"/>
      <c r="S214" s="71"/>
      <c r="T214" s="71"/>
      <c r="U214" s="71"/>
      <c r="V214" s="71"/>
      <c r="W214" s="71"/>
      <c r="X214" s="71"/>
      <c r="Y214" s="71"/>
    </row>
    <row r="215" spans="1:25" ht="15.75">
      <c r="A215" s="25"/>
      <c r="B215" s="41">
        <v>5</v>
      </c>
      <c r="C215" s="42" t="s">
        <v>739</v>
      </c>
      <c r="D215" s="43"/>
      <c r="E215" s="19">
        <v>15</v>
      </c>
      <c r="F215" s="38" t="s">
        <v>43</v>
      </c>
      <c r="G215" s="40">
        <v>5</v>
      </c>
      <c r="H215" s="42" t="s">
        <v>738</v>
      </c>
      <c r="I215" s="43"/>
      <c r="J215" s="19">
        <v>20</v>
      </c>
      <c r="K215" s="38"/>
      <c r="L215" s="71"/>
      <c r="M215" s="71"/>
      <c r="N215" s="71"/>
      <c r="O215" s="71"/>
      <c r="P215" s="71"/>
      <c r="Q215" s="71"/>
      <c r="R215" s="71"/>
      <c r="S215" s="71"/>
      <c r="T215" s="71"/>
      <c r="U215" s="71"/>
      <c r="V215" s="71"/>
      <c r="W215" s="71"/>
      <c r="X215" s="71"/>
      <c r="Y215" s="71"/>
    </row>
    <row r="216" spans="1:25" ht="15.75">
      <c r="A216" s="25"/>
      <c r="B216" s="39"/>
      <c r="C216" s="42" t="s">
        <v>737</v>
      </c>
      <c r="D216" s="43"/>
      <c r="E216" s="19">
        <v>20</v>
      </c>
      <c r="F216" s="39"/>
      <c r="G216" s="39"/>
      <c r="H216" s="42" t="s">
        <v>736</v>
      </c>
      <c r="I216" s="43"/>
      <c r="J216" s="19">
        <v>27</v>
      </c>
      <c r="K216" s="39"/>
      <c r="L216" s="71"/>
      <c r="M216" s="71"/>
      <c r="N216" s="71"/>
      <c r="O216" s="71"/>
      <c r="P216" s="71"/>
      <c r="Q216" s="71"/>
      <c r="R216" s="71"/>
      <c r="S216" s="71"/>
      <c r="T216" s="71"/>
      <c r="U216" s="71"/>
      <c r="V216" s="71"/>
      <c r="W216" s="71"/>
      <c r="X216" s="71"/>
      <c r="Y216" s="71"/>
    </row>
    <row r="217" spans="1:25" ht="15.75">
      <c r="A217" s="25"/>
      <c r="B217" s="44" t="str">
        <f>"TOTAL MATCHES WON BY : "&amp;C203</f>
        <v>TOTAL MATCHES WON BY : THE VINES</v>
      </c>
      <c r="C217" s="45"/>
      <c r="D217" s="45"/>
      <c r="E217" s="43"/>
      <c r="F217" s="19">
        <f>COUNTA(F207:F216)-0.5*COUNTIF(F207:F216,"Sq*")-COUNTIF(F207:F216,"TBA")</f>
        <v>4.5</v>
      </c>
      <c r="G217" s="55" t="str">
        <f>"TOTAL MATCHES WON BY : "&amp;H203</f>
        <v>TOTAL MATCHES WON BY : CHEQUERS</v>
      </c>
      <c r="H217" s="45"/>
      <c r="I217" s="45"/>
      <c r="J217" s="43"/>
      <c r="K217" s="19">
        <f>COUNTA(K207:K216)-0.5*COUNTIF(K207:K216,"Sq*")-COUNTIF(K207:K216,"TBA")</f>
        <v>0.5</v>
      </c>
      <c r="L217" s="70"/>
      <c r="M217" s="70"/>
      <c r="N217" s="70" t="str">
        <f>IF(F217+K217=0,"",C203)</f>
        <v>THE VINES</v>
      </c>
      <c r="O217" s="24">
        <f>F217</f>
        <v>4.5</v>
      </c>
      <c r="P217" s="70" t="str">
        <f>IF(F217+K217=0,"",H203)</f>
        <v>CHEQUERS</v>
      </c>
      <c r="Q217" s="24">
        <f>K217</f>
        <v>0.5</v>
      </c>
      <c r="R217" s="70" t="str">
        <f>G218</f>
        <v>THE VINES</v>
      </c>
      <c r="S217" s="70" t="str">
        <f>IF(R217="HALVED",C203,"")</f>
        <v/>
      </c>
      <c r="T217" s="70" t="str">
        <f>IF(R217="HALVED",H203,"")</f>
        <v/>
      </c>
      <c r="U217" s="70"/>
      <c r="V217" s="70"/>
      <c r="W217" s="70"/>
      <c r="X217" s="70"/>
      <c r="Y217" s="70"/>
    </row>
    <row r="218" spans="1:25" ht="15">
      <c r="A218" s="25"/>
      <c r="B218" s="46" t="s">
        <v>52</v>
      </c>
      <c r="C218" s="45"/>
      <c r="D218" s="45"/>
      <c r="E218" s="45"/>
      <c r="F218" s="43"/>
      <c r="G218" s="56" t="str">
        <f>IF(F217+K217&lt;4,"",IF(F217=K217,"HALVED",IF(F217&gt;K217,C203,H203)))</f>
        <v>THE VINES</v>
      </c>
      <c r="H218" s="45"/>
      <c r="I218" s="45"/>
      <c r="J218" s="45"/>
      <c r="K218" s="43"/>
      <c r="L218" s="69"/>
      <c r="M218" s="69"/>
      <c r="N218" s="69"/>
      <c r="O218" s="69"/>
      <c r="P218" s="69"/>
      <c r="Q218" s="69"/>
      <c r="R218" s="69"/>
      <c r="S218" s="69"/>
      <c r="T218" s="69"/>
      <c r="U218" s="69"/>
      <c r="V218" s="69"/>
      <c r="W218" s="69"/>
      <c r="X218" s="69"/>
      <c r="Y218" s="69"/>
    </row>
    <row r="219" spans="1:25" ht="15">
      <c r="A219" s="25"/>
      <c r="B219" s="25"/>
      <c r="C219" s="25"/>
      <c r="D219" s="25"/>
      <c r="E219" s="25"/>
      <c r="F219" s="25"/>
      <c r="G219" s="33"/>
      <c r="H219" s="33"/>
      <c r="I219" s="33"/>
      <c r="J219" s="33"/>
      <c r="K219" s="33"/>
      <c r="L219" s="69"/>
      <c r="M219" s="69"/>
      <c r="N219" s="69"/>
      <c r="O219" s="69"/>
      <c r="P219" s="69"/>
      <c r="Q219" s="69"/>
      <c r="R219" s="69"/>
      <c r="S219" s="69"/>
      <c r="T219" s="69"/>
      <c r="U219" s="69"/>
      <c r="V219" s="69"/>
      <c r="W219" s="69"/>
      <c r="X219" s="69"/>
      <c r="Y219" s="69"/>
    </row>
    <row r="220" spans="1:25" ht="15">
      <c r="A220" s="25"/>
      <c r="B220" s="25"/>
      <c r="C220" s="25"/>
      <c r="D220" s="25"/>
      <c r="E220" s="25"/>
      <c r="F220" s="25"/>
      <c r="G220" s="33"/>
      <c r="H220" s="33"/>
      <c r="I220" s="33"/>
      <c r="J220" s="33"/>
      <c r="K220" s="33"/>
      <c r="L220" s="69"/>
      <c r="M220" s="69"/>
      <c r="N220" s="69"/>
      <c r="O220" s="69"/>
      <c r="P220" s="69"/>
      <c r="Q220" s="69"/>
      <c r="R220" s="69"/>
      <c r="S220" s="69"/>
      <c r="T220" s="69"/>
      <c r="U220" s="69"/>
      <c r="V220" s="69"/>
      <c r="W220" s="69"/>
      <c r="X220" s="69"/>
      <c r="Y220" s="69"/>
    </row>
    <row r="221" spans="1:25" ht="15">
      <c r="A221" s="25"/>
      <c r="B221" s="25"/>
      <c r="C221" s="25"/>
      <c r="D221" s="25"/>
      <c r="E221" s="25"/>
      <c r="F221" s="25"/>
      <c r="G221" s="33"/>
      <c r="H221" s="33"/>
      <c r="I221" s="33"/>
      <c r="J221" s="33"/>
      <c r="K221" s="33"/>
      <c r="L221" s="69"/>
      <c r="M221" s="69"/>
      <c r="N221" s="69"/>
      <c r="O221" s="69"/>
      <c r="P221" s="69"/>
      <c r="Q221" s="69"/>
      <c r="R221" s="69"/>
      <c r="S221" s="69"/>
      <c r="T221" s="69"/>
      <c r="U221" s="69"/>
      <c r="V221" s="69"/>
      <c r="W221" s="69"/>
      <c r="X221" s="69"/>
      <c r="Y221" s="69"/>
    </row>
    <row r="222" spans="1:25" ht="15">
      <c r="A222" s="25"/>
      <c r="B222" s="25"/>
      <c r="C222" s="25"/>
      <c r="D222" s="25"/>
      <c r="E222" s="25"/>
      <c r="F222" s="25"/>
      <c r="G222" s="33"/>
      <c r="H222" s="33"/>
      <c r="I222" s="33"/>
      <c r="J222" s="33"/>
      <c r="K222" s="33"/>
      <c r="L222" s="69"/>
      <c r="M222" s="69"/>
      <c r="N222" s="69"/>
      <c r="O222" s="69"/>
      <c r="P222" s="69"/>
      <c r="Q222" s="69"/>
      <c r="R222" s="69"/>
      <c r="S222" s="69"/>
      <c r="T222" s="69"/>
      <c r="U222" s="69"/>
      <c r="V222" s="69"/>
      <c r="W222" s="69"/>
      <c r="X222" s="69"/>
      <c r="Y222" s="69"/>
    </row>
    <row r="223" spans="1:25" ht="15">
      <c r="A223" s="25"/>
      <c r="B223" s="25"/>
      <c r="C223" s="25"/>
      <c r="D223" s="25"/>
      <c r="E223" s="25"/>
      <c r="F223" s="25"/>
      <c r="G223" s="33"/>
      <c r="H223" s="33"/>
      <c r="I223" s="33"/>
      <c r="J223" s="33"/>
      <c r="K223" s="33"/>
      <c r="L223" s="69"/>
      <c r="M223" s="69"/>
      <c r="N223" s="69"/>
      <c r="O223" s="69"/>
      <c r="P223" s="69"/>
      <c r="Q223" s="69"/>
      <c r="R223" s="69"/>
      <c r="S223" s="69"/>
      <c r="T223" s="69"/>
      <c r="U223" s="69"/>
      <c r="V223" s="69"/>
      <c r="W223" s="69"/>
      <c r="X223" s="69"/>
      <c r="Y223" s="69"/>
    </row>
    <row r="224" spans="1:25" ht="15">
      <c r="A224" s="25"/>
      <c r="B224" s="25"/>
      <c r="C224" s="25"/>
      <c r="D224" s="25"/>
      <c r="E224" s="25"/>
      <c r="F224" s="25"/>
      <c r="G224" s="33"/>
      <c r="H224" s="33"/>
      <c r="I224" s="33"/>
      <c r="J224" s="33"/>
      <c r="K224" s="33"/>
      <c r="L224" s="69"/>
      <c r="M224" s="69"/>
      <c r="N224" s="69"/>
      <c r="O224" s="69"/>
      <c r="P224" s="69"/>
      <c r="Q224" s="69"/>
      <c r="R224" s="69"/>
      <c r="S224" s="69"/>
      <c r="T224" s="69"/>
      <c r="U224" s="69"/>
      <c r="V224" s="69"/>
      <c r="W224" s="69"/>
      <c r="X224" s="69"/>
      <c r="Y224" s="69"/>
    </row>
    <row r="225" spans="1:25" ht="15">
      <c r="A225" s="25"/>
      <c r="B225" s="25"/>
      <c r="C225" s="25"/>
      <c r="D225" s="25"/>
      <c r="E225" s="25"/>
      <c r="F225" s="25"/>
      <c r="G225" s="33"/>
      <c r="H225" s="33"/>
      <c r="I225" s="33"/>
      <c r="J225" s="33"/>
      <c r="K225" s="33"/>
      <c r="L225" s="33"/>
      <c r="M225" s="33"/>
      <c r="N225" s="33"/>
      <c r="O225" s="33"/>
      <c r="P225" s="33"/>
      <c r="Q225" s="33"/>
      <c r="R225" s="33"/>
      <c r="S225" s="33"/>
      <c r="T225" s="33"/>
      <c r="U225" s="33"/>
      <c r="V225" s="33"/>
      <c r="W225" s="33"/>
      <c r="X225" s="33"/>
      <c r="Y225" s="33"/>
    </row>
    <row r="226" spans="1:25" ht="15">
      <c r="A226" s="25"/>
      <c r="B226" s="25"/>
      <c r="C226" s="25"/>
      <c r="D226" s="25"/>
      <c r="E226" s="25"/>
      <c r="F226" s="25"/>
      <c r="G226" s="33"/>
      <c r="H226" s="33"/>
      <c r="I226" s="33"/>
      <c r="J226" s="33"/>
      <c r="K226" s="33"/>
      <c r="L226" s="33"/>
      <c r="M226" s="33"/>
      <c r="N226" s="33"/>
      <c r="O226" s="33"/>
      <c r="P226" s="33"/>
      <c r="Q226" s="33"/>
      <c r="R226" s="33"/>
      <c r="S226" s="33"/>
      <c r="T226" s="33"/>
      <c r="U226" s="33"/>
      <c r="V226" s="33"/>
      <c r="W226" s="33"/>
      <c r="X226" s="33"/>
      <c r="Y226" s="33"/>
    </row>
    <row r="227" spans="1:25" ht="15">
      <c r="A227" s="25"/>
      <c r="B227" s="25"/>
      <c r="C227" s="25"/>
      <c r="D227" s="25"/>
      <c r="E227" s="25"/>
      <c r="F227" s="25"/>
      <c r="G227" s="33"/>
      <c r="H227" s="33"/>
      <c r="I227" s="33"/>
      <c r="J227" s="33"/>
      <c r="K227" s="33"/>
      <c r="L227" s="33"/>
      <c r="M227" s="33"/>
      <c r="N227" s="33"/>
      <c r="O227" s="33"/>
      <c r="P227" s="33"/>
      <c r="Q227" s="33"/>
      <c r="R227" s="33"/>
      <c r="S227" s="33"/>
      <c r="T227" s="33"/>
      <c r="U227" s="33"/>
      <c r="V227" s="33"/>
      <c r="W227" s="33"/>
      <c r="X227" s="33"/>
      <c r="Y227" s="33"/>
    </row>
    <row r="228" spans="1:25" ht="15">
      <c r="A228" s="25"/>
      <c r="B228" s="25"/>
      <c r="C228" s="25"/>
      <c r="D228" s="25"/>
      <c r="E228" s="25"/>
      <c r="F228" s="25"/>
      <c r="G228" s="33"/>
      <c r="H228" s="33"/>
      <c r="I228" s="33"/>
      <c r="J228" s="33"/>
      <c r="K228" s="33"/>
      <c r="L228" s="33"/>
      <c r="M228" s="33"/>
      <c r="N228" s="33"/>
      <c r="O228" s="33"/>
      <c r="P228" s="33"/>
      <c r="Q228" s="33"/>
      <c r="R228" s="33"/>
      <c r="S228" s="33"/>
      <c r="T228" s="33"/>
      <c r="U228" s="33"/>
      <c r="V228" s="33"/>
      <c r="W228" s="33"/>
      <c r="X228" s="33"/>
      <c r="Y228" s="33"/>
    </row>
    <row r="229" spans="1:25" ht="15">
      <c r="A229" s="25"/>
      <c r="B229" s="25"/>
      <c r="C229" s="25"/>
      <c r="D229" s="25"/>
      <c r="E229" s="25"/>
      <c r="F229" s="25"/>
      <c r="G229" s="33"/>
      <c r="H229" s="33"/>
      <c r="I229" s="33"/>
      <c r="J229" s="33"/>
      <c r="K229" s="33"/>
      <c r="L229" s="33"/>
      <c r="M229" s="33"/>
      <c r="N229" s="33"/>
      <c r="O229" s="33"/>
      <c r="P229" s="33"/>
      <c r="Q229" s="33"/>
      <c r="R229" s="33"/>
      <c r="S229" s="33"/>
      <c r="T229" s="33"/>
      <c r="U229" s="33"/>
      <c r="V229" s="33"/>
      <c r="W229" s="33"/>
      <c r="X229" s="33"/>
      <c r="Y229" s="33"/>
    </row>
    <row r="230" spans="1:25" ht="15">
      <c r="A230" s="25"/>
      <c r="B230" s="25"/>
      <c r="C230" s="25"/>
      <c r="D230" s="25"/>
      <c r="E230" s="25"/>
      <c r="F230" s="25"/>
      <c r="G230" s="33"/>
      <c r="H230" s="33"/>
      <c r="I230" s="33"/>
      <c r="J230" s="33"/>
      <c r="K230" s="33"/>
      <c r="L230" s="33"/>
      <c r="M230" s="33"/>
      <c r="N230" s="33"/>
      <c r="O230" s="33"/>
      <c r="P230" s="33"/>
      <c r="Q230" s="33"/>
      <c r="R230" s="33"/>
      <c r="S230" s="33"/>
      <c r="T230" s="33"/>
      <c r="U230" s="33"/>
      <c r="V230" s="33"/>
      <c r="W230" s="33"/>
      <c r="X230" s="33"/>
      <c r="Y230" s="33"/>
    </row>
    <row r="231" spans="1:25" ht="15">
      <c r="A231" s="25"/>
      <c r="B231" s="25"/>
      <c r="C231" s="25"/>
      <c r="D231" s="25"/>
      <c r="E231" s="25"/>
      <c r="F231" s="25"/>
      <c r="G231" s="33"/>
      <c r="H231" s="33"/>
      <c r="I231" s="33"/>
      <c r="J231" s="33"/>
      <c r="K231" s="33"/>
      <c r="L231" s="33"/>
      <c r="M231" s="33"/>
      <c r="N231" s="33"/>
      <c r="O231" s="33"/>
      <c r="P231" s="33"/>
      <c r="Q231" s="33"/>
      <c r="R231" s="33"/>
      <c r="S231" s="33"/>
      <c r="T231" s="33"/>
      <c r="U231" s="33"/>
      <c r="V231" s="33"/>
      <c r="W231" s="33"/>
      <c r="X231" s="33"/>
      <c r="Y231" s="33"/>
    </row>
    <row r="232" spans="1:25" ht="15">
      <c r="A232" s="25"/>
      <c r="B232" s="25"/>
      <c r="C232" s="25"/>
      <c r="D232" s="25"/>
      <c r="E232" s="25"/>
      <c r="F232" s="25"/>
      <c r="G232" s="33"/>
      <c r="H232" s="33"/>
      <c r="I232" s="33"/>
      <c r="J232" s="33"/>
      <c r="K232" s="33"/>
      <c r="L232" s="33"/>
      <c r="M232" s="33"/>
      <c r="N232" s="33"/>
      <c r="O232" s="33"/>
      <c r="P232" s="33"/>
      <c r="Q232" s="33"/>
      <c r="R232" s="33"/>
      <c r="S232" s="33"/>
      <c r="T232" s="33"/>
      <c r="U232" s="33"/>
      <c r="V232" s="33"/>
      <c r="W232" s="33"/>
      <c r="X232" s="33"/>
      <c r="Y232" s="33"/>
    </row>
    <row r="233" spans="1:25" ht="15">
      <c r="A233" s="25"/>
      <c r="B233" s="25"/>
      <c r="C233" s="25"/>
      <c r="D233" s="25"/>
      <c r="E233" s="25"/>
      <c r="F233" s="25"/>
      <c r="G233" s="33"/>
      <c r="H233" s="33"/>
      <c r="I233" s="33"/>
      <c r="J233" s="33"/>
      <c r="K233" s="33"/>
      <c r="L233" s="33"/>
      <c r="M233" s="33"/>
      <c r="N233" s="33"/>
      <c r="O233" s="33"/>
      <c r="P233" s="33"/>
      <c r="Q233" s="33"/>
      <c r="R233" s="33"/>
      <c r="S233" s="33"/>
      <c r="T233" s="33"/>
      <c r="U233" s="33"/>
      <c r="V233" s="33"/>
      <c r="W233" s="33"/>
      <c r="X233" s="33"/>
      <c r="Y233" s="33"/>
    </row>
    <row r="234" spans="1:25" ht="15">
      <c r="A234" s="25"/>
      <c r="B234" s="25"/>
      <c r="C234" s="25"/>
      <c r="D234" s="25"/>
      <c r="E234" s="25"/>
      <c r="F234" s="25"/>
      <c r="G234" s="33"/>
      <c r="H234" s="33"/>
      <c r="I234" s="33"/>
      <c r="J234" s="33"/>
      <c r="K234" s="33"/>
      <c r="L234" s="33"/>
      <c r="M234" s="33"/>
      <c r="N234" s="33"/>
      <c r="O234" s="33"/>
      <c r="P234" s="33"/>
      <c r="Q234" s="33"/>
      <c r="R234" s="33"/>
      <c r="S234" s="33"/>
      <c r="T234" s="33"/>
      <c r="U234" s="33"/>
      <c r="V234" s="33"/>
      <c r="W234" s="33"/>
      <c r="X234" s="33"/>
      <c r="Y234" s="33"/>
    </row>
    <row r="235" spans="1:25" ht="15">
      <c r="A235" s="25"/>
      <c r="B235" s="25"/>
      <c r="C235" s="25"/>
      <c r="D235" s="25"/>
      <c r="E235" s="25"/>
      <c r="F235" s="25"/>
      <c r="G235" s="33"/>
      <c r="H235" s="33"/>
      <c r="I235" s="33"/>
      <c r="J235" s="33"/>
      <c r="K235" s="33"/>
      <c r="L235" s="33"/>
      <c r="M235" s="33"/>
      <c r="N235" s="33"/>
      <c r="O235" s="33"/>
      <c r="P235" s="33"/>
      <c r="Q235" s="33"/>
      <c r="R235" s="33"/>
      <c r="S235" s="33"/>
      <c r="T235" s="33"/>
      <c r="U235" s="33"/>
      <c r="V235" s="33"/>
      <c r="W235" s="33"/>
      <c r="X235" s="33"/>
      <c r="Y235" s="33"/>
    </row>
    <row r="236" spans="1:25" ht="15">
      <c r="A236" s="25"/>
      <c r="B236" s="25"/>
      <c r="C236" s="25"/>
      <c r="D236" s="25"/>
      <c r="E236" s="25"/>
      <c r="F236" s="25"/>
      <c r="G236" s="33"/>
      <c r="H236" s="33"/>
      <c r="I236" s="33"/>
      <c r="J236" s="33"/>
      <c r="K236" s="33"/>
      <c r="L236" s="33"/>
      <c r="M236" s="33"/>
      <c r="N236" s="33"/>
      <c r="O236" s="33"/>
      <c r="P236" s="33"/>
      <c r="Q236" s="33"/>
      <c r="R236" s="33"/>
      <c r="S236" s="33"/>
      <c r="T236" s="33"/>
      <c r="U236" s="33"/>
      <c r="V236" s="33"/>
      <c r="W236" s="33"/>
      <c r="X236" s="33"/>
      <c r="Y236" s="33"/>
    </row>
    <row r="237" spans="1:25" ht="15">
      <c r="A237" s="25"/>
      <c r="B237" s="25"/>
      <c r="C237" s="25"/>
      <c r="D237" s="25"/>
      <c r="E237" s="25"/>
      <c r="F237" s="25"/>
      <c r="G237" s="33"/>
      <c r="H237" s="33"/>
      <c r="I237" s="33"/>
      <c r="J237" s="33"/>
      <c r="K237" s="33"/>
      <c r="L237" s="33"/>
      <c r="M237" s="33"/>
      <c r="N237" s="33"/>
      <c r="O237" s="33"/>
      <c r="P237" s="33"/>
      <c r="Q237" s="33"/>
      <c r="R237" s="33"/>
      <c r="S237" s="33"/>
      <c r="T237" s="33"/>
      <c r="U237" s="33"/>
      <c r="V237" s="33"/>
      <c r="W237" s="33"/>
      <c r="X237" s="33"/>
      <c r="Y237" s="33"/>
    </row>
    <row r="238" spans="1:25" ht="15">
      <c r="A238" s="25"/>
      <c r="B238" s="25"/>
      <c r="C238" s="25"/>
      <c r="D238" s="25"/>
      <c r="E238" s="25"/>
      <c r="F238" s="25"/>
      <c r="G238" s="33"/>
      <c r="H238" s="33"/>
      <c r="I238" s="33"/>
      <c r="J238" s="33"/>
      <c r="K238" s="33"/>
      <c r="L238" s="33"/>
      <c r="M238" s="33"/>
      <c r="N238" s="33"/>
      <c r="O238" s="33"/>
      <c r="P238" s="33"/>
      <c r="Q238" s="33"/>
      <c r="R238" s="33"/>
      <c r="S238" s="33"/>
      <c r="T238" s="33"/>
      <c r="U238" s="33"/>
      <c r="V238" s="33"/>
      <c r="W238" s="33"/>
      <c r="X238" s="33"/>
      <c r="Y238" s="33"/>
    </row>
    <row r="239" spans="1:25" ht="15" hidden="1">
      <c r="A239" s="25"/>
      <c r="B239" s="25"/>
      <c r="C239" s="25"/>
      <c r="D239" s="25"/>
      <c r="E239" s="25"/>
      <c r="F239" s="25"/>
      <c r="G239" s="33"/>
      <c r="H239" s="33"/>
      <c r="I239" s="35"/>
      <c r="J239" s="35"/>
      <c r="K239" s="35"/>
      <c r="L239" s="33"/>
      <c r="M239" s="33"/>
      <c r="N239" s="33"/>
      <c r="O239" s="33"/>
      <c r="P239" s="33"/>
      <c r="Q239" s="33"/>
      <c r="R239" s="33"/>
      <c r="S239" s="33"/>
      <c r="T239" s="33"/>
      <c r="U239" s="33"/>
      <c r="V239" s="33"/>
      <c r="W239" s="33"/>
      <c r="X239" s="33"/>
      <c r="Y239" s="33"/>
    </row>
    <row r="240" spans="1:25" ht="15" hidden="1">
      <c r="A240" s="25"/>
      <c r="B240" s="25"/>
      <c r="C240" s="25" t="s">
        <v>119</v>
      </c>
      <c r="D240" s="25"/>
      <c r="E240" s="25"/>
      <c r="F240" s="25"/>
      <c r="G240" s="33"/>
      <c r="H240" s="33"/>
      <c r="I240" s="35"/>
      <c r="J240" s="35"/>
      <c r="K240" s="35"/>
      <c r="L240" s="33"/>
      <c r="M240" s="33"/>
      <c r="N240" s="33"/>
      <c r="O240" s="33"/>
      <c r="P240" s="33"/>
      <c r="Q240" s="33"/>
      <c r="R240" s="33"/>
      <c r="S240" s="33"/>
      <c r="T240" s="33"/>
      <c r="U240" s="33"/>
      <c r="V240" s="33"/>
      <c r="W240" s="33"/>
      <c r="X240" s="33"/>
      <c r="Y240" s="33"/>
    </row>
    <row r="241" spans="1:25" ht="15" hidden="1">
      <c r="A241" s="25"/>
      <c r="B241" s="25"/>
      <c r="C241" s="25" t="s">
        <v>68</v>
      </c>
      <c r="D241" s="25"/>
      <c r="E241" s="25"/>
      <c r="F241" s="25"/>
      <c r="G241" s="33"/>
      <c r="H241" s="33"/>
      <c r="I241" s="35"/>
      <c r="J241" s="35"/>
      <c r="K241" s="35"/>
      <c r="L241" s="33"/>
      <c r="M241" s="33"/>
      <c r="N241" s="33"/>
      <c r="O241" s="33"/>
      <c r="P241" s="33"/>
      <c r="Q241" s="33"/>
      <c r="R241" s="33"/>
      <c r="S241" s="33"/>
      <c r="T241" s="33"/>
      <c r="U241" s="33"/>
      <c r="V241" s="33"/>
      <c r="W241" s="33"/>
      <c r="X241" s="33"/>
      <c r="Y241" s="33"/>
    </row>
    <row r="242" spans="1:25" ht="15" hidden="1">
      <c r="A242" s="25"/>
      <c r="B242" s="25"/>
      <c r="C242" s="25" t="s">
        <v>55</v>
      </c>
      <c r="D242" s="25"/>
      <c r="E242" s="25"/>
      <c r="F242" s="25"/>
      <c r="G242" s="33"/>
      <c r="H242" s="33"/>
      <c r="I242" s="35"/>
      <c r="J242" s="35"/>
      <c r="K242" s="35"/>
      <c r="L242" s="33"/>
      <c r="M242" s="33"/>
      <c r="N242" s="33"/>
      <c r="O242" s="33"/>
      <c r="P242" s="33"/>
      <c r="Q242" s="33"/>
      <c r="R242" s="33"/>
      <c r="S242" s="33"/>
      <c r="T242" s="33"/>
      <c r="U242" s="33"/>
      <c r="V242" s="33"/>
      <c r="W242" s="33"/>
      <c r="X242" s="33"/>
      <c r="Y242" s="33"/>
    </row>
    <row r="243" spans="1:25" ht="15" hidden="1">
      <c r="A243" s="25"/>
      <c r="B243" s="25"/>
      <c r="C243" s="25" t="s">
        <v>33</v>
      </c>
      <c r="D243" s="25"/>
      <c r="E243" s="25"/>
      <c r="F243" s="25"/>
      <c r="G243" s="33"/>
      <c r="H243" s="33"/>
      <c r="I243" s="35"/>
      <c r="J243" s="35"/>
      <c r="K243" s="35"/>
      <c r="L243" s="33"/>
      <c r="M243" s="33"/>
      <c r="N243" s="33"/>
      <c r="O243" s="33"/>
      <c r="P243" s="33"/>
      <c r="Q243" s="33"/>
      <c r="R243" s="33"/>
      <c r="S243" s="33"/>
      <c r="T243" s="33"/>
      <c r="U243" s="33"/>
      <c r="V243" s="33"/>
      <c r="W243" s="33"/>
      <c r="X243" s="33"/>
      <c r="Y243" s="33"/>
    </row>
    <row r="244" spans="1:25" ht="15" hidden="1">
      <c r="A244" s="25"/>
      <c r="B244" s="25"/>
      <c r="C244" s="25" t="s">
        <v>38</v>
      </c>
      <c r="D244" s="25"/>
      <c r="E244" s="25"/>
      <c r="F244" s="25"/>
      <c r="G244" s="33"/>
      <c r="H244" s="33"/>
      <c r="I244" s="35"/>
      <c r="J244" s="35"/>
      <c r="K244" s="35"/>
      <c r="L244" s="33"/>
      <c r="M244" s="33"/>
      <c r="N244" s="33"/>
      <c r="O244" s="33"/>
      <c r="P244" s="33"/>
      <c r="Q244" s="33"/>
      <c r="R244" s="33"/>
      <c r="S244" s="33"/>
      <c r="T244" s="33"/>
      <c r="U244" s="33"/>
      <c r="V244" s="33"/>
      <c r="W244" s="33"/>
      <c r="X244" s="33"/>
      <c r="Y244" s="33"/>
    </row>
    <row r="245" spans="1:25" ht="15" hidden="1">
      <c r="A245" s="25"/>
      <c r="B245" s="25"/>
      <c r="C245" s="68" t="s">
        <v>87</v>
      </c>
      <c r="D245" s="25"/>
      <c r="E245" s="25"/>
      <c r="F245" s="25"/>
      <c r="G245" s="33"/>
      <c r="H245" s="33"/>
      <c r="I245" s="35"/>
      <c r="J245" s="35"/>
      <c r="K245" s="35"/>
      <c r="L245" s="33"/>
      <c r="M245" s="33"/>
      <c r="N245" s="33"/>
      <c r="O245" s="33"/>
      <c r="P245" s="33"/>
      <c r="Q245" s="33"/>
      <c r="R245" s="33"/>
      <c r="S245" s="33"/>
      <c r="T245" s="33"/>
      <c r="U245" s="33"/>
      <c r="V245" s="33"/>
      <c r="W245" s="33"/>
      <c r="X245" s="33"/>
      <c r="Y245" s="33"/>
    </row>
    <row r="246" spans="1:25" ht="15" hidden="1">
      <c r="A246" s="25"/>
      <c r="B246" s="25"/>
      <c r="C246" s="25" t="s">
        <v>43</v>
      </c>
      <c r="D246" s="25"/>
      <c r="E246" s="25"/>
      <c r="F246" s="25"/>
      <c r="G246" s="33"/>
      <c r="H246" s="33"/>
      <c r="I246" s="35"/>
      <c r="J246" s="35"/>
      <c r="K246" s="35"/>
      <c r="L246" s="33"/>
      <c r="M246" s="33"/>
      <c r="N246" s="33"/>
      <c r="O246" s="33"/>
      <c r="P246" s="33"/>
      <c r="Q246" s="33"/>
      <c r="R246" s="33"/>
      <c r="S246" s="33"/>
      <c r="T246" s="33"/>
      <c r="U246" s="33"/>
      <c r="V246" s="33"/>
      <c r="W246" s="33"/>
      <c r="X246" s="33"/>
      <c r="Y246" s="33"/>
    </row>
    <row r="247" spans="1:25" ht="15" hidden="1">
      <c r="A247" s="25"/>
      <c r="B247" s="25"/>
      <c r="C247" s="25" t="s">
        <v>102</v>
      </c>
      <c r="D247" s="25"/>
      <c r="E247" s="25"/>
      <c r="F247" s="25"/>
      <c r="G247" s="33"/>
      <c r="H247" s="33"/>
      <c r="I247" s="35"/>
      <c r="J247" s="35"/>
      <c r="K247" s="35"/>
      <c r="L247" s="33"/>
      <c r="M247" s="33"/>
      <c r="N247" s="33"/>
      <c r="O247" s="33"/>
      <c r="P247" s="33"/>
      <c r="Q247" s="33"/>
      <c r="R247" s="33"/>
      <c r="S247" s="33"/>
      <c r="T247" s="33"/>
      <c r="U247" s="33"/>
      <c r="V247" s="33"/>
      <c r="W247" s="33"/>
      <c r="X247" s="33"/>
      <c r="Y247" s="33"/>
    </row>
    <row r="248" spans="1:25" ht="15" hidden="1">
      <c r="A248" s="25"/>
      <c r="B248" s="25"/>
      <c r="C248" s="25" t="s">
        <v>84</v>
      </c>
      <c r="D248" s="25"/>
      <c r="E248" s="25"/>
      <c r="F248" s="25"/>
      <c r="G248" s="33"/>
      <c r="H248" s="33"/>
      <c r="I248" s="35"/>
      <c r="J248" s="35"/>
      <c r="K248" s="35"/>
      <c r="L248" s="33"/>
      <c r="M248" s="33"/>
      <c r="N248" s="33"/>
      <c r="O248" s="33"/>
      <c r="P248" s="33"/>
      <c r="Q248" s="33"/>
      <c r="R248" s="33"/>
      <c r="S248" s="33"/>
      <c r="T248" s="33"/>
      <c r="U248" s="33"/>
      <c r="V248" s="33"/>
      <c r="W248" s="33"/>
      <c r="X248" s="33"/>
      <c r="Y248" s="33"/>
    </row>
    <row r="249" spans="1:25" ht="15" hidden="1">
      <c r="A249" s="25"/>
      <c r="B249" s="25"/>
      <c r="C249" s="25" t="s">
        <v>64</v>
      </c>
      <c r="D249" s="25"/>
      <c r="E249" s="25"/>
      <c r="F249" s="25"/>
      <c r="G249" s="33"/>
      <c r="H249" s="33"/>
      <c r="I249" s="35"/>
      <c r="J249" s="35"/>
      <c r="K249" s="35"/>
      <c r="L249" s="33"/>
      <c r="M249" s="33"/>
      <c r="N249" s="33"/>
      <c r="O249" s="33"/>
      <c r="P249" s="33"/>
      <c r="Q249" s="33"/>
      <c r="R249" s="33"/>
      <c r="S249" s="33"/>
      <c r="T249" s="33"/>
      <c r="U249" s="33"/>
      <c r="V249" s="33"/>
      <c r="W249" s="33"/>
      <c r="X249" s="33"/>
      <c r="Y249" s="33"/>
    </row>
    <row r="250" spans="1:25" ht="15" hidden="1">
      <c r="A250" s="25"/>
      <c r="B250" s="25"/>
      <c r="C250" s="25" t="s">
        <v>28</v>
      </c>
      <c r="D250" s="25"/>
      <c r="E250" s="25"/>
      <c r="F250" s="25"/>
      <c r="G250" s="33"/>
      <c r="H250" s="33"/>
      <c r="I250" s="35"/>
      <c r="J250" s="35"/>
      <c r="K250" s="35"/>
      <c r="L250" s="33"/>
      <c r="M250" s="33"/>
      <c r="N250" s="33"/>
      <c r="O250" s="33"/>
      <c r="P250" s="33"/>
      <c r="Q250" s="33"/>
      <c r="R250" s="33"/>
      <c r="S250" s="33"/>
      <c r="T250" s="33"/>
      <c r="U250" s="33"/>
      <c r="V250" s="33"/>
      <c r="W250" s="33"/>
      <c r="X250" s="33"/>
      <c r="Y250" s="33"/>
    </row>
    <row r="251" spans="1:25" ht="15" hidden="1">
      <c r="A251" s="25"/>
      <c r="B251" s="25"/>
      <c r="C251" s="25" t="s">
        <v>48</v>
      </c>
      <c r="D251" s="25"/>
      <c r="E251" s="25"/>
      <c r="F251" s="25"/>
      <c r="G251" s="33"/>
      <c r="H251" s="33"/>
      <c r="I251" s="35"/>
      <c r="J251" s="35"/>
      <c r="K251" s="35"/>
      <c r="L251" s="33"/>
      <c r="M251" s="33"/>
      <c r="N251" s="33"/>
      <c r="O251" s="33"/>
      <c r="P251" s="33"/>
      <c r="Q251" s="33"/>
      <c r="R251" s="33"/>
      <c r="S251" s="33"/>
      <c r="T251" s="33"/>
      <c r="U251" s="33"/>
      <c r="V251" s="33"/>
      <c r="W251" s="33"/>
      <c r="X251" s="33"/>
      <c r="Y251" s="33"/>
    </row>
    <row r="252" spans="1:25" ht="15" hidden="1">
      <c r="A252" s="25"/>
      <c r="B252" s="25"/>
      <c r="C252" s="25" t="s">
        <v>77</v>
      </c>
      <c r="D252" s="25"/>
      <c r="E252" s="25"/>
      <c r="F252" s="25"/>
      <c r="G252" s="33"/>
      <c r="H252" s="33"/>
      <c r="I252" s="35"/>
      <c r="J252" s="35"/>
      <c r="K252" s="35"/>
      <c r="L252" s="33"/>
      <c r="M252" s="33"/>
      <c r="N252" s="33"/>
      <c r="O252" s="33"/>
      <c r="P252" s="33"/>
      <c r="Q252" s="33"/>
      <c r="R252" s="33"/>
      <c r="S252" s="33"/>
      <c r="T252" s="33"/>
      <c r="U252" s="33"/>
      <c r="V252" s="33"/>
      <c r="W252" s="33"/>
      <c r="X252" s="33"/>
      <c r="Y252" s="33"/>
    </row>
    <row r="253" spans="1:25" ht="15" hidden="1">
      <c r="A253" s="25"/>
      <c r="B253" s="25"/>
      <c r="C253" s="25" t="s">
        <v>162</v>
      </c>
      <c r="D253" s="25"/>
      <c r="E253" s="25"/>
      <c r="F253" s="25"/>
      <c r="G253" s="33"/>
      <c r="H253" s="33"/>
      <c r="I253" s="35"/>
      <c r="J253" s="35"/>
      <c r="K253" s="35"/>
      <c r="L253" s="33"/>
      <c r="M253" s="33"/>
      <c r="N253" s="33"/>
      <c r="O253" s="33"/>
      <c r="P253" s="33"/>
      <c r="Q253" s="33"/>
      <c r="R253" s="33"/>
      <c r="S253" s="33"/>
      <c r="T253" s="33"/>
      <c r="U253" s="33"/>
      <c r="V253" s="33"/>
      <c r="W253" s="33"/>
      <c r="X253" s="33"/>
      <c r="Y253" s="33"/>
    </row>
    <row r="254" spans="1:25" ht="15" hidden="1">
      <c r="A254" s="25"/>
      <c r="B254" s="25"/>
      <c r="C254" s="25" t="s">
        <v>154</v>
      </c>
      <c r="D254" s="25"/>
      <c r="E254" s="25"/>
      <c r="F254" s="25"/>
      <c r="G254" s="33"/>
      <c r="H254" s="33"/>
      <c r="I254" s="35"/>
      <c r="J254" s="35"/>
      <c r="K254" s="35"/>
      <c r="L254" s="33"/>
      <c r="M254" s="33"/>
      <c r="N254" s="33"/>
      <c r="O254" s="33"/>
      <c r="P254" s="33"/>
      <c r="Q254" s="33"/>
      <c r="R254" s="33"/>
      <c r="S254" s="33"/>
      <c r="T254" s="33"/>
      <c r="U254" s="33"/>
      <c r="V254" s="33"/>
      <c r="W254" s="33"/>
      <c r="X254" s="33"/>
      <c r="Y254" s="33"/>
    </row>
    <row r="255" spans="1:25" ht="15" hidden="1">
      <c r="A255" s="25"/>
      <c r="B255" s="25"/>
      <c r="C255" s="25" t="s">
        <v>163</v>
      </c>
      <c r="D255" s="25"/>
      <c r="E255" s="25"/>
      <c r="F255" s="25"/>
      <c r="G255" s="33"/>
      <c r="H255" s="33"/>
      <c r="I255" s="35"/>
      <c r="J255" s="35"/>
      <c r="K255" s="35"/>
      <c r="L255" s="33"/>
      <c r="M255" s="33"/>
      <c r="N255" s="33"/>
      <c r="O255" s="33"/>
      <c r="P255" s="33"/>
      <c r="Q255" s="33"/>
      <c r="R255" s="33"/>
      <c r="S255" s="33"/>
      <c r="T255" s="33"/>
      <c r="U255" s="33"/>
      <c r="V255" s="33"/>
      <c r="W255" s="33"/>
      <c r="X255" s="33"/>
      <c r="Y255" s="33"/>
    </row>
    <row r="256" spans="1:25" ht="15" hidden="1">
      <c r="A256" s="25"/>
      <c r="B256" s="25"/>
      <c r="C256" s="25" t="s">
        <v>96</v>
      </c>
      <c r="D256" s="25"/>
      <c r="E256" s="25"/>
      <c r="F256" s="25"/>
      <c r="G256" s="33"/>
      <c r="H256" s="33"/>
      <c r="I256" s="35"/>
      <c r="J256" s="35"/>
      <c r="K256" s="35"/>
      <c r="L256" s="33"/>
      <c r="M256" s="33"/>
      <c r="N256" s="33"/>
      <c r="O256" s="33"/>
      <c r="P256" s="33"/>
      <c r="Q256" s="33"/>
      <c r="R256" s="33"/>
      <c r="S256" s="33"/>
      <c r="T256" s="33"/>
      <c r="U256" s="33"/>
      <c r="V256" s="33"/>
      <c r="W256" s="33"/>
      <c r="X256" s="33"/>
      <c r="Y256" s="33"/>
    </row>
    <row r="257" spans="1:25" ht="15" hidden="1">
      <c r="A257" s="25"/>
      <c r="B257" s="25"/>
      <c r="C257" s="25" t="s">
        <v>164</v>
      </c>
      <c r="D257" s="25"/>
      <c r="E257" s="25"/>
      <c r="F257" s="25"/>
      <c r="G257" s="33"/>
      <c r="H257" s="33"/>
      <c r="I257" s="35"/>
      <c r="J257" s="35"/>
      <c r="K257" s="35"/>
      <c r="L257" s="33"/>
      <c r="M257" s="33"/>
      <c r="N257" s="33"/>
      <c r="O257" s="33"/>
      <c r="P257" s="33"/>
      <c r="Q257" s="33"/>
      <c r="R257" s="33"/>
      <c r="S257" s="33"/>
      <c r="T257" s="33"/>
      <c r="U257" s="33"/>
      <c r="V257" s="33"/>
      <c r="W257" s="33"/>
      <c r="X257" s="33"/>
      <c r="Y257" s="33"/>
    </row>
    <row r="258" spans="1:25" ht="15" hidden="1">
      <c r="A258" s="25"/>
      <c r="B258" s="25"/>
      <c r="C258" s="25" t="s">
        <v>165</v>
      </c>
      <c r="D258" s="25"/>
      <c r="E258" s="25"/>
      <c r="F258" s="25"/>
      <c r="G258" s="33"/>
      <c r="H258" s="33"/>
      <c r="I258" s="35"/>
      <c r="J258" s="35"/>
      <c r="K258" s="35"/>
      <c r="L258" s="33"/>
      <c r="M258" s="33"/>
      <c r="N258" s="33"/>
      <c r="O258" s="33"/>
      <c r="P258" s="33"/>
      <c r="Q258" s="33"/>
      <c r="R258" s="33"/>
      <c r="S258" s="33"/>
      <c r="T258" s="33"/>
      <c r="U258" s="33"/>
      <c r="V258" s="33"/>
      <c r="W258" s="33"/>
      <c r="X258" s="33"/>
      <c r="Y258" s="33"/>
    </row>
    <row r="259" spans="1:25" ht="15" hidden="1">
      <c r="A259" s="25"/>
      <c r="B259" s="25"/>
      <c r="C259" s="25" t="s">
        <v>166</v>
      </c>
      <c r="D259" s="25"/>
      <c r="E259" s="25"/>
      <c r="F259" s="25"/>
      <c r="G259" s="33"/>
      <c r="H259" s="33"/>
      <c r="I259" s="35"/>
      <c r="J259" s="35"/>
      <c r="K259" s="35"/>
      <c r="L259" s="33"/>
      <c r="M259" s="33"/>
      <c r="N259" s="33"/>
      <c r="O259" s="33"/>
      <c r="P259" s="33"/>
      <c r="Q259" s="33"/>
      <c r="R259" s="33"/>
      <c r="S259" s="33"/>
      <c r="T259" s="33"/>
      <c r="U259" s="33"/>
      <c r="V259" s="33"/>
      <c r="W259" s="33"/>
      <c r="X259" s="33"/>
      <c r="Y259" s="33"/>
    </row>
    <row r="260" spans="1:25" ht="15" hidden="1">
      <c r="A260" s="25"/>
      <c r="B260" s="25"/>
      <c r="C260" s="25" t="s">
        <v>167</v>
      </c>
      <c r="D260" s="25"/>
      <c r="E260" s="25"/>
      <c r="F260" s="25"/>
      <c r="G260" s="33"/>
      <c r="H260" s="33"/>
      <c r="I260" s="35"/>
      <c r="J260" s="35"/>
      <c r="K260" s="35"/>
      <c r="L260" s="33"/>
      <c r="M260" s="33"/>
      <c r="N260" s="33"/>
      <c r="O260" s="33"/>
      <c r="P260" s="33"/>
      <c r="Q260" s="33"/>
      <c r="R260" s="33"/>
      <c r="S260" s="33"/>
      <c r="T260" s="33"/>
      <c r="U260" s="33"/>
      <c r="V260" s="33"/>
      <c r="W260" s="33"/>
      <c r="X260" s="33"/>
      <c r="Y260" s="33"/>
    </row>
    <row r="261" spans="1:25" ht="15" hidden="1">
      <c r="A261" s="25"/>
      <c r="B261" s="25"/>
      <c r="D261" s="25"/>
      <c r="E261" s="25"/>
      <c r="F261" s="25"/>
      <c r="G261" s="33"/>
      <c r="H261" s="33"/>
      <c r="I261" s="35"/>
      <c r="J261" s="35"/>
      <c r="K261" s="35"/>
      <c r="L261" s="33"/>
      <c r="M261" s="33"/>
      <c r="N261" s="33"/>
      <c r="O261" s="33"/>
      <c r="P261" s="33"/>
      <c r="Q261" s="33"/>
      <c r="R261" s="33"/>
      <c r="S261" s="33"/>
      <c r="T261" s="33"/>
      <c r="U261" s="33"/>
      <c r="V261" s="33"/>
      <c r="W261" s="33"/>
      <c r="X261" s="33"/>
      <c r="Y261" s="33"/>
    </row>
    <row r="262" spans="1:25" ht="15" hidden="1">
      <c r="A262" s="25"/>
      <c r="B262" s="25"/>
      <c r="C262" s="25"/>
      <c r="D262" s="25"/>
      <c r="E262" s="25"/>
      <c r="F262" s="25"/>
      <c r="G262" s="33"/>
      <c r="H262" s="33"/>
      <c r="I262" s="35"/>
      <c r="J262" s="35"/>
      <c r="K262" s="35"/>
      <c r="L262" s="33"/>
      <c r="M262" s="33"/>
      <c r="N262" s="33"/>
      <c r="O262" s="33"/>
      <c r="P262" s="33"/>
      <c r="Q262" s="33"/>
      <c r="R262" s="33"/>
      <c r="S262" s="33"/>
      <c r="T262" s="33"/>
      <c r="U262" s="33"/>
      <c r="V262" s="33"/>
      <c r="W262" s="33"/>
      <c r="X262" s="33"/>
      <c r="Y262" s="33"/>
    </row>
    <row r="263" spans="1:25" ht="15" hidden="1">
      <c r="A263" s="25"/>
      <c r="B263" s="25"/>
      <c r="C263" s="25"/>
      <c r="D263" s="25"/>
      <c r="E263" s="25"/>
      <c r="F263" s="25"/>
      <c r="G263" s="33"/>
      <c r="H263" s="33"/>
      <c r="I263" s="35"/>
      <c r="J263" s="35"/>
      <c r="K263" s="35"/>
      <c r="L263" s="33"/>
      <c r="M263" s="33"/>
      <c r="N263" s="33"/>
      <c r="O263" s="33"/>
      <c r="P263" s="33"/>
      <c r="Q263" s="33"/>
      <c r="R263" s="33"/>
      <c r="S263" s="33"/>
      <c r="T263" s="33"/>
      <c r="U263" s="33"/>
      <c r="V263" s="33"/>
      <c r="W263" s="33"/>
      <c r="X263" s="33"/>
      <c r="Y263" s="33"/>
    </row>
    <row r="264" spans="1:25" ht="15">
      <c r="A264" s="25"/>
      <c r="B264" s="25"/>
      <c r="C264" s="25"/>
      <c r="D264" s="25"/>
      <c r="E264" s="25"/>
      <c r="F264" s="25"/>
      <c r="G264" s="33"/>
      <c r="H264" s="33"/>
      <c r="I264" s="35"/>
      <c r="J264" s="35"/>
      <c r="K264" s="35"/>
      <c r="L264" s="33"/>
      <c r="M264" s="33"/>
      <c r="N264" s="33"/>
      <c r="O264" s="33"/>
      <c r="P264" s="33"/>
      <c r="Q264" s="33"/>
      <c r="R264" s="33"/>
      <c r="S264" s="33"/>
      <c r="T264" s="33"/>
      <c r="U264" s="33"/>
      <c r="V264" s="33"/>
      <c r="W264" s="33"/>
      <c r="X264" s="33"/>
      <c r="Y264" s="33"/>
    </row>
    <row r="265" spans="1:25" ht="15">
      <c r="A265" s="25"/>
      <c r="B265" s="25"/>
      <c r="C265" s="25"/>
      <c r="D265" s="25"/>
      <c r="E265" s="25"/>
      <c r="F265" s="25"/>
      <c r="G265" s="33"/>
      <c r="H265" s="33"/>
      <c r="I265" s="35"/>
      <c r="J265" s="35"/>
      <c r="K265" s="35"/>
      <c r="L265" s="33"/>
      <c r="M265" s="33"/>
      <c r="N265" s="33"/>
      <c r="O265" s="33"/>
      <c r="P265" s="33"/>
      <c r="Q265" s="33"/>
      <c r="R265" s="33"/>
      <c r="S265" s="33"/>
      <c r="T265" s="33"/>
      <c r="U265" s="33"/>
      <c r="V265" s="33"/>
      <c r="W265" s="33"/>
      <c r="X265" s="33"/>
      <c r="Y265" s="33"/>
    </row>
    <row r="266" spans="1:25" ht="15">
      <c r="A266" s="25"/>
      <c r="B266" s="25"/>
      <c r="C266" s="25"/>
      <c r="D266" s="25"/>
      <c r="E266" s="25"/>
      <c r="F266" s="25"/>
      <c r="G266" s="33"/>
      <c r="H266" s="33"/>
      <c r="I266" s="35"/>
      <c r="J266" s="35"/>
      <c r="K266" s="35"/>
      <c r="L266" s="33"/>
      <c r="M266" s="33"/>
      <c r="N266" s="33"/>
      <c r="O266" s="33"/>
      <c r="P266" s="33"/>
      <c r="Q266" s="33"/>
      <c r="R266" s="33"/>
      <c r="S266" s="33"/>
      <c r="T266" s="33"/>
      <c r="U266" s="33"/>
      <c r="V266" s="33"/>
      <c r="W266" s="33"/>
      <c r="X266" s="33"/>
      <c r="Y266" s="33"/>
    </row>
    <row r="267" spans="1:25" ht="15">
      <c r="A267" s="25"/>
      <c r="B267" s="25"/>
      <c r="C267" s="25"/>
      <c r="D267" s="25"/>
      <c r="E267" s="25"/>
      <c r="F267" s="25"/>
      <c r="G267" s="33"/>
      <c r="H267" s="33"/>
      <c r="I267" s="35"/>
      <c r="J267" s="35"/>
      <c r="K267" s="35"/>
      <c r="L267" s="33"/>
      <c r="M267" s="33"/>
      <c r="N267" s="33"/>
      <c r="O267" s="33"/>
      <c r="P267" s="33"/>
      <c r="Q267" s="33"/>
      <c r="R267" s="33"/>
      <c r="S267" s="33"/>
      <c r="T267" s="33"/>
      <c r="U267" s="33"/>
      <c r="V267" s="33"/>
      <c r="W267" s="33"/>
      <c r="X267" s="33"/>
      <c r="Y267" s="33"/>
    </row>
    <row r="268" spans="1:25" ht="15">
      <c r="A268" s="25"/>
      <c r="B268" s="25"/>
      <c r="C268" s="25"/>
      <c r="D268" s="25"/>
      <c r="E268" s="25"/>
      <c r="F268" s="25"/>
      <c r="G268" s="33"/>
      <c r="H268" s="33"/>
      <c r="I268" s="35"/>
      <c r="J268" s="35"/>
      <c r="K268" s="35"/>
      <c r="L268" s="33"/>
      <c r="M268" s="33"/>
      <c r="N268" s="33"/>
      <c r="O268" s="33"/>
      <c r="P268" s="33"/>
      <c r="Q268" s="33"/>
      <c r="R268" s="33"/>
      <c r="S268" s="33"/>
      <c r="T268" s="33"/>
      <c r="U268" s="33"/>
      <c r="V268" s="33"/>
      <c r="W268" s="33"/>
      <c r="X268" s="33"/>
      <c r="Y268" s="33"/>
    </row>
    <row r="269" spans="1:25" ht="15">
      <c r="A269" s="25"/>
      <c r="B269" s="25"/>
      <c r="C269" s="25"/>
      <c r="D269" s="25"/>
      <c r="E269" s="25"/>
      <c r="F269" s="25"/>
      <c r="G269" s="33"/>
      <c r="H269" s="33"/>
      <c r="I269" s="35"/>
      <c r="J269" s="35"/>
      <c r="K269" s="35"/>
      <c r="L269" s="33"/>
      <c r="M269" s="33"/>
      <c r="N269" s="33"/>
      <c r="O269" s="33"/>
      <c r="P269" s="33"/>
      <c r="Q269" s="33"/>
      <c r="R269" s="33"/>
      <c r="S269" s="33"/>
      <c r="T269" s="33"/>
      <c r="U269" s="33"/>
      <c r="V269" s="33"/>
      <c r="W269" s="33"/>
      <c r="X269" s="33"/>
      <c r="Y269" s="33"/>
    </row>
    <row r="270" spans="1:25" ht="15">
      <c r="A270" s="25"/>
      <c r="B270" s="25"/>
      <c r="C270" s="25"/>
      <c r="D270" s="25"/>
      <c r="E270" s="25"/>
      <c r="F270" s="25"/>
      <c r="G270" s="33"/>
      <c r="H270" s="33"/>
      <c r="I270" s="35"/>
      <c r="J270" s="35"/>
      <c r="K270" s="35"/>
      <c r="L270" s="33"/>
      <c r="M270" s="33"/>
      <c r="N270" s="33"/>
      <c r="O270" s="33"/>
      <c r="P270" s="33"/>
      <c r="Q270" s="33"/>
      <c r="R270" s="33"/>
      <c r="S270" s="33"/>
      <c r="T270" s="33"/>
      <c r="U270" s="33"/>
      <c r="V270" s="33"/>
      <c r="W270" s="33"/>
      <c r="X270" s="33"/>
      <c r="Y270" s="33"/>
    </row>
    <row r="271" spans="1:25" ht="15">
      <c r="A271" s="25"/>
      <c r="B271" s="25"/>
      <c r="C271" s="25"/>
      <c r="D271" s="25"/>
      <c r="E271" s="25"/>
      <c r="F271" s="25"/>
      <c r="G271" s="33"/>
      <c r="H271" s="33"/>
      <c r="I271" s="35"/>
      <c r="J271" s="35"/>
      <c r="K271" s="35"/>
      <c r="L271" s="33"/>
      <c r="M271" s="33"/>
      <c r="N271" s="33"/>
      <c r="O271" s="33"/>
      <c r="P271" s="33"/>
      <c r="Q271" s="33"/>
      <c r="R271" s="33"/>
      <c r="S271" s="33"/>
      <c r="T271" s="33"/>
      <c r="U271" s="33"/>
      <c r="V271" s="33"/>
      <c r="W271" s="33"/>
      <c r="X271" s="33"/>
      <c r="Y271" s="33"/>
    </row>
    <row r="272" spans="1:25" ht="15">
      <c r="A272" s="25"/>
      <c r="B272" s="25"/>
      <c r="C272" s="25"/>
      <c r="D272" s="25"/>
      <c r="E272" s="25"/>
      <c r="F272" s="25"/>
      <c r="G272" s="33"/>
      <c r="H272" s="33"/>
      <c r="I272" s="35"/>
      <c r="J272" s="35"/>
      <c r="K272" s="35"/>
      <c r="L272" s="33"/>
      <c r="M272" s="33"/>
      <c r="N272" s="33"/>
      <c r="O272" s="33"/>
      <c r="P272" s="33"/>
      <c r="Q272" s="33"/>
      <c r="R272" s="33"/>
      <c r="S272" s="33"/>
      <c r="T272" s="33"/>
      <c r="U272" s="33"/>
      <c r="V272" s="33"/>
      <c r="W272" s="33"/>
      <c r="X272" s="33"/>
      <c r="Y272" s="33"/>
    </row>
    <row r="273" spans="1:25" ht="15">
      <c r="A273" s="25"/>
      <c r="B273" s="25"/>
      <c r="C273" s="25"/>
      <c r="D273" s="25"/>
      <c r="E273" s="25"/>
      <c r="F273" s="25"/>
      <c r="G273" s="33"/>
      <c r="H273" s="33"/>
      <c r="I273" s="35"/>
      <c r="J273" s="35"/>
      <c r="K273" s="35"/>
      <c r="L273" s="33"/>
      <c r="M273" s="33"/>
      <c r="N273" s="33"/>
      <c r="O273" s="33"/>
      <c r="P273" s="33"/>
      <c r="Q273" s="33"/>
      <c r="R273" s="33"/>
      <c r="S273" s="33"/>
      <c r="T273" s="33"/>
      <c r="U273" s="33"/>
      <c r="V273" s="33"/>
      <c r="W273" s="33"/>
      <c r="X273" s="33"/>
      <c r="Y273" s="33"/>
    </row>
    <row r="274" spans="1:25" ht="15">
      <c r="A274" s="25"/>
      <c r="B274" s="25"/>
      <c r="C274" s="25"/>
      <c r="D274" s="25"/>
      <c r="E274" s="25"/>
      <c r="F274" s="25"/>
      <c r="G274" s="33"/>
      <c r="H274" s="33"/>
      <c r="I274" s="35"/>
      <c r="J274" s="35"/>
      <c r="K274" s="35"/>
      <c r="L274" s="33"/>
      <c r="M274" s="33"/>
      <c r="N274" s="33"/>
      <c r="O274" s="33"/>
      <c r="P274" s="33"/>
      <c r="Q274" s="33"/>
      <c r="R274" s="33"/>
      <c r="S274" s="33"/>
      <c r="T274" s="33"/>
      <c r="U274" s="33"/>
      <c r="V274" s="33"/>
      <c r="W274" s="33"/>
      <c r="X274" s="33"/>
      <c r="Y274" s="33"/>
    </row>
    <row r="275" spans="1:25" ht="15">
      <c r="A275" s="25"/>
      <c r="B275" s="25"/>
      <c r="C275" s="25"/>
      <c r="D275" s="25"/>
      <c r="E275" s="25"/>
      <c r="F275" s="25"/>
      <c r="G275" s="33"/>
      <c r="H275" s="33"/>
      <c r="I275" s="35"/>
      <c r="J275" s="35"/>
      <c r="K275" s="35"/>
      <c r="L275" s="33"/>
      <c r="M275" s="33"/>
      <c r="N275" s="33"/>
      <c r="O275" s="33"/>
      <c r="P275" s="33"/>
      <c r="Q275" s="33"/>
      <c r="R275" s="33"/>
      <c r="S275" s="33"/>
      <c r="T275" s="33"/>
      <c r="U275" s="33"/>
      <c r="V275" s="33"/>
      <c r="W275" s="33"/>
      <c r="X275" s="33"/>
      <c r="Y275" s="33"/>
    </row>
    <row r="276" spans="1:25" ht="15">
      <c r="A276" s="25"/>
      <c r="B276" s="25"/>
      <c r="C276" s="25"/>
      <c r="D276" s="25"/>
      <c r="E276" s="25"/>
      <c r="F276" s="25"/>
      <c r="G276" s="33"/>
      <c r="H276" s="33"/>
      <c r="I276" s="35"/>
      <c r="J276" s="35"/>
      <c r="K276" s="35"/>
      <c r="L276" s="33"/>
      <c r="M276" s="33"/>
      <c r="N276" s="33"/>
      <c r="O276" s="33"/>
      <c r="P276" s="33"/>
      <c r="Q276" s="33"/>
      <c r="R276" s="33"/>
      <c r="S276" s="33"/>
      <c r="T276" s="33"/>
      <c r="U276" s="33"/>
      <c r="V276" s="33"/>
      <c r="W276" s="33"/>
      <c r="X276" s="33"/>
      <c r="Y276" s="33"/>
    </row>
    <row r="277" spans="1:25" ht="15">
      <c r="A277" s="25"/>
      <c r="B277" s="25"/>
      <c r="C277" s="25"/>
      <c r="D277" s="25"/>
      <c r="E277" s="25"/>
      <c r="F277" s="25"/>
      <c r="G277" s="33"/>
      <c r="H277" s="33"/>
      <c r="I277" s="35"/>
      <c r="J277" s="35"/>
      <c r="K277" s="35"/>
      <c r="L277" s="33"/>
      <c r="M277" s="33"/>
      <c r="N277" s="33"/>
      <c r="O277" s="33"/>
      <c r="P277" s="33"/>
      <c r="Q277" s="33"/>
      <c r="R277" s="33"/>
      <c r="S277" s="33"/>
      <c r="T277" s="33"/>
      <c r="U277" s="33"/>
      <c r="V277" s="33"/>
      <c r="W277" s="33"/>
      <c r="X277" s="33"/>
      <c r="Y277" s="33"/>
    </row>
    <row r="278" spans="1:25" ht="15">
      <c r="A278" s="25"/>
      <c r="B278" s="25"/>
      <c r="C278" s="25"/>
      <c r="D278" s="25"/>
      <c r="E278" s="25"/>
      <c r="F278" s="25"/>
      <c r="G278" s="33"/>
      <c r="H278" s="33"/>
      <c r="I278" s="35"/>
      <c r="J278" s="35"/>
      <c r="K278" s="35"/>
      <c r="L278" s="33"/>
      <c r="M278" s="33"/>
      <c r="N278" s="33"/>
      <c r="O278" s="33"/>
      <c r="P278" s="33"/>
      <c r="Q278" s="33"/>
      <c r="R278" s="33"/>
      <c r="S278" s="33"/>
      <c r="T278" s="33"/>
      <c r="U278" s="33"/>
      <c r="V278" s="33"/>
      <c r="W278" s="33"/>
      <c r="X278" s="33"/>
      <c r="Y278" s="33"/>
    </row>
    <row r="279" spans="1:25" ht="15">
      <c r="A279" s="25"/>
      <c r="B279" s="25"/>
      <c r="C279" s="25"/>
      <c r="D279" s="25"/>
      <c r="E279" s="25"/>
      <c r="F279" s="25"/>
      <c r="G279" s="33"/>
      <c r="H279" s="33"/>
      <c r="I279" s="35"/>
      <c r="J279" s="35"/>
      <c r="K279" s="35"/>
      <c r="L279" s="33"/>
      <c r="M279" s="33"/>
      <c r="N279" s="33"/>
      <c r="O279" s="33"/>
      <c r="P279" s="33"/>
      <c r="Q279" s="33"/>
      <c r="R279" s="33"/>
      <c r="S279" s="33"/>
      <c r="T279" s="33"/>
      <c r="U279" s="33"/>
      <c r="V279" s="33"/>
      <c r="W279" s="33"/>
      <c r="X279" s="33"/>
      <c r="Y279" s="33"/>
    </row>
    <row r="280" spans="1:25" ht="15">
      <c r="A280" s="25"/>
      <c r="B280" s="25"/>
      <c r="C280" s="25"/>
      <c r="D280" s="25"/>
      <c r="E280" s="25"/>
      <c r="F280" s="25"/>
      <c r="G280" s="33"/>
      <c r="H280" s="33"/>
      <c r="I280" s="35"/>
      <c r="J280" s="35"/>
      <c r="K280" s="35"/>
      <c r="L280" s="33"/>
      <c r="M280" s="33"/>
      <c r="N280" s="33"/>
      <c r="O280" s="33"/>
      <c r="P280" s="33"/>
      <c r="Q280" s="33"/>
      <c r="R280" s="33"/>
      <c r="S280" s="33"/>
      <c r="T280" s="33"/>
      <c r="U280" s="33"/>
      <c r="V280" s="33"/>
      <c r="W280" s="33"/>
      <c r="X280" s="33"/>
      <c r="Y280" s="33"/>
    </row>
    <row r="281" spans="1:25" ht="15">
      <c r="A281" s="25"/>
      <c r="B281" s="25"/>
      <c r="C281" s="25"/>
      <c r="D281" s="25"/>
      <c r="E281" s="25"/>
      <c r="F281" s="25"/>
      <c r="G281" s="33"/>
      <c r="H281" s="33"/>
      <c r="I281" s="35"/>
      <c r="J281" s="35"/>
      <c r="K281" s="35"/>
      <c r="L281" s="33"/>
      <c r="M281" s="33"/>
      <c r="N281" s="33"/>
      <c r="O281" s="33"/>
      <c r="P281" s="33"/>
      <c r="Q281" s="33"/>
      <c r="R281" s="33"/>
      <c r="S281" s="33"/>
      <c r="T281" s="33"/>
      <c r="U281" s="33"/>
      <c r="V281" s="33"/>
      <c r="W281" s="33"/>
      <c r="X281" s="33"/>
      <c r="Y281" s="33"/>
    </row>
    <row r="282" spans="1:25" ht="15">
      <c r="A282" s="25"/>
      <c r="B282" s="25"/>
      <c r="C282" s="25"/>
      <c r="D282" s="25"/>
      <c r="E282" s="25"/>
      <c r="F282" s="25"/>
      <c r="G282" s="33"/>
      <c r="H282" s="33"/>
      <c r="I282" s="35"/>
      <c r="J282" s="35"/>
      <c r="K282" s="35"/>
      <c r="L282" s="33"/>
      <c r="M282" s="33"/>
      <c r="N282" s="33"/>
      <c r="O282" s="33"/>
      <c r="P282" s="33"/>
      <c r="Q282" s="33"/>
      <c r="R282" s="33"/>
      <c r="S282" s="33"/>
      <c r="T282" s="33"/>
      <c r="U282" s="33"/>
      <c r="V282" s="33"/>
      <c r="W282" s="33"/>
      <c r="X282" s="33"/>
      <c r="Y282" s="33"/>
    </row>
    <row r="283" spans="1:25" ht="15">
      <c r="A283" s="25"/>
      <c r="B283" s="25"/>
      <c r="C283" s="25"/>
      <c r="D283" s="25"/>
      <c r="E283" s="25"/>
      <c r="F283" s="25"/>
      <c r="G283" s="33"/>
      <c r="H283" s="33"/>
      <c r="I283" s="35"/>
      <c r="J283" s="35"/>
      <c r="K283" s="35"/>
      <c r="L283" s="33"/>
      <c r="M283" s="33"/>
      <c r="N283" s="33"/>
      <c r="O283" s="33"/>
      <c r="P283" s="33"/>
      <c r="Q283" s="33"/>
      <c r="R283" s="33"/>
      <c r="S283" s="33"/>
      <c r="T283" s="33"/>
      <c r="U283" s="33"/>
      <c r="V283" s="33"/>
      <c r="W283" s="33"/>
      <c r="X283" s="33"/>
      <c r="Y283" s="33"/>
    </row>
    <row r="284" spans="1:25" ht="15">
      <c r="A284" s="25"/>
      <c r="B284" s="25"/>
      <c r="C284" s="25"/>
      <c r="D284" s="25"/>
      <c r="E284" s="25"/>
      <c r="F284" s="25"/>
      <c r="G284" s="33"/>
      <c r="H284" s="33"/>
      <c r="I284" s="35"/>
      <c r="J284" s="35"/>
      <c r="K284" s="35"/>
      <c r="L284" s="33"/>
      <c r="M284" s="33"/>
      <c r="N284" s="33"/>
      <c r="O284" s="33"/>
      <c r="P284" s="33"/>
      <c r="Q284" s="33"/>
      <c r="R284" s="33"/>
      <c r="S284" s="33"/>
      <c r="T284" s="33"/>
      <c r="U284" s="33"/>
      <c r="V284" s="33"/>
      <c r="W284" s="33"/>
      <c r="X284" s="33"/>
      <c r="Y284" s="33"/>
    </row>
    <row r="285" spans="1:25" ht="15">
      <c r="A285" s="25"/>
      <c r="B285" s="25"/>
      <c r="C285" s="25"/>
      <c r="D285" s="25"/>
      <c r="E285" s="25"/>
      <c r="F285" s="25"/>
      <c r="G285" s="33"/>
      <c r="H285" s="33"/>
      <c r="I285" s="35"/>
      <c r="J285" s="35"/>
      <c r="K285" s="35"/>
      <c r="L285" s="33"/>
      <c r="M285" s="33"/>
      <c r="N285" s="33"/>
      <c r="O285" s="33"/>
      <c r="P285" s="33"/>
      <c r="Q285" s="33"/>
      <c r="R285" s="33"/>
      <c r="S285" s="33"/>
      <c r="T285" s="33"/>
      <c r="U285" s="33"/>
      <c r="V285" s="33"/>
      <c r="W285" s="33"/>
      <c r="X285" s="33"/>
      <c r="Y285" s="33"/>
    </row>
    <row r="286" spans="1:25" ht="15">
      <c r="A286" s="25"/>
      <c r="B286" s="25"/>
      <c r="C286" s="25"/>
      <c r="D286" s="25"/>
      <c r="E286" s="25"/>
      <c r="F286" s="25"/>
      <c r="G286" s="33"/>
      <c r="H286" s="33"/>
      <c r="I286" s="35"/>
      <c r="J286" s="35"/>
      <c r="K286" s="35"/>
      <c r="L286" s="33"/>
      <c r="M286" s="33"/>
      <c r="N286" s="33"/>
      <c r="O286" s="33"/>
      <c r="P286" s="33"/>
      <c r="Q286" s="33"/>
      <c r="R286" s="33"/>
      <c r="S286" s="33"/>
      <c r="T286" s="33"/>
      <c r="U286" s="33"/>
      <c r="V286" s="33"/>
      <c r="W286" s="33"/>
      <c r="X286" s="33"/>
      <c r="Y286" s="33"/>
    </row>
    <row r="287" spans="1:25" ht="15">
      <c r="A287" s="25"/>
      <c r="B287" s="25"/>
      <c r="C287" s="25"/>
      <c r="D287" s="25"/>
      <c r="E287" s="25"/>
      <c r="F287" s="25"/>
      <c r="G287" s="33"/>
      <c r="H287" s="33"/>
      <c r="I287" s="35"/>
      <c r="J287" s="35"/>
      <c r="K287" s="35"/>
      <c r="L287" s="33"/>
      <c r="M287" s="33"/>
      <c r="N287" s="33"/>
      <c r="O287" s="33"/>
      <c r="P287" s="33"/>
      <c r="Q287" s="33"/>
      <c r="R287" s="33"/>
      <c r="S287" s="33"/>
      <c r="T287" s="33"/>
      <c r="U287" s="33"/>
      <c r="V287" s="33"/>
      <c r="W287" s="33"/>
      <c r="X287" s="33"/>
      <c r="Y287" s="33"/>
    </row>
    <row r="288" spans="1:25" ht="15">
      <c r="A288" s="25"/>
      <c r="B288" s="25"/>
      <c r="C288" s="25"/>
      <c r="D288" s="25"/>
      <c r="E288" s="25"/>
      <c r="F288" s="25"/>
      <c r="G288" s="33"/>
      <c r="H288" s="33"/>
      <c r="I288" s="35"/>
      <c r="J288" s="35"/>
      <c r="K288" s="35"/>
      <c r="L288" s="33"/>
      <c r="M288" s="33"/>
      <c r="N288" s="33"/>
      <c r="O288" s="33"/>
      <c r="P288" s="33"/>
      <c r="Q288" s="33"/>
      <c r="R288" s="33"/>
      <c r="S288" s="33"/>
      <c r="T288" s="33"/>
      <c r="U288" s="33"/>
      <c r="V288" s="33"/>
      <c r="W288" s="33"/>
      <c r="X288" s="33"/>
      <c r="Y288" s="33"/>
    </row>
    <row r="289" spans="1:25" ht="15">
      <c r="A289" s="25"/>
      <c r="B289" s="25"/>
      <c r="C289" s="25"/>
      <c r="D289" s="25"/>
      <c r="E289" s="25"/>
      <c r="F289" s="25"/>
      <c r="G289" s="33"/>
      <c r="H289" s="33"/>
      <c r="I289" s="35"/>
      <c r="J289" s="35"/>
      <c r="K289" s="35"/>
      <c r="L289" s="33"/>
      <c r="M289" s="33"/>
      <c r="N289" s="33"/>
      <c r="O289" s="33"/>
      <c r="P289" s="33"/>
      <c r="Q289" s="33"/>
      <c r="R289" s="33"/>
      <c r="S289" s="33"/>
      <c r="T289" s="33"/>
      <c r="U289" s="33"/>
      <c r="V289" s="33"/>
      <c r="W289" s="33"/>
      <c r="X289" s="33"/>
      <c r="Y289" s="33"/>
    </row>
    <row r="290" spans="1:25" ht="15">
      <c r="A290" s="25"/>
      <c r="B290" s="25"/>
      <c r="C290" s="25"/>
      <c r="D290" s="25"/>
      <c r="E290" s="25"/>
      <c r="F290" s="25"/>
      <c r="G290" s="33"/>
      <c r="H290" s="33"/>
      <c r="I290" s="35"/>
      <c r="J290" s="35"/>
      <c r="K290" s="35"/>
      <c r="L290" s="33"/>
      <c r="M290" s="33"/>
      <c r="N290" s="33"/>
      <c r="O290" s="33"/>
      <c r="P290" s="33"/>
      <c r="Q290" s="33"/>
      <c r="R290" s="33"/>
      <c r="S290" s="33"/>
      <c r="T290" s="33"/>
      <c r="U290" s="33"/>
      <c r="V290" s="33"/>
      <c r="W290" s="33"/>
      <c r="X290" s="33"/>
      <c r="Y290" s="33"/>
    </row>
    <row r="291" spans="1:25" ht="15">
      <c r="A291" s="25"/>
      <c r="B291" s="25"/>
      <c r="C291" s="25"/>
      <c r="D291" s="25"/>
      <c r="E291" s="25"/>
      <c r="F291" s="25"/>
      <c r="G291" s="33"/>
      <c r="H291" s="33"/>
      <c r="I291" s="35"/>
      <c r="J291" s="35"/>
      <c r="K291" s="35"/>
      <c r="L291" s="33"/>
      <c r="M291" s="33"/>
      <c r="N291" s="33"/>
      <c r="O291" s="33"/>
      <c r="P291" s="33"/>
      <c r="Q291" s="33"/>
      <c r="R291" s="33"/>
      <c r="S291" s="33"/>
      <c r="T291" s="33"/>
      <c r="U291" s="33"/>
      <c r="V291" s="33"/>
      <c r="W291" s="33"/>
      <c r="X291" s="33"/>
      <c r="Y291" s="33"/>
    </row>
    <row r="292" spans="1:25" ht="15">
      <c r="A292" s="25"/>
      <c r="B292" s="25"/>
      <c r="C292" s="25"/>
      <c r="D292" s="25"/>
      <c r="E292" s="25"/>
      <c r="F292" s="25"/>
      <c r="G292" s="33"/>
      <c r="H292" s="33"/>
      <c r="I292" s="35"/>
      <c r="J292" s="35"/>
      <c r="K292" s="35"/>
      <c r="L292" s="33"/>
      <c r="M292" s="33"/>
      <c r="N292" s="33"/>
      <c r="O292" s="33"/>
      <c r="P292" s="33"/>
      <c r="Q292" s="33"/>
      <c r="R292" s="33"/>
      <c r="S292" s="33"/>
      <c r="T292" s="33"/>
      <c r="U292" s="33"/>
      <c r="V292" s="33"/>
      <c r="W292" s="33"/>
      <c r="X292" s="33"/>
      <c r="Y292" s="33"/>
    </row>
    <row r="293" spans="1:25" ht="15">
      <c r="A293" s="25"/>
      <c r="B293" s="25"/>
      <c r="C293" s="25"/>
      <c r="D293" s="25"/>
      <c r="E293" s="25"/>
      <c r="F293" s="25"/>
      <c r="G293" s="33"/>
      <c r="H293" s="33"/>
      <c r="I293" s="35"/>
      <c r="J293" s="35"/>
      <c r="K293" s="35"/>
      <c r="L293" s="33"/>
      <c r="M293" s="33"/>
      <c r="N293" s="33"/>
      <c r="O293" s="33"/>
      <c r="P293" s="33"/>
      <c r="Q293" s="33"/>
      <c r="R293" s="33"/>
      <c r="S293" s="33"/>
      <c r="T293" s="33"/>
      <c r="U293" s="33"/>
      <c r="V293" s="33"/>
      <c r="W293" s="33"/>
      <c r="X293" s="33"/>
      <c r="Y293" s="33"/>
    </row>
    <row r="294" spans="1:25" ht="15">
      <c r="A294" s="25"/>
      <c r="B294" s="25"/>
      <c r="C294" s="25"/>
      <c r="D294" s="25"/>
      <c r="E294" s="25"/>
      <c r="F294" s="25"/>
      <c r="G294" s="33"/>
      <c r="H294" s="33"/>
      <c r="I294" s="35"/>
      <c r="J294" s="35"/>
      <c r="K294" s="35"/>
      <c r="L294" s="33"/>
      <c r="M294" s="33"/>
      <c r="N294" s="33"/>
      <c r="O294" s="33"/>
      <c r="P294" s="33"/>
      <c r="Q294" s="33"/>
      <c r="R294" s="33"/>
      <c r="S294" s="33"/>
      <c r="T294" s="33"/>
      <c r="U294" s="33"/>
      <c r="V294" s="33"/>
      <c r="W294" s="33"/>
      <c r="X294" s="33"/>
      <c r="Y294" s="33"/>
    </row>
    <row r="295" spans="1:25" ht="15">
      <c r="A295" s="25"/>
      <c r="B295" s="25"/>
      <c r="C295" s="25"/>
      <c r="D295" s="25"/>
      <c r="E295" s="25"/>
      <c r="F295" s="25"/>
      <c r="G295" s="33"/>
      <c r="H295" s="33"/>
      <c r="I295" s="35"/>
      <c r="J295" s="35"/>
      <c r="K295" s="35"/>
      <c r="L295" s="33"/>
      <c r="M295" s="33"/>
      <c r="N295" s="33"/>
      <c r="O295" s="33"/>
      <c r="P295" s="33"/>
      <c r="Q295" s="33"/>
      <c r="R295" s="33"/>
      <c r="S295" s="33"/>
      <c r="T295" s="33"/>
      <c r="U295" s="33"/>
      <c r="V295" s="33"/>
      <c r="W295" s="33"/>
      <c r="X295" s="33"/>
      <c r="Y295" s="33"/>
    </row>
    <row r="296" spans="1:25" ht="15">
      <c r="A296" s="25"/>
      <c r="B296" s="25"/>
      <c r="C296" s="25"/>
      <c r="D296" s="25"/>
      <c r="E296" s="25"/>
      <c r="F296" s="25"/>
      <c r="G296" s="33"/>
      <c r="H296" s="33"/>
      <c r="I296" s="35"/>
      <c r="J296" s="35"/>
      <c r="K296" s="35"/>
      <c r="L296" s="33"/>
      <c r="M296" s="33"/>
      <c r="N296" s="33"/>
      <c r="O296" s="33"/>
      <c r="P296" s="33"/>
      <c r="Q296" s="33"/>
      <c r="R296" s="33"/>
      <c r="S296" s="33"/>
      <c r="T296" s="33"/>
      <c r="U296" s="33"/>
      <c r="V296" s="33"/>
      <c r="W296" s="33"/>
      <c r="X296" s="33"/>
      <c r="Y296" s="33"/>
    </row>
    <row r="297" spans="1:25" ht="15">
      <c r="A297" s="25"/>
      <c r="B297" s="25"/>
      <c r="C297" s="25"/>
      <c r="D297" s="25"/>
      <c r="E297" s="25"/>
      <c r="F297" s="25"/>
      <c r="G297" s="33"/>
      <c r="H297" s="33"/>
      <c r="I297" s="35"/>
      <c r="J297" s="35"/>
      <c r="K297" s="35"/>
      <c r="L297" s="33"/>
      <c r="M297" s="33"/>
      <c r="N297" s="33"/>
      <c r="O297" s="33"/>
      <c r="P297" s="33"/>
      <c r="Q297" s="33"/>
      <c r="R297" s="33"/>
      <c r="S297" s="33"/>
      <c r="T297" s="33"/>
      <c r="U297" s="33"/>
      <c r="V297" s="33"/>
      <c r="W297" s="33"/>
      <c r="X297" s="33"/>
      <c r="Y297" s="33"/>
    </row>
    <row r="298" spans="1:25" ht="15">
      <c r="A298" s="25"/>
      <c r="B298" s="25"/>
      <c r="C298" s="25"/>
      <c r="D298" s="25"/>
      <c r="E298" s="25"/>
      <c r="F298" s="25"/>
      <c r="G298" s="33"/>
      <c r="H298" s="33"/>
      <c r="I298" s="35"/>
      <c r="J298" s="35"/>
      <c r="K298" s="35"/>
      <c r="L298" s="33"/>
      <c r="M298" s="33"/>
      <c r="N298" s="33"/>
      <c r="O298" s="33"/>
      <c r="P298" s="33"/>
      <c r="Q298" s="33"/>
      <c r="R298" s="33"/>
      <c r="S298" s="33"/>
      <c r="T298" s="33"/>
      <c r="U298" s="33"/>
      <c r="V298" s="33"/>
      <c r="W298" s="33"/>
      <c r="X298" s="33"/>
      <c r="Y298" s="33"/>
    </row>
    <row r="299" spans="1:25" ht="15">
      <c r="A299" s="25"/>
      <c r="B299" s="25"/>
      <c r="C299" s="25"/>
      <c r="D299" s="25"/>
      <c r="E299" s="25"/>
      <c r="F299" s="25"/>
      <c r="G299" s="33"/>
      <c r="H299" s="33"/>
      <c r="I299" s="35"/>
      <c r="J299" s="35"/>
      <c r="K299" s="35"/>
      <c r="L299" s="33"/>
      <c r="M299" s="33"/>
      <c r="N299" s="33"/>
      <c r="O299" s="33"/>
      <c r="P299" s="33"/>
      <c r="Q299" s="33"/>
      <c r="R299" s="33"/>
      <c r="S299" s="33"/>
      <c r="T299" s="33"/>
      <c r="U299" s="33"/>
      <c r="V299" s="33"/>
      <c r="W299" s="33"/>
      <c r="X299" s="33"/>
      <c r="Y299" s="33"/>
    </row>
    <row r="300" spans="1:25" ht="15">
      <c r="A300" s="25"/>
      <c r="B300" s="25"/>
      <c r="C300" s="25"/>
      <c r="D300" s="25"/>
      <c r="E300" s="25"/>
      <c r="F300" s="25"/>
      <c r="G300" s="33"/>
      <c r="H300" s="33"/>
      <c r="I300" s="35"/>
      <c r="J300" s="35"/>
      <c r="K300" s="35"/>
      <c r="L300" s="33"/>
      <c r="M300" s="33"/>
      <c r="N300" s="33"/>
      <c r="O300" s="33"/>
      <c r="P300" s="33"/>
      <c r="Q300" s="33"/>
      <c r="R300" s="33"/>
      <c r="S300" s="33"/>
      <c r="T300" s="33"/>
      <c r="U300" s="33"/>
      <c r="V300" s="33"/>
      <c r="W300" s="33"/>
      <c r="X300" s="33"/>
      <c r="Y300" s="33"/>
    </row>
    <row r="301" spans="1:25" ht="15">
      <c r="A301" s="25"/>
      <c r="B301" s="25"/>
      <c r="C301" s="25"/>
      <c r="D301" s="25"/>
      <c r="E301" s="25"/>
      <c r="F301" s="25"/>
      <c r="G301" s="33"/>
      <c r="H301" s="33"/>
      <c r="I301" s="35"/>
      <c r="J301" s="35"/>
      <c r="K301" s="35"/>
      <c r="L301" s="33"/>
      <c r="M301" s="33"/>
      <c r="N301" s="33"/>
      <c r="O301" s="33"/>
      <c r="P301" s="33"/>
      <c r="Q301" s="33"/>
      <c r="R301" s="33"/>
      <c r="S301" s="33"/>
      <c r="T301" s="33"/>
      <c r="U301" s="33"/>
      <c r="V301" s="33"/>
      <c r="W301" s="33"/>
      <c r="X301" s="33"/>
      <c r="Y301" s="33"/>
    </row>
    <row r="302" spans="1:25" ht="15">
      <c r="A302" s="25"/>
      <c r="B302" s="25"/>
      <c r="C302" s="25"/>
      <c r="D302" s="25"/>
      <c r="E302" s="25"/>
      <c r="F302" s="25"/>
      <c r="G302" s="33"/>
      <c r="H302" s="33"/>
      <c r="I302" s="35"/>
      <c r="J302" s="35"/>
      <c r="K302" s="35"/>
      <c r="L302" s="33"/>
      <c r="M302" s="33"/>
      <c r="N302" s="33"/>
      <c r="O302" s="33"/>
      <c r="P302" s="33"/>
      <c r="Q302" s="33"/>
      <c r="R302" s="33"/>
      <c r="S302" s="33"/>
      <c r="T302" s="33"/>
      <c r="U302" s="33"/>
      <c r="V302" s="33"/>
      <c r="W302" s="33"/>
      <c r="X302" s="33"/>
      <c r="Y302" s="33"/>
    </row>
    <row r="303" spans="1:25" ht="15">
      <c r="A303" s="25"/>
      <c r="B303" s="25"/>
      <c r="C303" s="25"/>
      <c r="D303" s="25"/>
      <c r="E303" s="25"/>
      <c r="F303" s="25"/>
      <c r="G303" s="33"/>
      <c r="H303" s="33"/>
      <c r="I303" s="35"/>
      <c r="J303" s="35"/>
      <c r="K303" s="35"/>
      <c r="L303" s="33"/>
      <c r="M303" s="33"/>
      <c r="N303" s="33"/>
      <c r="O303" s="33"/>
      <c r="P303" s="33"/>
      <c r="Q303" s="33"/>
      <c r="R303" s="33"/>
      <c r="S303" s="33"/>
      <c r="T303" s="33"/>
      <c r="U303" s="33"/>
      <c r="V303" s="33"/>
      <c r="W303" s="33"/>
      <c r="X303" s="33"/>
      <c r="Y303" s="33"/>
    </row>
    <row r="304" spans="1:25" ht="15">
      <c r="A304" s="25"/>
      <c r="B304" s="25"/>
      <c r="C304" s="25"/>
      <c r="D304" s="25"/>
      <c r="E304" s="25"/>
      <c r="F304" s="25"/>
      <c r="G304" s="33"/>
      <c r="H304" s="33"/>
      <c r="I304" s="35"/>
      <c r="J304" s="35"/>
      <c r="K304" s="35"/>
      <c r="L304" s="33"/>
      <c r="M304" s="33"/>
      <c r="N304" s="33"/>
      <c r="O304" s="33"/>
      <c r="P304" s="33"/>
      <c r="Q304" s="33"/>
      <c r="R304" s="33"/>
      <c r="S304" s="33"/>
      <c r="T304" s="33"/>
      <c r="U304" s="33"/>
      <c r="V304" s="33"/>
      <c r="W304" s="33"/>
      <c r="X304" s="33"/>
      <c r="Y304" s="33"/>
    </row>
    <row r="305" spans="1:25" ht="15">
      <c r="A305" s="25"/>
      <c r="B305" s="25"/>
      <c r="C305" s="25"/>
      <c r="D305" s="25"/>
      <c r="E305" s="25"/>
      <c r="F305" s="25"/>
      <c r="G305" s="33"/>
      <c r="H305" s="33"/>
      <c r="I305" s="35"/>
      <c r="J305" s="35"/>
      <c r="K305" s="35"/>
      <c r="L305" s="33"/>
      <c r="M305" s="33"/>
      <c r="N305" s="33"/>
      <c r="O305" s="33"/>
      <c r="P305" s="33"/>
      <c r="Q305" s="33"/>
      <c r="R305" s="33"/>
      <c r="S305" s="33"/>
      <c r="T305" s="33"/>
      <c r="U305" s="33"/>
      <c r="V305" s="33"/>
      <c r="W305" s="33"/>
      <c r="X305" s="33"/>
      <c r="Y305" s="33"/>
    </row>
    <row r="306" spans="1:25" ht="15">
      <c r="A306" s="25"/>
      <c r="B306" s="25"/>
      <c r="C306" s="25"/>
      <c r="D306" s="25"/>
      <c r="E306" s="25"/>
      <c r="F306" s="25"/>
      <c r="G306" s="33"/>
      <c r="H306" s="33"/>
      <c r="I306" s="35"/>
      <c r="J306" s="35"/>
      <c r="K306" s="35"/>
      <c r="L306" s="33"/>
      <c r="M306" s="33"/>
      <c r="N306" s="33"/>
      <c r="O306" s="33"/>
      <c r="P306" s="33"/>
      <c r="Q306" s="33"/>
      <c r="R306" s="33"/>
      <c r="S306" s="33"/>
      <c r="T306" s="33"/>
      <c r="U306" s="33"/>
      <c r="V306" s="33"/>
      <c r="W306" s="33"/>
      <c r="X306" s="33"/>
      <c r="Y306" s="33"/>
    </row>
    <row r="307" spans="1:25" ht="15">
      <c r="A307" s="25"/>
      <c r="B307" s="25"/>
      <c r="C307" s="25"/>
      <c r="D307" s="25"/>
      <c r="E307" s="25"/>
      <c r="F307" s="25"/>
      <c r="G307" s="33"/>
      <c r="H307" s="33"/>
      <c r="I307" s="35"/>
      <c r="J307" s="35"/>
      <c r="K307" s="35"/>
      <c r="L307" s="33"/>
      <c r="M307" s="33"/>
      <c r="N307" s="33"/>
      <c r="O307" s="33"/>
      <c r="P307" s="33"/>
      <c r="Q307" s="33"/>
      <c r="R307" s="33"/>
      <c r="S307" s="33"/>
      <c r="T307" s="33"/>
      <c r="U307" s="33"/>
      <c r="V307" s="33"/>
      <c r="W307" s="33"/>
      <c r="X307" s="33"/>
      <c r="Y307" s="33"/>
    </row>
    <row r="308" spans="1:25" ht="15">
      <c r="A308" s="25"/>
      <c r="B308" s="25"/>
      <c r="C308" s="25"/>
      <c r="D308" s="25"/>
      <c r="E308" s="25"/>
      <c r="F308" s="25"/>
      <c r="G308" s="33"/>
      <c r="H308" s="33"/>
      <c r="I308" s="35"/>
      <c r="J308" s="35"/>
      <c r="K308" s="35"/>
      <c r="L308" s="33"/>
      <c r="M308" s="33"/>
      <c r="N308" s="33"/>
      <c r="O308" s="33"/>
      <c r="P308" s="33"/>
      <c r="Q308" s="33"/>
      <c r="R308" s="33"/>
      <c r="S308" s="33"/>
      <c r="T308" s="33"/>
      <c r="U308" s="33"/>
      <c r="V308" s="33"/>
      <c r="W308" s="33"/>
      <c r="X308" s="33"/>
      <c r="Y308" s="33"/>
    </row>
    <row r="309" spans="1:25" ht="15">
      <c r="A309" s="25"/>
      <c r="B309" s="25"/>
      <c r="C309" s="25"/>
      <c r="D309" s="25"/>
      <c r="E309" s="25"/>
      <c r="F309" s="25"/>
      <c r="G309" s="33"/>
      <c r="H309" s="33"/>
      <c r="I309" s="35"/>
      <c r="J309" s="35"/>
      <c r="K309" s="35"/>
      <c r="L309" s="33"/>
      <c r="M309" s="33"/>
      <c r="N309" s="33"/>
      <c r="O309" s="33"/>
      <c r="P309" s="33"/>
      <c r="Q309" s="33"/>
      <c r="R309" s="33"/>
      <c r="S309" s="33"/>
      <c r="T309" s="33"/>
      <c r="U309" s="33"/>
      <c r="V309" s="33"/>
      <c r="W309" s="33"/>
      <c r="X309" s="33"/>
      <c r="Y309" s="33"/>
    </row>
    <row r="310" spans="1:25" ht="15">
      <c r="A310" s="25"/>
      <c r="B310" s="25"/>
      <c r="C310" s="25"/>
      <c r="D310" s="25"/>
      <c r="E310" s="25"/>
      <c r="F310" s="25"/>
      <c r="G310" s="33"/>
      <c r="H310" s="33"/>
      <c r="I310" s="35"/>
      <c r="J310" s="35"/>
      <c r="K310" s="35"/>
      <c r="L310" s="33"/>
      <c r="M310" s="33"/>
      <c r="N310" s="33"/>
      <c r="O310" s="33"/>
      <c r="P310" s="33"/>
      <c r="Q310" s="33"/>
      <c r="R310" s="33"/>
      <c r="S310" s="33"/>
      <c r="T310" s="33"/>
      <c r="U310" s="33"/>
      <c r="V310" s="33"/>
      <c r="W310" s="33"/>
      <c r="X310" s="33"/>
      <c r="Y310" s="33"/>
    </row>
    <row r="311" spans="1:25" ht="15">
      <c r="A311" s="25"/>
      <c r="B311" s="25"/>
      <c r="C311" s="25"/>
      <c r="D311" s="25"/>
      <c r="E311" s="25"/>
      <c r="F311" s="25"/>
      <c r="G311" s="33"/>
      <c r="H311" s="33"/>
      <c r="I311" s="35"/>
      <c r="J311" s="35"/>
      <c r="K311" s="35"/>
      <c r="L311" s="33"/>
      <c r="M311" s="33"/>
      <c r="N311" s="33"/>
      <c r="O311" s="33"/>
      <c r="P311" s="33"/>
      <c r="Q311" s="33"/>
      <c r="R311" s="33"/>
      <c r="S311" s="33"/>
      <c r="T311" s="33"/>
      <c r="U311" s="33"/>
      <c r="V311" s="33"/>
      <c r="W311" s="33"/>
      <c r="X311" s="33"/>
      <c r="Y311" s="33"/>
    </row>
    <row r="312" spans="1:25" ht="15">
      <c r="A312" s="25"/>
      <c r="B312" s="25"/>
      <c r="C312" s="25"/>
      <c r="D312" s="25"/>
      <c r="E312" s="25"/>
      <c r="F312" s="25"/>
      <c r="G312" s="33"/>
      <c r="H312" s="33"/>
      <c r="I312" s="35"/>
      <c r="J312" s="35"/>
      <c r="K312" s="35"/>
      <c r="L312" s="33"/>
      <c r="M312" s="33"/>
      <c r="N312" s="33"/>
      <c r="O312" s="33"/>
      <c r="P312" s="33"/>
      <c r="Q312" s="33"/>
      <c r="R312" s="33"/>
      <c r="S312" s="33"/>
      <c r="T312" s="33"/>
      <c r="U312" s="33"/>
      <c r="V312" s="33"/>
      <c r="W312" s="33"/>
      <c r="X312" s="33"/>
      <c r="Y312" s="33"/>
    </row>
    <row r="313" spans="1:25" ht="15">
      <c r="A313" s="25"/>
      <c r="B313" s="25"/>
      <c r="C313" s="25"/>
      <c r="D313" s="25"/>
      <c r="E313" s="25"/>
      <c r="F313" s="25"/>
      <c r="G313" s="33"/>
      <c r="H313" s="33"/>
      <c r="I313" s="35"/>
      <c r="J313" s="35"/>
      <c r="K313" s="35"/>
      <c r="L313" s="33"/>
      <c r="M313" s="33"/>
      <c r="N313" s="33"/>
      <c r="O313" s="33"/>
      <c r="P313" s="33"/>
      <c r="Q313" s="33"/>
      <c r="R313" s="33"/>
      <c r="S313" s="33"/>
      <c r="T313" s="33"/>
      <c r="U313" s="33"/>
      <c r="V313" s="33"/>
      <c r="W313" s="33"/>
      <c r="X313" s="33"/>
      <c r="Y313" s="33"/>
    </row>
    <row r="314" spans="1:25" ht="15">
      <c r="A314" s="25"/>
      <c r="B314" s="25"/>
      <c r="C314" s="25"/>
      <c r="D314" s="25"/>
      <c r="E314" s="25"/>
      <c r="F314" s="25"/>
      <c r="G314" s="33"/>
      <c r="H314" s="33"/>
      <c r="I314" s="35"/>
      <c r="J314" s="35"/>
      <c r="K314" s="35"/>
      <c r="L314" s="33"/>
      <c r="M314" s="33"/>
      <c r="N314" s="33"/>
      <c r="O314" s="33"/>
      <c r="P314" s="33"/>
      <c r="Q314" s="33"/>
      <c r="R314" s="33"/>
      <c r="S314" s="33"/>
      <c r="T314" s="33"/>
      <c r="U314" s="33"/>
      <c r="V314" s="33"/>
      <c r="W314" s="33"/>
      <c r="X314" s="33"/>
      <c r="Y314" s="33"/>
    </row>
    <row r="315" spans="1:25" ht="15">
      <c r="A315" s="25"/>
      <c r="B315" s="25"/>
      <c r="C315" s="25"/>
      <c r="D315" s="25"/>
      <c r="E315" s="25"/>
      <c r="F315" s="25"/>
      <c r="G315" s="33"/>
      <c r="H315" s="33"/>
      <c r="I315" s="35"/>
      <c r="J315" s="35"/>
      <c r="K315" s="35"/>
      <c r="L315" s="33"/>
      <c r="M315" s="33"/>
      <c r="N315" s="33"/>
      <c r="O315" s="33"/>
      <c r="P315" s="33"/>
      <c r="Q315" s="33"/>
      <c r="R315" s="33"/>
      <c r="S315" s="33"/>
      <c r="T315" s="33"/>
      <c r="U315" s="33"/>
      <c r="V315" s="33"/>
      <c r="W315" s="33"/>
      <c r="X315" s="33"/>
      <c r="Y315" s="33"/>
    </row>
    <row r="316" spans="1:25" ht="15">
      <c r="A316" s="25"/>
      <c r="B316" s="25"/>
      <c r="C316" s="25"/>
      <c r="D316" s="25"/>
      <c r="E316" s="25"/>
      <c r="F316" s="25"/>
      <c r="G316" s="33"/>
      <c r="H316" s="33"/>
      <c r="I316" s="35"/>
      <c r="J316" s="35"/>
      <c r="K316" s="35"/>
      <c r="L316" s="33"/>
      <c r="M316" s="33"/>
      <c r="N316" s="33"/>
      <c r="O316" s="33"/>
      <c r="P316" s="33"/>
      <c r="Q316" s="33"/>
      <c r="R316" s="33"/>
      <c r="S316" s="33"/>
      <c r="T316" s="33"/>
      <c r="U316" s="33"/>
      <c r="V316" s="33"/>
      <c r="W316" s="33"/>
      <c r="X316" s="33"/>
      <c r="Y316" s="33"/>
    </row>
    <row r="317" spans="1:25" ht="15">
      <c r="A317" s="25"/>
      <c r="B317" s="25"/>
      <c r="C317" s="25"/>
      <c r="D317" s="25"/>
      <c r="E317" s="25"/>
      <c r="F317" s="25"/>
      <c r="G317" s="33"/>
      <c r="H317" s="33"/>
      <c r="I317" s="35"/>
      <c r="J317" s="35"/>
      <c r="K317" s="35"/>
      <c r="L317" s="33"/>
      <c r="M317" s="33"/>
      <c r="N317" s="33"/>
      <c r="O317" s="33"/>
      <c r="P317" s="33"/>
      <c r="Q317" s="33"/>
      <c r="R317" s="33"/>
      <c r="S317" s="33"/>
      <c r="T317" s="33"/>
      <c r="U317" s="33"/>
      <c r="V317" s="33"/>
      <c r="W317" s="33"/>
      <c r="X317" s="33"/>
      <c r="Y317" s="33"/>
    </row>
    <row r="318" spans="1:25" ht="15">
      <c r="A318" s="25"/>
      <c r="B318" s="25"/>
      <c r="C318" s="25"/>
      <c r="D318" s="25"/>
      <c r="E318" s="25"/>
      <c r="F318" s="25"/>
      <c r="G318" s="33"/>
      <c r="H318" s="33"/>
      <c r="I318" s="35"/>
      <c r="J318" s="35"/>
      <c r="K318" s="35"/>
      <c r="L318" s="33"/>
      <c r="M318" s="33"/>
      <c r="N318" s="33"/>
      <c r="O318" s="33"/>
      <c r="P318" s="33"/>
      <c r="Q318" s="33"/>
      <c r="R318" s="33"/>
      <c r="S318" s="33"/>
      <c r="T318" s="33"/>
      <c r="U318" s="33"/>
      <c r="V318" s="33"/>
      <c r="W318" s="33"/>
      <c r="X318" s="33"/>
      <c r="Y318" s="33"/>
    </row>
    <row r="319" spans="1:25" ht="15">
      <c r="A319" s="25"/>
      <c r="B319" s="25"/>
      <c r="C319" s="25"/>
      <c r="D319" s="25"/>
      <c r="E319" s="25"/>
      <c r="F319" s="25"/>
      <c r="G319" s="33"/>
      <c r="H319" s="33"/>
      <c r="I319" s="35"/>
      <c r="J319" s="35"/>
      <c r="K319" s="35"/>
      <c r="L319" s="33"/>
      <c r="M319" s="33"/>
      <c r="N319" s="33"/>
      <c r="O319" s="33"/>
      <c r="P319" s="33"/>
      <c r="Q319" s="33"/>
      <c r="R319" s="33"/>
      <c r="S319" s="33"/>
      <c r="T319" s="33"/>
      <c r="U319" s="33"/>
      <c r="V319" s="33"/>
      <c r="W319" s="33"/>
      <c r="X319" s="33"/>
      <c r="Y319" s="33"/>
    </row>
    <row r="320" spans="1:25" ht="15">
      <c r="A320" s="25"/>
      <c r="B320" s="25"/>
      <c r="C320" s="25"/>
      <c r="D320" s="25"/>
      <c r="E320" s="25"/>
      <c r="F320" s="25"/>
      <c r="G320" s="33"/>
      <c r="H320" s="33"/>
      <c r="I320" s="35"/>
      <c r="J320" s="35"/>
      <c r="K320" s="35"/>
      <c r="L320" s="33"/>
      <c r="M320" s="33"/>
      <c r="N320" s="33"/>
      <c r="O320" s="33"/>
      <c r="P320" s="33"/>
      <c r="Q320" s="33"/>
      <c r="R320" s="33"/>
      <c r="S320" s="33"/>
      <c r="T320" s="33"/>
      <c r="U320" s="33"/>
      <c r="V320" s="33"/>
      <c r="W320" s="33"/>
      <c r="X320" s="33"/>
      <c r="Y320" s="33"/>
    </row>
    <row r="321" spans="1:25" ht="15">
      <c r="A321" s="25"/>
      <c r="B321" s="25"/>
      <c r="C321" s="25"/>
      <c r="D321" s="25"/>
      <c r="E321" s="25"/>
      <c r="F321" s="25"/>
      <c r="G321" s="33"/>
      <c r="H321" s="33"/>
      <c r="I321" s="35"/>
      <c r="J321" s="35"/>
      <c r="K321" s="35"/>
      <c r="L321" s="33"/>
      <c r="M321" s="33"/>
      <c r="N321" s="33"/>
      <c r="O321" s="33"/>
      <c r="P321" s="33"/>
      <c r="Q321" s="33"/>
      <c r="R321" s="33"/>
      <c r="S321" s="33"/>
      <c r="T321" s="33"/>
      <c r="U321" s="33"/>
      <c r="V321" s="33"/>
      <c r="W321" s="33"/>
      <c r="X321" s="33"/>
      <c r="Y321" s="33"/>
    </row>
    <row r="322" spans="1:25" ht="15">
      <c r="A322" s="25"/>
      <c r="B322" s="25"/>
      <c r="C322" s="25"/>
      <c r="D322" s="25"/>
      <c r="E322" s="25"/>
      <c r="F322" s="25"/>
      <c r="G322" s="33"/>
      <c r="H322" s="33"/>
      <c r="I322" s="35"/>
      <c r="J322" s="35"/>
      <c r="K322" s="35"/>
      <c r="L322" s="33"/>
      <c r="M322" s="33"/>
      <c r="N322" s="33"/>
      <c r="O322" s="33"/>
      <c r="P322" s="33"/>
      <c r="Q322" s="33"/>
      <c r="R322" s="33"/>
      <c r="S322" s="33"/>
      <c r="T322" s="33"/>
      <c r="U322" s="33"/>
      <c r="V322" s="33"/>
      <c r="W322" s="33"/>
      <c r="X322" s="33"/>
      <c r="Y322" s="33"/>
    </row>
    <row r="323" spans="1:25" ht="15">
      <c r="A323" s="25"/>
      <c r="B323" s="25"/>
      <c r="C323" s="25"/>
      <c r="D323" s="25"/>
      <c r="E323" s="25"/>
      <c r="F323" s="25"/>
      <c r="G323" s="33"/>
      <c r="H323" s="33"/>
      <c r="I323" s="35"/>
      <c r="J323" s="35"/>
      <c r="K323" s="35"/>
      <c r="L323" s="33"/>
      <c r="M323" s="33"/>
      <c r="N323" s="33"/>
      <c r="O323" s="33"/>
      <c r="P323" s="33"/>
      <c r="Q323" s="33"/>
      <c r="R323" s="33"/>
      <c r="S323" s="33"/>
      <c r="T323" s="33"/>
      <c r="U323" s="33"/>
      <c r="V323" s="33"/>
      <c r="W323" s="33"/>
      <c r="X323" s="33"/>
      <c r="Y323" s="33"/>
    </row>
    <row r="324" spans="1:25" ht="15">
      <c r="A324" s="25"/>
      <c r="B324" s="25"/>
      <c r="C324" s="25"/>
      <c r="D324" s="25"/>
      <c r="E324" s="25"/>
      <c r="F324" s="25"/>
      <c r="G324" s="33"/>
      <c r="H324" s="33"/>
      <c r="I324" s="35"/>
      <c r="J324" s="35"/>
      <c r="K324" s="35"/>
      <c r="L324" s="33"/>
      <c r="M324" s="33"/>
      <c r="N324" s="33"/>
      <c r="O324" s="33"/>
      <c r="P324" s="33"/>
      <c r="Q324" s="33"/>
      <c r="R324" s="33"/>
      <c r="S324" s="33"/>
      <c r="T324" s="33"/>
      <c r="U324" s="33"/>
      <c r="V324" s="33"/>
      <c r="W324" s="33"/>
      <c r="X324" s="33"/>
      <c r="Y324" s="33"/>
    </row>
    <row r="325" spans="1:25" ht="15">
      <c r="A325" s="25"/>
      <c r="B325" s="25"/>
      <c r="C325" s="25"/>
      <c r="D325" s="25"/>
      <c r="E325" s="25"/>
      <c r="F325" s="25"/>
      <c r="G325" s="33"/>
      <c r="H325" s="33"/>
      <c r="I325" s="35"/>
      <c r="J325" s="35"/>
      <c r="K325" s="35"/>
      <c r="L325" s="33"/>
      <c r="M325" s="33"/>
      <c r="N325" s="33"/>
      <c r="O325" s="33"/>
      <c r="P325" s="33"/>
      <c r="Q325" s="33"/>
      <c r="R325" s="33"/>
      <c r="S325" s="33"/>
      <c r="T325" s="33"/>
      <c r="U325" s="33"/>
      <c r="V325" s="33"/>
      <c r="W325" s="33"/>
      <c r="X325" s="33"/>
      <c r="Y325" s="33"/>
    </row>
    <row r="326" spans="1:25" ht="15">
      <c r="A326" s="25"/>
      <c r="B326" s="25"/>
      <c r="C326" s="25"/>
      <c r="D326" s="25"/>
      <c r="E326" s="25"/>
      <c r="F326" s="25"/>
      <c r="G326" s="33"/>
      <c r="H326" s="33"/>
      <c r="I326" s="35"/>
      <c r="J326" s="35"/>
      <c r="K326" s="35"/>
      <c r="L326" s="33"/>
      <c r="M326" s="33"/>
      <c r="N326" s="33"/>
      <c r="O326" s="33"/>
      <c r="P326" s="33"/>
      <c r="Q326" s="33"/>
      <c r="R326" s="33"/>
      <c r="S326" s="33"/>
      <c r="T326" s="33"/>
      <c r="U326" s="33"/>
      <c r="V326" s="33"/>
      <c r="W326" s="33"/>
      <c r="X326" s="33"/>
      <c r="Y326" s="33"/>
    </row>
    <row r="327" spans="1:25" ht="15">
      <c r="A327" s="25"/>
      <c r="B327" s="25"/>
      <c r="C327" s="25"/>
      <c r="D327" s="25"/>
      <c r="E327" s="25"/>
      <c r="F327" s="25"/>
      <c r="G327" s="33"/>
      <c r="H327" s="33"/>
      <c r="I327" s="35"/>
      <c r="J327" s="35"/>
      <c r="K327" s="35"/>
      <c r="L327" s="33"/>
      <c r="M327" s="33"/>
      <c r="N327" s="33"/>
      <c r="O327" s="33"/>
      <c r="P327" s="33"/>
      <c r="Q327" s="33"/>
      <c r="R327" s="33"/>
      <c r="S327" s="33"/>
      <c r="T327" s="33"/>
      <c r="U327" s="33"/>
      <c r="V327" s="33"/>
      <c r="W327" s="33"/>
      <c r="X327" s="33"/>
      <c r="Y327" s="33"/>
    </row>
    <row r="328" spans="1:25" ht="15">
      <c r="A328" s="25"/>
      <c r="B328" s="25"/>
      <c r="C328" s="25"/>
      <c r="D328" s="25"/>
      <c r="E328" s="25"/>
      <c r="F328" s="25"/>
      <c r="G328" s="33"/>
      <c r="H328" s="33"/>
      <c r="I328" s="35"/>
      <c r="J328" s="35"/>
      <c r="K328" s="35"/>
      <c r="L328" s="33"/>
      <c r="M328" s="33"/>
      <c r="N328" s="33"/>
      <c r="O328" s="33"/>
      <c r="P328" s="33"/>
      <c r="Q328" s="33"/>
      <c r="R328" s="33"/>
      <c r="S328" s="33"/>
      <c r="T328" s="33"/>
      <c r="U328" s="33"/>
      <c r="V328" s="33"/>
      <c r="W328" s="33"/>
      <c r="X328" s="33"/>
      <c r="Y328" s="33"/>
    </row>
    <row r="329" spans="1:25" ht="15">
      <c r="A329" s="25"/>
      <c r="B329" s="25"/>
      <c r="C329" s="25"/>
      <c r="D329" s="25"/>
      <c r="E329" s="25"/>
      <c r="F329" s="25"/>
      <c r="G329" s="33"/>
      <c r="H329" s="33"/>
      <c r="I329" s="35"/>
      <c r="J329" s="35"/>
      <c r="K329" s="35"/>
      <c r="L329" s="33"/>
      <c r="M329" s="33"/>
      <c r="N329" s="33"/>
      <c r="O329" s="33"/>
      <c r="P329" s="33"/>
      <c r="Q329" s="33"/>
      <c r="R329" s="33"/>
      <c r="S329" s="33"/>
      <c r="T329" s="33"/>
      <c r="U329" s="33"/>
      <c r="V329" s="33"/>
      <c r="W329" s="33"/>
      <c r="X329" s="33"/>
      <c r="Y329" s="33"/>
    </row>
    <row r="330" spans="1:25" ht="15">
      <c r="A330" s="25"/>
      <c r="B330" s="25"/>
      <c r="C330" s="25"/>
      <c r="D330" s="25"/>
      <c r="E330" s="25"/>
      <c r="F330" s="25"/>
      <c r="G330" s="33"/>
      <c r="H330" s="33"/>
      <c r="I330" s="35"/>
      <c r="J330" s="35"/>
      <c r="K330" s="35"/>
      <c r="L330" s="33"/>
      <c r="M330" s="33"/>
      <c r="N330" s="33"/>
      <c r="O330" s="33"/>
      <c r="P330" s="33"/>
      <c r="Q330" s="33"/>
      <c r="R330" s="33"/>
      <c r="S330" s="33"/>
      <c r="T330" s="33"/>
      <c r="U330" s="33"/>
      <c r="V330" s="33"/>
      <c r="W330" s="33"/>
      <c r="X330" s="33"/>
      <c r="Y330" s="33"/>
    </row>
    <row r="331" spans="1:25" ht="15">
      <c r="A331" s="25"/>
      <c r="B331" s="25"/>
      <c r="C331" s="25"/>
      <c r="D331" s="25"/>
      <c r="E331" s="25"/>
      <c r="F331" s="25"/>
      <c r="G331" s="33"/>
      <c r="H331" s="33"/>
      <c r="I331" s="35"/>
      <c r="J331" s="35"/>
      <c r="K331" s="35"/>
      <c r="L331" s="33"/>
      <c r="M331" s="33"/>
      <c r="N331" s="33"/>
      <c r="O331" s="33"/>
      <c r="P331" s="33"/>
      <c r="Q331" s="33"/>
      <c r="R331" s="33"/>
      <c r="S331" s="33"/>
      <c r="T331" s="33"/>
      <c r="U331" s="33"/>
      <c r="V331" s="33"/>
      <c r="W331" s="33"/>
      <c r="X331" s="33"/>
      <c r="Y331" s="33"/>
    </row>
    <row r="332" spans="1:25" ht="15">
      <c r="A332" s="25"/>
      <c r="B332" s="25"/>
      <c r="C332" s="25"/>
      <c r="D332" s="25"/>
      <c r="E332" s="25"/>
      <c r="F332" s="25"/>
      <c r="G332" s="33"/>
      <c r="H332" s="33"/>
      <c r="I332" s="35"/>
      <c r="J332" s="35"/>
      <c r="K332" s="35"/>
      <c r="L332" s="33"/>
      <c r="M332" s="33"/>
      <c r="N332" s="33"/>
      <c r="O332" s="33"/>
      <c r="P332" s="33"/>
      <c r="Q332" s="33"/>
      <c r="R332" s="33"/>
      <c r="S332" s="33"/>
      <c r="T332" s="33"/>
      <c r="U332" s="33"/>
      <c r="V332" s="33"/>
      <c r="W332" s="33"/>
      <c r="X332" s="33"/>
      <c r="Y332" s="33"/>
    </row>
    <row r="333" spans="1:25" ht="15">
      <c r="A333" s="25"/>
      <c r="B333" s="25"/>
      <c r="C333" s="25"/>
      <c r="D333" s="25"/>
      <c r="E333" s="25"/>
      <c r="F333" s="25"/>
      <c r="G333" s="33"/>
      <c r="H333" s="33"/>
      <c r="I333" s="35"/>
      <c r="J333" s="35"/>
      <c r="K333" s="35"/>
      <c r="L333" s="33"/>
      <c r="M333" s="33"/>
      <c r="N333" s="33"/>
      <c r="O333" s="33"/>
      <c r="P333" s="33"/>
      <c r="Q333" s="33"/>
      <c r="R333" s="33"/>
      <c r="S333" s="33"/>
      <c r="T333" s="33"/>
      <c r="U333" s="33"/>
      <c r="V333" s="33"/>
      <c r="W333" s="33"/>
      <c r="X333" s="33"/>
      <c r="Y333" s="33"/>
    </row>
    <row r="334" spans="1:25" ht="15">
      <c r="A334" s="25"/>
      <c r="B334" s="25"/>
      <c r="C334" s="25"/>
      <c r="D334" s="25"/>
      <c r="E334" s="25"/>
      <c r="F334" s="25"/>
      <c r="G334" s="33"/>
      <c r="H334" s="33"/>
      <c r="I334" s="35"/>
      <c r="J334" s="35"/>
      <c r="K334" s="35"/>
      <c r="L334" s="33"/>
      <c r="M334" s="33"/>
      <c r="N334" s="33"/>
      <c r="O334" s="33"/>
      <c r="P334" s="33"/>
      <c r="Q334" s="33"/>
      <c r="R334" s="33"/>
      <c r="S334" s="33"/>
      <c r="T334" s="33"/>
      <c r="U334" s="33"/>
      <c r="V334" s="33"/>
      <c r="W334" s="33"/>
      <c r="X334" s="33"/>
      <c r="Y334" s="33"/>
    </row>
    <row r="335" spans="1:25" ht="15">
      <c r="A335" s="25"/>
      <c r="B335" s="25"/>
      <c r="C335" s="25"/>
      <c r="D335" s="25"/>
      <c r="E335" s="25"/>
      <c r="F335" s="25"/>
      <c r="G335" s="33"/>
      <c r="H335" s="33"/>
      <c r="I335" s="35"/>
      <c r="J335" s="35"/>
      <c r="K335" s="35"/>
      <c r="L335" s="33"/>
      <c r="M335" s="33"/>
      <c r="N335" s="33"/>
      <c r="O335" s="33"/>
      <c r="P335" s="33"/>
      <c r="Q335" s="33"/>
      <c r="R335" s="33"/>
      <c r="S335" s="33"/>
      <c r="T335" s="33"/>
      <c r="U335" s="33"/>
      <c r="V335" s="33"/>
      <c r="W335" s="33"/>
      <c r="X335" s="33"/>
      <c r="Y335" s="33"/>
    </row>
    <row r="336" spans="1:25" ht="15">
      <c r="A336" s="25"/>
      <c r="B336" s="25"/>
      <c r="C336" s="25"/>
      <c r="D336" s="25"/>
      <c r="E336" s="25"/>
      <c r="F336" s="25"/>
      <c r="G336" s="33"/>
      <c r="H336" s="33"/>
      <c r="I336" s="35"/>
      <c r="J336" s="35"/>
      <c r="K336" s="35"/>
      <c r="L336" s="33"/>
      <c r="M336" s="33"/>
      <c r="N336" s="33"/>
      <c r="O336" s="33"/>
      <c r="P336" s="33"/>
      <c r="Q336" s="33"/>
      <c r="R336" s="33"/>
      <c r="S336" s="33"/>
      <c r="T336" s="33"/>
      <c r="U336" s="33"/>
      <c r="V336" s="33"/>
      <c r="W336" s="33"/>
      <c r="X336" s="33"/>
      <c r="Y336" s="33"/>
    </row>
  </sheetData>
  <mergeCells count="670">
    <mergeCell ref="B87:B88"/>
    <mergeCell ref="B89:B90"/>
    <mergeCell ref="B91:B92"/>
    <mergeCell ref="B93:B94"/>
    <mergeCell ref="C89:D89"/>
    <mergeCell ref="C90:D90"/>
    <mergeCell ref="C91:D91"/>
    <mergeCell ref="C92:D92"/>
    <mergeCell ref="C93:D93"/>
    <mergeCell ref="C94:D94"/>
    <mergeCell ref="C88:D88"/>
    <mergeCell ref="G96:K96"/>
    <mergeCell ref="F87:F88"/>
    <mergeCell ref="G87:G88"/>
    <mergeCell ref="F89:F90"/>
    <mergeCell ref="G89:G90"/>
    <mergeCell ref="F91:F92"/>
    <mergeCell ref="G91:G92"/>
    <mergeCell ref="F93:F94"/>
    <mergeCell ref="G93:G94"/>
    <mergeCell ref="H75:I75"/>
    <mergeCell ref="H76:I76"/>
    <mergeCell ref="B95:E95"/>
    <mergeCell ref="B96:F96"/>
    <mergeCell ref="E82:E84"/>
    <mergeCell ref="F82:F84"/>
    <mergeCell ref="B85:B86"/>
    <mergeCell ref="C85:D85"/>
    <mergeCell ref="F85:F86"/>
    <mergeCell ref="G85:G86"/>
    <mergeCell ref="H69:I69"/>
    <mergeCell ref="H70:I70"/>
    <mergeCell ref="H71:I71"/>
    <mergeCell ref="H72:I72"/>
    <mergeCell ref="H73:I73"/>
    <mergeCell ref="H74:I74"/>
    <mergeCell ref="H87:I87"/>
    <mergeCell ref="K85:K86"/>
    <mergeCell ref="K87:K88"/>
    <mergeCell ref="K67:K68"/>
    <mergeCell ref="K69:K70"/>
    <mergeCell ref="K71:K72"/>
    <mergeCell ref="K73:K74"/>
    <mergeCell ref="K75:K76"/>
    <mergeCell ref="H67:I67"/>
    <mergeCell ref="H68:I68"/>
    <mergeCell ref="C81:F81"/>
    <mergeCell ref="H81:K81"/>
    <mergeCell ref="B82:B84"/>
    <mergeCell ref="C82:D84"/>
    <mergeCell ref="C86:D86"/>
    <mergeCell ref="C87:D87"/>
    <mergeCell ref="G82:G84"/>
    <mergeCell ref="H82:I84"/>
    <mergeCell ref="H85:I85"/>
    <mergeCell ref="H86:I86"/>
    <mergeCell ref="H33:I33"/>
    <mergeCell ref="H34:I34"/>
    <mergeCell ref="G42:J42"/>
    <mergeCell ref="G77:J77"/>
    <mergeCell ref="G78:K78"/>
    <mergeCell ref="B80:K80"/>
    <mergeCell ref="H63:K63"/>
    <mergeCell ref="H64:I66"/>
    <mergeCell ref="J64:J66"/>
    <mergeCell ref="K64:K66"/>
    <mergeCell ref="K32:K33"/>
    <mergeCell ref="K34:K35"/>
    <mergeCell ref="K36:K37"/>
    <mergeCell ref="K38:K39"/>
    <mergeCell ref="K40:K41"/>
    <mergeCell ref="H28:K28"/>
    <mergeCell ref="H29:I31"/>
    <mergeCell ref="J29:J31"/>
    <mergeCell ref="K29:K31"/>
    <mergeCell ref="H32:I32"/>
    <mergeCell ref="H88:I88"/>
    <mergeCell ref="H89:I89"/>
    <mergeCell ref="J99:J101"/>
    <mergeCell ref="K99:K101"/>
    <mergeCell ref="H20:I20"/>
    <mergeCell ref="H21:I21"/>
    <mergeCell ref="H22:I22"/>
    <mergeCell ref="H23:I23"/>
    <mergeCell ref="H24:I24"/>
    <mergeCell ref="G25:J25"/>
    <mergeCell ref="K21:K22"/>
    <mergeCell ref="K23:K24"/>
    <mergeCell ref="B8:K8"/>
    <mergeCell ref="B9:K9"/>
    <mergeCell ref="B10:K10"/>
    <mergeCell ref="C11:F11"/>
    <mergeCell ref="H11:K11"/>
    <mergeCell ref="B12:B14"/>
    <mergeCell ref="C12:D14"/>
    <mergeCell ref="J6:K6"/>
    <mergeCell ref="J12:J14"/>
    <mergeCell ref="K12:K14"/>
    <mergeCell ref="K15:K16"/>
    <mergeCell ref="K17:K18"/>
    <mergeCell ref="K19:K20"/>
    <mergeCell ref="G43:K43"/>
    <mergeCell ref="H35:I35"/>
    <mergeCell ref="H36:I36"/>
    <mergeCell ref="H37:I37"/>
    <mergeCell ref="H38:I38"/>
    <mergeCell ref="H39:I39"/>
    <mergeCell ref="H40:I40"/>
    <mergeCell ref="H41:I41"/>
    <mergeCell ref="J4:K4"/>
    <mergeCell ref="J7:K7"/>
    <mergeCell ref="B2:K2"/>
    <mergeCell ref="B3:C3"/>
    <mergeCell ref="J3:K3"/>
    <mergeCell ref="B4:C4"/>
    <mergeCell ref="B5:C5"/>
    <mergeCell ref="B6:C6"/>
    <mergeCell ref="B7:C7"/>
    <mergeCell ref="J5:K5"/>
    <mergeCell ref="H18:I18"/>
    <mergeCell ref="H19:I19"/>
    <mergeCell ref="F17:F18"/>
    <mergeCell ref="G17:G18"/>
    <mergeCell ref="F19:F20"/>
    <mergeCell ref="G19:G20"/>
    <mergeCell ref="C17:D17"/>
    <mergeCell ref="G12:G14"/>
    <mergeCell ref="H12:I14"/>
    <mergeCell ref="H15:I15"/>
    <mergeCell ref="H16:I16"/>
    <mergeCell ref="H17:I17"/>
    <mergeCell ref="C18:D18"/>
    <mergeCell ref="C19:D19"/>
    <mergeCell ref="C20:D20"/>
    <mergeCell ref="C21:D21"/>
    <mergeCell ref="C22:D22"/>
    <mergeCell ref="C23:D23"/>
    <mergeCell ref="E12:E14"/>
    <mergeCell ref="F12:F14"/>
    <mergeCell ref="B15:B16"/>
    <mergeCell ref="C15:D15"/>
    <mergeCell ref="F15:F16"/>
    <mergeCell ref="G15:G16"/>
    <mergeCell ref="C16:D16"/>
    <mergeCell ref="B36:B37"/>
    <mergeCell ref="G32:G33"/>
    <mergeCell ref="G34:G35"/>
    <mergeCell ref="G36:G37"/>
    <mergeCell ref="F21:F22"/>
    <mergeCell ref="G21:G22"/>
    <mergeCell ref="F23:F24"/>
    <mergeCell ref="G23:G24"/>
    <mergeCell ref="C24:D24"/>
    <mergeCell ref="G26:K26"/>
    <mergeCell ref="B26:F26"/>
    <mergeCell ref="C28:F28"/>
    <mergeCell ref="C29:D31"/>
    <mergeCell ref="E29:E31"/>
    <mergeCell ref="F29:F31"/>
    <mergeCell ref="G29:G31"/>
    <mergeCell ref="B38:B39"/>
    <mergeCell ref="B40:B41"/>
    <mergeCell ref="B17:B18"/>
    <mergeCell ref="B19:B20"/>
    <mergeCell ref="B21:B22"/>
    <mergeCell ref="B23:B24"/>
    <mergeCell ref="B29:B31"/>
    <mergeCell ref="B32:B33"/>
    <mergeCell ref="B34:B35"/>
    <mergeCell ref="B25:E25"/>
    <mergeCell ref="C39:D39"/>
    <mergeCell ref="F32:F33"/>
    <mergeCell ref="F34:F35"/>
    <mergeCell ref="F36:F37"/>
    <mergeCell ref="F38:F39"/>
    <mergeCell ref="F40:F41"/>
    <mergeCell ref="C32:D32"/>
    <mergeCell ref="C40:D40"/>
    <mergeCell ref="C41:D41"/>
    <mergeCell ref="B42:E42"/>
    <mergeCell ref="B43:F43"/>
    <mergeCell ref="C33:D33"/>
    <mergeCell ref="C34:D34"/>
    <mergeCell ref="C35:D35"/>
    <mergeCell ref="C36:D36"/>
    <mergeCell ref="C37:D37"/>
    <mergeCell ref="C38:D38"/>
    <mergeCell ref="B54:B55"/>
    <mergeCell ref="C54:D54"/>
    <mergeCell ref="C55:D55"/>
    <mergeCell ref="C56:D56"/>
    <mergeCell ref="C57:D57"/>
    <mergeCell ref="C58:D58"/>
    <mergeCell ref="B58:B59"/>
    <mergeCell ref="C71:D71"/>
    <mergeCell ref="C72:D72"/>
    <mergeCell ref="C73:D73"/>
    <mergeCell ref="C74:D74"/>
    <mergeCell ref="C51:D51"/>
    <mergeCell ref="C52:D52"/>
    <mergeCell ref="C64:D66"/>
    <mergeCell ref="E64:E66"/>
    <mergeCell ref="F64:F66"/>
    <mergeCell ref="G64:G66"/>
    <mergeCell ref="C67:D67"/>
    <mergeCell ref="F67:F68"/>
    <mergeCell ref="G67:G68"/>
    <mergeCell ref="B71:B72"/>
    <mergeCell ref="B73:B74"/>
    <mergeCell ref="B75:B76"/>
    <mergeCell ref="B56:B57"/>
    <mergeCell ref="F58:F59"/>
    <mergeCell ref="G58:G59"/>
    <mergeCell ref="C59:D59"/>
    <mergeCell ref="B60:E60"/>
    <mergeCell ref="B61:F61"/>
    <mergeCell ref="C63:F63"/>
    <mergeCell ref="G73:G74"/>
    <mergeCell ref="F75:F76"/>
    <mergeCell ref="G75:G76"/>
    <mergeCell ref="C68:D68"/>
    <mergeCell ref="C69:D69"/>
    <mergeCell ref="F69:F70"/>
    <mergeCell ref="G69:G70"/>
    <mergeCell ref="C70:D70"/>
    <mergeCell ref="F71:F72"/>
    <mergeCell ref="G71:G72"/>
    <mergeCell ref="B50:B51"/>
    <mergeCell ref="C50:D50"/>
    <mergeCell ref="C75:D75"/>
    <mergeCell ref="C76:D76"/>
    <mergeCell ref="B77:E77"/>
    <mergeCell ref="B78:F78"/>
    <mergeCell ref="F73:F74"/>
    <mergeCell ref="B64:B66"/>
    <mergeCell ref="B67:B68"/>
    <mergeCell ref="B69:B70"/>
    <mergeCell ref="F54:F55"/>
    <mergeCell ref="G54:G55"/>
    <mergeCell ref="F56:F57"/>
    <mergeCell ref="G56:G57"/>
    <mergeCell ref="E47:E49"/>
    <mergeCell ref="F47:F49"/>
    <mergeCell ref="G38:G39"/>
    <mergeCell ref="G40:G41"/>
    <mergeCell ref="J47:J49"/>
    <mergeCell ref="K47:K49"/>
    <mergeCell ref="K50:K51"/>
    <mergeCell ref="K52:K53"/>
    <mergeCell ref="B45:K45"/>
    <mergeCell ref="C46:F46"/>
    <mergeCell ref="H46:K46"/>
    <mergeCell ref="B47:B49"/>
    <mergeCell ref="B52:B53"/>
    <mergeCell ref="C53:D53"/>
    <mergeCell ref="G47:G49"/>
    <mergeCell ref="H47:I49"/>
    <mergeCell ref="H50:I50"/>
    <mergeCell ref="H51:I51"/>
    <mergeCell ref="H52:I52"/>
    <mergeCell ref="H53:I53"/>
    <mergeCell ref="C47:D49"/>
    <mergeCell ref="F52:F53"/>
    <mergeCell ref="G60:J60"/>
    <mergeCell ref="G61:K61"/>
    <mergeCell ref="J82:J84"/>
    <mergeCell ref="K82:K84"/>
    <mergeCell ref="F50:F51"/>
    <mergeCell ref="G50:G51"/>
    <mergeCell ref="K54:K55"/>
    <mergeCell ref="K56:K57"/>
    <mergeCell ref="K58:K59"/>
    <mergeCell ref="G52:G53"/>
    <mergeCell ref="H54:I54"/>
    <mergeCell ref="H55:I55"/>
    <mergeCell ref="H56:I56"/>
    <mergeCell ref="H57:I57"/>
    <mergeCell ref="H58:I58"/>
    <mergeCell ref="H59:I59"/>
    <mergeCell ref="K106:K107"/>
    <mergeCell ref="K89:K90"/>
    <mergeCell ref="K91:K92"/>
    <mergeCell ref="K93:K94"/>
    <mergeCell ref="H90:I90"/>
    <mergeCell ref="H91:I91"/>
    <mergeCell ref="H92:I92"/>
    <mergeCell ref="H93:I93"/>
    <mergeCell ref="H94:I94"/>
    <mergeCell ref="G95:J95"/>
    <mergeCell ref="H102:I102"/>
    <mergeCell ref="K102:K103"/>
    <mergeCell ref="H103:I103"/>
    <mergeCell ref="H104:I104"/>
    <mergeCell ref="K104:K105"/>
    <mergeCell ref="H105:I105"/>
    <mergeCell ref="C152:D154"/>
    <mergeCell ref="B152:B154"/>
    <mergeCell ref="B145:B146"/>
    <mergeCell ref="H106:I106"/>
    <mergeCell ref="H107:I107"/>
    <mergeCell ref="H108:I108"/>
    <mergeCell ref="G152:G154"/>
    <mergeCell ref="H152:I154"/>
    <mergeCell ref="J152:J154"/>
    <mergeCell ref="K152:K154"/>
    <mergeCell ref="H146:I146"/>
    <mergeCell ref="G147:J147"/>
    <mergeCell ref="G148:K148"/>
    <mergeCell ref="B150:K150"/>
    <mergeCell ref="C151:F151"/>
    <mergeCell ref="H151:K151"/>
    <mergeCell ref="K126:K127"/>
    <mergeCell ref="K128:K129"/>
    <mergeCell ref="H123:I123"/>
    <mergeCell ref="H124:I124"/>
    <mergeCell ref="K124:K125"/>
    <mergeCell ref="H125:I125"/>
    <mergeCell ref="H126:I126"/>
    <mergeCell ref="H127:I127"/>
    <mergeCell ref="H128:I128"/>
    <mergeCell ref="B134:B136"/>
    <mergeCell ref="K134:K136"/>
    <mergeCell ref="B139:B140"/>
    <mergeCell ref="B141:B142"/>
    <mergeCell ref="B130:E130"/>
    <mergeCell ref="B131:F131"/>
    <mergeCell ref="K141:K142"/>
    <mergeCell ref="H142:I142"/>
    <mergeCell ref="H129:I129"/>
    <mergeCell ref="G130:J130"/>
    <mergeCell ref="G131:K131"/>
    <mergeCell ref="B132:K132"/>
    <mergeCell ref="C133:F133"/>
    <mergeCell ref="H133:K133"/>
    <mergeCell ref="G143:G144"/>
    <mergeCell ref="F134:F136"/>
    <mergeCell ref="G134:G136"/>
    <mergeCell ref="F137:F138"/>
    <mergeCell ref="G137:G138"/>
    <mergeCell ref="F139:F140"/>
    <mergeCell ref="G139:G140"/>
    <mergeCell ref="F141:F142"/>
    <mergeCell ref="G141:G142"/>
    <mergeCell ref="C146:D146"/>
    <mergeCell ref="B147:E147"/>
    <mergeCell ref="B148:F148"/>
    <mergeCell ref="C141:D141"/>
    <mergeCell ref="C142:D142"/>
    <mergeCell ref="B143:B144"/>
    <mergeCell ref="C143:D143"/>
    <mergeCell ref="F143:F144"/>
    <mergeCell ref="H141:I141"/>
    <mergeCell ref="H160:I160"/>
    <mergeCell ref="H161:I161"/>
    <mergeCell ref="K161:K162"/>
    <mergeCell ref="C162:D162"/>
    <mergeCell ref="H162:I162"/>
    <mergeCell ref="C144:D144"/>
    <mergeCell ref="C145:D145"/>
    <mergeCell ref="F145:F146"/>
    <mergeCell ref="G145:G146"/>
    <mergeCell ref="H110:I110"/>
    <mergeCell ref="K110:K111"/>
    <mergeCell ref="H111:I111"/>
    <mergeCell ref="G112:J112"/>
    <mergeCell ref="G113:K113"/>
    <mergeCell ref="F110:F111"/>
    <mergeCell ref="E117:E119"/>
    <mergeCell ref="B120:B121"/>
    <mergeCell ref="C108:D108"/>
    <mergeCell ref="C109:D109"/>
    <mergeCell ref="C110:D110"/>
    <mergeCell ref="C111:D111"/>
    <mergeCell ref="B112:E112"/>
    <mergeCell ref="B113:F113"/>
    <mergeCell ref="C129:D129"/>
    <mergeCell ref="C120:D120"/>
    <mergeCell ref="C121:D121"/>
    <mergeCell ref="B106:B107"/>
    <mergeCell ref="B108:B109"/>
    <mergeCell ref="B110:B111"/>
    <mergeCell ref="B117:B119"/>
    <mergeCell ref="C117:D119"/>
    <mergeCell ref="F126:F127"/>
    <mergeCell ref="G126:G127"/>
    <mergeCell ref="F128:F129"/>
    <mergeCell ref="G128:G129"/>
    <mergeCell ref="B124:B125"/>
    <mergeCell ref="B126:B127"/>
    <mergeCell ref="B128:B129"/>
    <mergeCell ref="C126:D126"/>
    <mergeCell ref="C127:D127"/>
    <mergeCell ref="C128:D128"/>
    <mergeCell ref="F106:F107"/>
    <mergeCell ref="G106:G107"/>
    <mergeCell ref="G108:G109"/>
    <mergeCell ref="G110:G111"/>
    <mergeCell ref="B115:K115"/>
    <mergeCell ref="C116:F116"/>
    <mergeCell ref="H116:K116"/>
    <mergeCell ref="F108:F109"/>
    <mergeCell ref="K108:K109"/>
    <mergeCell ref="H109:I109"/>
    <mergeCell ref="C125:D125"/>
    <mergeCell ref="G99:G101"/>
    <mergeCell ref="H99:I101"/>
    <mergeCell ref="B104:B105"/>
    <mergeCell ref="C104:D104"/>
    <mergeCell ref="C105:D105"/>
    <mergeCell ref="C106:D106"/>
    <mergeCell ref="C107:D107"/>
    <mergeCell ref="F104:F105"/>
    <mergeCell ref="G104:G105"/>
    <mergeCell ref="B122:B123"/>
    <mergeCell ref="C122:D122"/>
    <mergeCell ref="F122:F123"/>
    <mergeCell ref="G122:G123"/>
    <mergeCell ref="C123:D123"/>
    <mergeCell ref="C124:D124"/>
    <mergeCell ref="F124:F125"/>
    <mergeCell ref="G124:G125"/>
    <mergeCell ref="B102:B103"/>
    <mergeCell ref="C103:D103"/>
    <mergeCell ref="C99:D101"/>
    <mergeCell ref="C102:D102"/>
    <mergeCell ref="F102:F103"/>
    <mergeCell ref="G102:G103"/>
    <mergeCell ref="B97:K97"/>
    <mergeCell ref="C98:F98"/>
    <mergeCell ref="H98:K98"/>
    <mergeCell ref="B99:B101"/>
    <mergeCell ref="E99:E101"/>
    <mergeCell ref="F99:F101"/>
    <mergeCell ref="F117:F119"/>
    <mergeCell ref="G117:G119"/>
    <mergeCell ref="H117:I119"/>
    <mergeCell ref="J117:J119"/>
    <mergeCell ref="K117:K119"/>
    <mergeCell ref="F120:F121"/>
    <mergeCell ref="G120:G121"/>
    <mergeCell ref="H120:I120"/>
    <mergeCell ref="K120:K121"/>
    <mergeCell ref="H121:I121"/>
    <mergeCell ref="B137:B138"/>
    <mergeCell ref="C137:D137"/>
    <mergeCell ref="C138:D138"/>
    <mergeCell ref="C139:D139"/>
    <mergeCell ref="C140:D140"/>
    <mergeCell ref="H134:I136"/>
    <mergeCell ref="H137:I137"/>
    <mergeCell ref="H138:I138"/>
    <mergeCell ref="H139:I139"/>
    <mergeCell ref="H140:I140"/>
    <mergeCell ref="H156:I156"/>
    <mergeCell ref="E152:E154"/>
    <mergeCell ref="F152:F154"/>
    <mergeCell ref="H122:I122"/>
    <mergeCell ref="K122:K123"/>
    <mergeCell ref="C134:D136"/>
    <mergeCell ref="E134:E136"/>
    <mergeCell ref="J134:J136"/>
    <mergeCell ref="K137:K138"/>
    <mergeCell ref="K139:K140"/>
    <mergeCell ref="H143:I143"/>
    <mergeCell ref="K143:K144"/>
    <mergeCell ref="H144:I144"/>
    <mergeCell ref="H145:I145"/>
    <mergeCell ref="K145:K146"/>
    <mergeCell ref="H155:I155"/>
    <mergeCell ref="G157:G158"/>
    <mergeCell ref="K157:K158"/>
    <mergeCell ref="C158:D158"/>
    <mergeCell ref="H158:I158"/>
    <mergeCell ref="C159:D159"/>
    <mergeCell ref="H159:I159"/>
    <mergeCell ref="F159:F160"/>
    <mergeCell ref="G159:G160"/>
    <mergeCell ref="B166:F166"/>
    <mergeCell ref="C168:F168"/>
    <mergeCell ref="B169:B171"/>
    <mergeCell ref="E169:E171"/>
    <mergeCell ref="F155:F156"/>
    <mergeCell ref="F157:F158"/>
    <mergeCell ref="B155:B156"/>
    <mergeCell ref="B157:B158"/>
    <mergeCell ref="B159:B160"/>
    <mergeCell ref="B161:B162"/>
    <mergeCell ref="H187:I189"/>
    <mergeCell ref="J187:J189"/>
    <mergeCell ref="C155:D155"/>
    <mergeCell ref="G155:G156"/>
    <mergeCell ref="K155:K156"/>
    <mergeCell ref="C156:D156"/>
    <mergeCell ref="C157:D157"/>
    <mergeCell ref="H157:I157"/>
    <mergeCell ref="C169:D171"/>
    <mergeCell ref="C172:D172"/>
    <mergeCell ref="K187:K189"/>
    <mergeCell ref="C179:D179"/>
    <mergeCell ref="C180:D180"/>
    <mergeCell ref="B187:B189"/>
    <mergeCell ref="C187:D189"/>
    <mergeCell ref="E187:E189"/>
    <mergeCell ref="F187:F189"/>
    <mergeCell ref="G187:G189"/>
    <mergeCell ref="H180:I180"/>
    <mergeCell ref="K180:K181"/>
    <mergeCell ref="C173:D173"/>
    <mergeCell ref="H181:I181"/>
    <mergeCell ref="G182:J182"/>
    <mergeCell ref="G183:K183"/>
    <mergeCell ref="B185:K185"/>
    <mergeCell ref="C186:F186"/>
    <mergeCell ref="H186:K186"/>
    <mergeCell ref="B178:B179"/>
    <mergeCell ref="C178:D178"/>
    <mergeCell ref="B180:B181"/>
    <mergeCell ref="G166:K166"/>
    <mergeCell ref="H168:K168"/>
    <mergeCell ref="B163:B164"/>
    <mergeCell ref="C163:D163"/>
    <mergeCell ref="F163:F164"/>
    <mergeCell ref="G163:G164"/>
    <mergeCell ref="H163:I163"/>
    <mergeCell ref="K163:K164"/>
    <mergeCell ref="H164:I164"/>
    <mergeCell ref="C164:D164"/>
    <mergeCell ref="K159:K160"/>
    <mergeCell ref="C160:D160"/>
    <mergeCell ref="C161:D161"/>
    <mergeCell ref="F161:F162"/>
    <mergeCell ref="G161:G162"/>
    <mergeCell ref="G165:J165"/>
    <mergeCell ref="B165:E165"/>
    <mergeCell ref="H178:I178"/>
    <mergeCell ref="K178:K179"/>
    <mergeCell ref="H179:I179"/>
    <mergeCell ref="K176:K177"/>
    <mergeCell ref="K172:K173"/>
    <mergeCell ref="K174:K175"/>
    <mergeCell ref="F169:F171"/>
    <mergeCell ref="G169:G171"/>
    <mergeCell ref="H169:I171"/>
    <mergeCell ref="J169:J171"/>
    <mergeCell ref="K169:K171"/>
    <mergeCell ref="H175:I175"/>
    <mergeCell ref="F180:F181"/>
    <mergeCell ref="G180:G181"/>
    <mergeCell ref="C181:D181"/>
    <mergeCell ref="B182:E182"/>
    <mergeCell ref="B183:F183"/>
    <mergeCell ref="F174:F175"/>
    <mergeCell ref="F176:F177"/>
    <mergeCell ref="F178:F179"/>
    <mergeCell ref="G178:G179"/>
    <mergeCell ref="H177:I177"/>
    <mergeCell ref="F172:F173"/>
    <mergeCell ref="G172:G173"/>
    <mergeCell ref="H172:I172"/>
    <mergeCell ref="H173:I173"/>
    <mergeCell ref="H174:I174"/>
    <mergeCell ref="H176:I176"/>
    <mergeCell ref="H208:I208"/>
    <mergeCell ref="C176:D176"/>
    <mergeCell ref="C177:D177"/>
    <mergeCell ref="B172:B173"/>
    <mergeCell ref="B174:B175"/>
    <mergeCell ref="C174:D174"/>
    <mergeCell ref="G174:G175"/>
    <mergeCell ref="C175:D175"/>
    <mergeCell ref="B176:B177"/>
    <mergeCell ref="G176:G177"/>
    <mergeCell ref="B192:B193"/>
    <mergeCell ref="F192:F193"/>
    <mergeCell ref="G192:G193"/>
    <mergeCell ref="H192:I192"/>
    <mergeCell ref="K192:K193"/>
    <mergeCell ref="H193:I193"/>
    <mergeCell ref="C192:D192"/>
    <mergeCell ref="C193:D193"/>
    <mergeCell ref="B190:B191"/>
    <mergeCell ref="F190:F191"/>
    <mergeCell ref="G190:G191"/>
    <mergeCell ref="H190:I190"/>
    <mergeCell ref="K190:K191"/>
    <mergeCell ref="H191:I191"/>
    <mergeCell ref="C190:D190"/>
    <mergeCell ref="C191:D191"/>
    <mergeCell ref="K194:K195"/>
    <mergeCell ref="H195:I195"/>
    <mergeCell ref="C194:D194"/>
    <mergeCell ref="C195:D195"/>
    <mergeCell ref="B196:B197"/>
    <mergeCell ref="F196:F197"/>
    <mergeCell ref="G196:G197"/>
    <mergeCell ref="H196:I196"/>
    <mergeCell ref="K196:K197"/>
    <mergeCell ref="H197:I197"/>
    <mergeCell ref="F198:F199"/>
    <mergeCell ref="G198:G199"/>
    <mergeCell ref="H198:I198"/>
    <mergeCell ref="B194:B195"/>
    <mergeCell ref="F194:F195"/>
    <mergeCell ref="G194:G195"/>
    <mergeCell ref="H194:I194"/>
    <mergeCell ref="B204:B206"/>
    <mergeCell ref="C198:D198"/>
    <mergeCell ref="C199:D199"/>
    <mergeCell ref="B200:E200"/>
    <mergeCell ref="C196:D196"/>
    <mergeCell ref="C197:D197"/>
    <mergeCell ref="B198:B199"/>
    <mergeCell ref="B201:F201"/>
    <mergeCell ref="G201:K201"/>
    <mergeCell ref="B202:K202"/>
    <mergeCell ref="C203:F203"/>
    <mergeCell ref="H203:K203"/>
    <mergeCell ref="C204:D206"/>
    <mergeCell ref="E204:E206"/>
    <mergeCell ref="F204:F206"/>
    <mergeCell ref="G204:G206"/>
    <mergeCell ref="H204:I206"/>
    <mergeCell ref="H213:I213"/>
    <mergeCell ref="H214:I214"/>
    <mergeCell ref="H215:I215"/>
    <mergeCell ref="H216:I216"/>
    <mergeCell ref="K198:K199"/>
    <mergeCell ref="H199:I199"/>
    <mergeCell ref="G200:J200"/>
    <mergeCell ref="J204:J206"/>
    <mergeCell ref="K204:K206"/>
    <mergeCell ref="H207:I207"/>
    <mergeCell ref="G215:G216"/>
    <mergeCell ref="K207:K208"/>
    <mergeCell ref="K209:K210"/>
    <mergeCell ref="K211:K212"/>
    <mergeCell ref="K213:K214"/>
    <mergeCell ref="K215:K216"/>
    <mergeCell ref="H209:I209"/>
    <mergeCell ref="H210:I210"/>
    <mergeCell ref="H211:I211"/>
    <mergeCell ref="H212:I212"/>
    <mergeCell ref="B215:B216"/>
    <mergeCell ref="C215:D215"/>
    <mergeCell ref="C216:D216"/>
    <mergeCell ref="F209:F210"/>
    <mergeCell ref="G209:G210"/>
    <mergeCell ref="F211:F212"/>
    <mergeCell ref="G211:G212"/>
    <mergeCell ref="F213:F214"/>
    <mergeCell ref="G213:G214"/>
    <mergeCell ref="F215:F216"/>
    <mergeCell ref="C214:D214"/>
    <mergeCell ref="B207:B208"/>
    <mergeCell ref="C207:D207"/>
    <mergeCell ref="F207:F208"/>
    <mergeCell ref="G207:G208"/>
    <mergeCell ref="B209:B210"/>
    <mergeCell ref="C210:D210"/>
    <mergeCell ref="B213:B214"/>
    <mergeCell ref="B217:E217"/>
    <mergeCell ref="G217:J217"/>
    <mergeCell ref="B218:F218"/>
    <mergeCell ref="G218:K218"/>
    <mergeCell ref="C208:D208"/>
    <mergeCell ref="C209:D209"/>
    <mergeCell ref="B211:B212"/>
    <mergeCell ref="C211:D211"/>
    <mergeCell ref="C212:D212"/>
    <mergeCell ref="C213:D213"/>
  </mergeCells>
  <dataValidations count="2">
    <dataValidation type="list" allowBlank="1" showErrorMessage="1" sqref="C11 H11 C28 H28 C46 H46 C63 H63 C81 H81 C98 H98 C116 H116 C133 H133 C151 H151 C168 H168 C186 H186 C203 H203" xr:uid="{00000000-0002-0000-0000-000001000000}">
      <formula1>$B$4:$C$7</formula1>
    </dataValidation>
    <dataValidation type="list" allowBlank="1" showErrorMessage="1" sqref="F15 K15 F17 K17 F19 K19 F21 K21 F23 K23 F32 K32 F34 K34 F36 K36 F38 K38 F40 K40 F50 K50 F52 K52 F54 K54 F56 K56 F58 K58 F67 K67 F69 K69 F71 K71 F73 K73 F75 K75 F85 K85 F87 K87 F89 K89 F91 K91 F93 K93 F102 K102 F104 K104 F106 K106 F108 K108 F110 K110 F120 K120 F122 K122 F124 K124 F126 K126 F128 K128 F137 K137 F139 K139 F141 K141 F143 K143 F145 K145 F155 K155 F157 K157 F159 K159 F161 K161 F163 K163 F172 K172 F174 K174 F176 K176 F178 K178 F180 K180 F190 K190 F192 K192 F194 K194 F196 K196 F198 K198 F207 K207 F209 K209 F211 K211 F213 K213 F215 K215" xr:uid="{00000000-0002-0000-0000-000000000000}">
      <formula1>$C$240:$C$261</formula1>
    </dataValidation>
  </dataValidations>
  <printOptions horizontalCentered="1" gridLines="1"/>
  <pageMargins left="0.7" right="0.7" top="0.75" bottom="0.75" header="0" footer="0"/>
  <pageSetup pageOrder="overThenDown" orientation="portrait" cellComments="atEnd"/>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40EFB-525B-44B2-87E9-5ADDF40C9DD9}">
  <sheetPr>
    <outlinePr summaryBelow="0" summaryRight="0"/>
    <pageSetUpPr fitToPage="1"/>
  </sheetPr>
  <dimension ref="A1:Y337"/>
  <sheetViews>
    <sheetView showGridLines="0" workbookViewId="0">
      <selection activeCell="AA15" sqref="AA15"/>
    </sheetView>
  </sheetViews>
  <sheetFormatPr defaultColWidth="12.5703125" defaultRowHeight="12.75" customHeight="1"/>
  <cols>
    <col min="1" max="1" width="2.42578125" customWidth="1"/>
    <col min="2" max="2" width="7.5703125" customWidth="1"/>
    <col min="3" max="3" width="13.85546875" customWidth="1"/>
    <col min="4" max="4" width="8.85546875" customWidth="1"/>
    <col min="5" max="5" width="5.140625" customWidth="1"/>
    <col min="6" max="6" width="8.85546875" customWidth="1"/>
    <col min="7" max="7" width="7.5703125" customWidth="1"/>
    <col min="8" max="9" width="11.42578125" customWidth="1"/>
    <col min="10" max="10" width="5.140625" customWidth="1"/>
    <col min="11" max="11" width="8.85546875" customWidth="1"/>
    <col min="12" max="12" width="8.42578125" customWidth="1"/>
    <col min="13" max="14" width="18.7109375" hidden="1" customWidth="1"/>
    <col min="15" max="15" width="13.7109375" hidden="1" customWidth="1"/>
    <col min="16" max="16" width="16.5703125" hidden="1" customWidth="1"/>
    <col min="17" max="17" width="10.7109375" hidden="1" customWidth="1"/>
    <col min="18" max="18" width="17.140625" hidden="1" customWidth="1"/>
    <col min="19" max="19" width="19.85546875" hidden="1" customWidth="1"/>
    <col min="20" max="20" width="23" hidden="1" customWidth="1"/>
    <col min="21" max="21" width="12.5703125" hidden="1" customWidth="1"/>
    <col min="22" max="25" width="8.42578125" hidden="1" customWidth="1"/>
  </cols>
  <sheetData>
    <row r="1" spans="1:25" ht="23.25">
      <c r="A1" s="1"/>
      <c r="B1" s="1"/>
      <c r="C1" s="1"/>
      <c r="D1" s="1"/>
      <c r="E1" s="1"/>
      <c r="F1" s="1"/>
      <c r="G1" s="1"/>
      <c r="H1" s="1"/>
      <c r="I1" s="1"/>
      <c r="J1" s="1"/>
      <c r="K1" s="1"/>
      <c r="L1" s="1"/>
      <c r="M1" s="1"/>
      <c r="N1" s="1"/>
      <c r="O1" s="1"/>
      <c r="P1" s="1"/>
      <c r="Q1" s="1"/>
      <c r="R1" s="1"/>
      <c r="S1" s="1"/>
      <c r="T1" s="1"/>
      <c r="U1" s="1"/>
      <c r="V1" s="1"/>
      <c r="W1" s="1"/>
      <c r="X1" s="1"/>
      <c r="Y1" s="1"/>
    </row>
    <row r="2" spans="1:25" ht="23.25">
      <c r="A2" s="1"/>
      <c r="B2" s="86" t="s">
        <v>989</v>
      </c>
      <c r="C2" s="45"/>
      <c r="D2" s="45"/>
      <c r="E2" s="45"/>
      <c r="F2" s="45"/>
      <c r="G2" s="45"/>
      <c r="H2" s="45"/>
      <c r="I2" s="45"/>
      <c r="J2" s="45"/>
      <c r="K2" s="43"/>
      <c r="L2" s="1"/>
      <c r="M2" s="1"/>
      <c r="N2" s="1"/>
      <c r="O2" s="1"/>
      <c r="P2" s="1"/>
      <c r="Q2" s="1"/>
      <c r="R2" s="1"/>
      <c r="S2" s="1"/>
      <c r="T2" s="1"/>
      <c r="U2" s="1"/>
      <c r="V2" s="1"/>
      <c r="W2" s="1"/>
      <c r="X2" s="1"/>
      <c r="Y2" s="1"/>
    </row>
    <row r="3" spans="1:25" ht="15">
      <c r="A3" s="2"/>
      <c r="B3" s="62" t="s">
        <v>1</v>
      </c>
      <c r="C3" s="43"/>
      <c r="D3" s="3" t="s">
        <v>2</v>
      </c>
      <c r="E3" s="3" t="s">
        <v>3</v>
      </c>
      <c r="F3" s="3" t="s">
        <v>4</v>
      </c>
      <c r="G3" s="3" t="s">
        <v>5</v>
      </c>
      <c r="H3" s="3" t="s">
        <v>6</v>
      </c>
      <c r="I3" s="3" t="s">
        <v>7</v>
      </c>
      <c r="J3" s="62" t="s">
        <v>8</v>
      </c>
      <c r="K3" s="43"/>
      <c r="L3" s="4"/>
      <c r="M3" s="4"/>
      <c r="N3" s="4"/>
      <c r="O3" s="5" t="s">
        <v>9</v>
      </c>
      <c r="P3" s="4" t="s">
        <v>10</v>
      </c>
      <c r="Q3" s="4" t="s">
        <v>11</v>
      </c>
      <c r="R3" s="4" t="s">
        <v>12</v>
      </c>
      <c r="S3" s="4" t="s">
        <v>13</v>
      </c>
      <c r="T3" s="4" t="s">
        <v>14</v>
      </c>
      <c r="U3" s="4" t="s">
        <v>15</v>
      </c>
      <c r="V3" s="4"/>
      <c r="W3" s="4"/>
      <c r="X3" s="4"/>
      <c r="Y3" s="4"/>
    </row>
    <row r="4" spans="1:25" ht="15">
      <c r="A4" s="6">
        <v>1</v>
      </c>
      <c r="B4" s="63" t="str">
        <f>VLOOKUP(A4,$M$4:$X$7,2,FALSE)</f>
        <v>THE VINES</v>
      </c>
      <c r="C4" s="43"/>
      <c r="D4" s="7">
        <f>VLOOKUP(A4,$M$4:$X$7,3,FALSE)</f>
        <v>6</v>
      </c>
      <c r="E4" s="7">
        <f>VLOOKUP(A4,$M$4:$X$7,4,FALSE)</f>
        <v>4</v>
      </c>
      <c r="F4" s="7">
        <f>VLOOKUP(A4,$M$4:$X$7,5,FALSE)</f>
        <v>2</v>
      </c>
      <c r="G4" s="7">
        <f>VLOOKUP(A4,$M$4:$X$7,6,FALSE)</f>
        <v>0</v>
      </c>
      <c r="H4" s="7">
        <f>VLOOKUP(A4,$M$4:$X$7,7,FALSE)</f>
        <v>18</v>
      </c>
      <c r="I4" s="7">
        <f>VLOOKUP(A4,$M$4:$X$7,8,FALSE)</f>
        <v>12</v>
      </c>
      <c r="J4" s="60">
        <f>VLOOKUP(A4,$M$4:$X$7,9,FALSE)</f>
        <v>10</v>
      </c>
      <c r="K4" s="43"/>
      <c r="L4" s="8"/>
      <c r="M4" s="8">
        <f>RANK(X4,$X$4:$X$7,1)</f>
        <v>3</v>
      </c>
      <c r="N4" s="9" t="s">
        <v>776</v>
      </c>
      <c r="O4" s="10">
        <f>COUNTIF($N$9:$P$327,N4)</f>
        <v>6</v>
      </c>
      <c r="P4" s="8">
        <f>COUNTIF($R$9:$R$327,N4)</f>
        <v>2</v>
      </c>
      <c r="Q4" s="8">
        <f>COUNTIF($S$9:$T$327,N4)</f>
        <v>1</v>
      </c>
      <c r="R4" s="8">
        <f>O4-P4-Q4</f>
        <v>3</v>
      </c>
      <c r="S4" s="8">
        <f>SUMIF($N$8:$N$219,N4,$O$8:$O$219)+SUMIF($P$8:$P$219,N4,$Q$8:$Q$219)</f>
        <v>11.5</v>
      </c>
      <c r="T4" s="8">
        <f>O4*5-S4</f>
        <v>18.5</v>
      </c>
      <c r="U4" s="8">
        <f>P4*2+Q4</f>
        <v>5</v>
      </c>
      <c r="V4" s="8">
        <f>U4+(S4/100)</f>
        <v>5.1150000000000002</v>
      </c>
      <c r="W4" s="8">
        <f>RANK(V4,$V$4:$V$7)</f>
        <v>3</v>
      </c>
      <c r="X4" s="8">
        <f>W4+0.01</f>
        <v>3.01</v>
      </c>
    </row>
    <row r="5" spans="1:25" ht="15">
      <c r="A5" s="6">
        <v>2</v>
      </c>
      <c r="B5" s="63" t="str">
        <f>VLOOKUP(A5,$M$4:$X$7,2,FALSE)</f>
        <v>NEDLANDS</v>
      </c>
      <c r="C5" s="43"/>
      <c r="D5" s="7">
        <f>VLOOKUP(A5,$M$4:$X$7,3,FALSE)</f>
        <v>6</v>
      </c>
      <c r="E5" s="7">
        <f>VLOOKUP(A5,$M$4:$X$7,4,FALSE)</f>
        <v>2</v>
      </c>
      <c r="F5" s="7">
        <f>VLOOKUP(A5,$M$4:$X$7,5,FALSE)</f>
        <v>1</v>
      </c>
      <c r="G5" s="7">
        <f>VLOOKUP(A5,$M$4:$X$7,6,FALSE)</f>
        <v>3</v>
      </c>
      <c r="H5" s="7">
        <f>VLOOKUP(A5,$M$4:$X$7,7,FALSE)</f>
        <v>16.5</v>
      </c>
      <c r="I5" s="7">
        <f>VLOOKUP(A5,$M$4:$X$7,8,FALSE)</f>
        <v>13.5</v>
      </c>
      <c r="J5" s="60">
        <f>VLOOKUP(A5,$M$4:$X$7,9,FALSE)</f>
        <v>5</v>
      </c>
      <c r="K5" s="43"/>
      <c r="L5" s="8"/>
      <c r="M5" s="8">
        <f>RANK(X5,$X$4:$X$7,1)</f>
        <v>4</v>
      </c>
      <c r="N5" s="9" t="s">
        <v>417</v>
      </c>
      <c r="O5" s="10">
        <f>COUNTIF($N$9:$P$327,N5)</f>
        <v>6</v>
      </c>
      <c r="P5" s="8">
        <f>COUNTIF($R$9:$R$327,N5)</f>
        <v>2</v>
      </c>
      <c r="Q5" s="8">
        <f>COUNTIF($S$9:$T$327,N5)</f>
        <v>0</v>
      </c>
      <c r="R5" s="8">
        <f>O5-P5-Q5</f>
        <v>4</v>
      </c>
      <c r="S5" s="8">
        <f>SUMIF($N$8:$N$219,N5,$O$8:$O$219)+SUMIF($P$8:$P$219,N5,$Q$8:$Q$219)</f>
        <v>14</v>
      </c>
      <c r="T5" s="8">
        <f>O5*5-S5</f>
        <v>16</v>
      </c>
      <c r="U5" s="8">
        <f>P5*2+Q5</f>
        <v>4</v>
      </c>
      <c r="V5" s="8">
        <f>U5+(S5/100)</f>
        <v>4.1399999999999997</v>
      </c>
      <c r="W5" s="8">
        <f>RANK(V5,$V$4:$V$7)</f>
        <v>4</v>
      </c>
      <c r="X5" s="8">
        <f>W5+0.02</f>
        <v>4.0199999999999996</v>
      </c>
    </row>
    <row r="6" spans="1:25" ht="15">
      <c r="A6" s="6">
        <v>3</v>
      </c>
      <c r="B6" s="63" t="str">
        <f>VLOOKUP(A6,$M$4:$X$7,2,FALSE)</f>
        <v>JOONDALUP</v>
      </c>
      <c r="C6" s="43"/>
      <c r="D6" s="7">
        <f>VLOOKUP(A6,$M$4:$X$7,3,FALSE)</f>
        <v>6</v>
      </c>
      <c r="E6" s="7">
        <f>VLOOKUP(A6,$M$4:$X$7,4,FALSE)</f>
        <v>2</v>
      </c>
      <c r="F6" s="7">
        <f>VLOOKUP(A6,$M$4:$X$7,5,FALSE)</f>
        <v>1</v>
      </c>
      <c r="G6" s="7">
        <f>VLOOKUP(A6,$M$4:$X$7,6,FALSE)</f>
        <v>3</v>
      </c>
      <c r="H6" s="7">
        <f>VLOOKUP(A6,$M$4:$X$7,7,FALSE)</f>
        <v>11.5</v>
      </c>
      <c r="I6" s="7">
        <f>VLOOKUP(A6,$M$4:$X$7,8,FALSE)</f>
        <v>18.5</v>
      </c>
      <c r="J6" s="60">
        <f>VLOOKUP(A6,$M$4:$X$7,9,FALSE)</f>
        <v>5</v>
      </c>
      <c r="K6" s="43"/>
      <c r="L6" s="8"/>
      <c r="M6" s="8">
        <f>RANK(X6,$X$4:$X$7,1)</f>
        <v>1</v>
      </c>
      <c r="N6" s="9" t="s">
        <v>18</v>
      </c>
      <c r="O6" s="10">
        <f>COUNTIF($N$9:$P$327,N6)</f>
        <v>6</v>
      </c>
      <c r="P6" s="8">
        <f>COUNTIF($R$9:$R$327,N6)</f>
        <v>4</v>
      </c>
      <c r="Q6" s="8">
        <f>COUNTIF($S$9:$T$327,N6)</f>
        <v>2</v>
      </c>
      <c r="R6" s="8">
        <f>O6-P6-Q6</f>
        <v>0</v>
      </c>
      <c r="S6" s="8">
        <f>SUMIF($N$8:$N$219,N6,$O$8:$O$219)+SUMIF($P$8:$P$219,N6,$Q$8:$Q$219)</f>
        <v>18</v>
      </c>
      <c r="T6" s="8">
        <f>O6*5-S6</f>
        <v>12</v>
      </c>
      <c r="U6" s="8">
        <f>P6*2+Q6</f>
        <v>10</v>
      </c>
      <c r="V6" s="8">
        <f>U6+(S6/100)</f>
        <v>10.18</v>
      </c>
      <c r="W6" s="8">
        <f>RANK(V6,$V$4:$V$7)</f>
        <v>1</v>
      </c>
      <c r="X6" s="8">
        <f>W6+0.03</f>
        <v>1.03</v>
      </c>
    </row>
    <row r="7" spans="1:25" ht="15">
      <c r="A7" s="6">
        <v>4</v>
      </c>
      <c r="B7" s="63" t="str">
        <f>VLOOKUP(A7,$M$4:$X$7,2,FALSE)</f>
        <v>LAKELANDS</v>
      </c>
      <c r="C7" s="43"/>
      <c r="D7" s="7">
        <f>VLOOKUP(A7,$M$4:$X$7,3,FALSE)</f>
        <v>6</v>
      </c>
      <c r="E7" s="7">
        <f>VLOOKUP(A7,$M$4:$X$7,4,FALSE)</f>
        <v>2</v>
      </c>
      <c r="F7" s="7">
        <f>VLOOKUP(A7,$M$4:$X$7,5,FALSE)</f>
        <v>0</v>
      </c>
      <c r="G7" s="7">
        <f>VLOOKUP(A7,$M$4:$X$7,6,FALSE)</f>
        <v>4</v>
      </c>
      <c r="H7" s="7">
        <f>VLOOKUP(A7,$M$4:$X$7,7,FALSE)</f>
        <v>14</v>
      </c>
      <c r="I7" s="7">
        <f>VLOOKUP(A7,$M$4:$X$7,8,FALSE)</f>
        <v>16</v>
      </c>
      <c r="J7" s="60">
        <f>VLOOKUP(A7,$M$4:$X$7,9,FALSE)</f>
        <v>4</v>
      </c>
      <c r="K7" s="43"/>
      <c r="L7" s="8"/>
      <c r="M7" s="8">
        <f>RANK(X7,$X$4:$X$7,1)</f>
        <v>2</v>
      </c>
      <c r="N7" s="9" t="s">
        <v>299</v>
      </c>
      <c r="O7" s="10">
        <f>COUNTIF($N$9:$P$327,N7)</f>
        <v>6</v>
      </c>
      <c r="P7" s="8">
        <f>COUNTIF($R$9:$R$327,N7)</f>
        <v>2</v>
      </c>
      <c r="Q7" s="8">
        <f>COUNTIF($S$9:$T$327,N7)</f>
        <v>1</v>
      </c>
      <c r="R7" s="8">
        <f>O7-P7-Q7</f>
        <v>3</v>
      </c>
      <c r="S7" s="8">
        <f>SUMIF($N$8:$N$219,N7,$O$8:$O$219)+SUMIF($P$8:$P$219,N7,$Q$8:$Q$219)</f>
        <v>16.5</v>
      </c>
      <c r="T7" s="8">
        <f>O7*5-S7</f>
        <v>13.5</v>
      </c>
      <c r="U7" s="8">
        <f>P7*2+Q7</f>
        <v>5</v>
      </c>
      <c r="V7" s="8">
        <f>U7+(S7/100)</f>
        <v>5.165</v>
      </c>
      <c r="W7" s="8">
        <f>RANK(V7,$V$4:$V$7)</f>
        <v>2</v>
      </c>
      <c r="X7" s="8">
        <f>W7+0.04</f>
        <v>2.04</v>
      </c>
    </row>
    <row r="8" spans="1:25" ht="15">
      <c r="A8" s="11"/>
      <c r="B8" s="64"/>
      <c r="C8" s="45"/>
      <c r="D8" s="45"/>
      <c r="E8" s="45"/>
      <c r="F8" s="45"/>
      <c r="G8" s="45"/>
      <c r="H8" s="45"/>
      <c r="I8" s="45"/>
      <c r="J8" s="45"/>
      <c r="K8" s="43"/>
      <c r="L8" s="11"/>
      <c r="M8" s="11"/>
      <c r="N8" s="11"/>
      <c r="O8" s="11"/>
      <c r="P8" s="11"/>
      <c r="Q8" s="11"/>
      <c r="R8" s="11"/>
      <c r="S8" s="11"/>
      <c r="T8" s="11"/>
      <c r="U8" s="11"/>
      <c r="V8" s="11"/>
      <c r="W8" s="11"/>
      <c r="X8" s="11"/>
      <c r="Y8" s="11"/>
    </row>
    <row r="9" spans="1:25" ht="23.25">
      <c r="A9" s="11"/>
      <c r="B9" s="65" t="s">
        <v>20</v>
      </c>
      <c r="C9" s="45"/>
      <c r="D9" s="45"/>
      <c r="E9" s="45"/>
      <c r="F9" s="45"/>
      <c r="G9" s="45"/>
      <c r="H9" s="45"/>
      <c r="I9" s="45"/>
      <c r="J9" s="45"/>
      <c r="K9" s="43"/>
      <c r="L9" s="12"/>
      <c r="M9" s="12"/>
      <c r="N9" s="12"/>
      <c r="O9" s="12"/>
      <c r="P9" s="12"/>
      <c r="Q9" s="12"/>
      <c r="R9" s="12"/>
      <c r="S9" s="12"/>
      <c r="T9" s="12"/>
      <c r="U9" s="12"/>
      <c r="V9" s="12"/>
      <c r="W9" s="12"/>
      <c r="X9" s="12"/>
      <c r="Y9" s="12"/>
    </row>
    <row r="10" spans="1:25" ht="20.25" customHeight="1">
      <c r="A10" s="11"/>
      <c r="B10" s="57" t="s">
        <v>21</v>
      </c>
      <c r="C10" s="45"/>
      <c r="D10" s="45"/>
      <c r="E10" s="45"/>
      <c r="F10" s="45"/>
      <c r="G10" s="45"/>
      <c r="H10" s="45"/>
      <c r="I10" s="45"/>
      <c r="J10" s="45"/>
      <c r="K10" s="43"/>
      <c r="L10" s="69"/>
      <c r="M10" s="69"/>
      <c r="N10" s="69"/>
      <c r="O10" s="69"/>
      <c r="P10" s="69"/>
      <c r="Q10" s="69"/>
      <c r="R10" s="69"/>
      <c r="S10" s="69"/>
      <c r="T10" s="69"/>
      <c r="U10" s="69"/>
      <c r="V10" s="69"/>
      <c r="W10" s="69"/>
      <c r="X10" s="69"/>
      <c r="Y10" s="69"/>
    </row>
    <row r="11" spans="1:25" ht="15">
      <c r="A11" s="11"/>
      <c r="B11" s="16" t="s">
        <v>22</v>
      </c>
      <c r="C11" s="58" t="s">
        <v>299</v>
      </c>
      <c r="D11" s="45"/>
      <c r="E11" s="45"/>
      <c r="F11" s="43"/>
      <c r="G11" s="17" t="s">
        <v>22</v>
      </c>
      <c r="H11" s="48" t="s">
        <v>417</v>
      </c>
      <c r="I11" s="45"/>
      <c r="J11" s="45"/>
      <c r="K11" s="43"/>
      <c r="L11" s="69"/>
      <c r="M11" s="69"/>
      <c r="N11" s="69"/>
      <c r="O11" s="69"/>
      <c r="P11" s="69"/>
      <c r="Q11" s="69"/>
      <c r="R11" s="69"/>
      <c r="S11" s="69"/>
      <c r="T11" s="69"/>
      <c r="U11" s="69"/>
      <c r="V11" s="69"/>
      <c r="W11" s="69"/>
      <c r="X11" s="69"/>
      <c r="Y11" s="69"/>
    </row>
    <row r="12" spans="1:25" ht="15">
      <c r="A12" s="11"/>
      <c r="B12" s="41" t="s">
        <v>23</v>
      </c>
      <c r="C12" s="59" t="s">
        <v>24</v>
      </c>
      <c r="D12" s="50"/>
      <c r="E12" s="41" t="s">
        <v>25</v>
      </c>
      <c r="F12" s="41" t="s">
        <v>26</v>
      </c>
      <c r="G12" s="40" t="s">
        <v>23</v>
      </c>
      <c r="H12" s="49" t="s">
        <v>24</v>
      </c>
      <c r="I12" s="50"/>
      <c r="J12" s="40" t="s">
        <v>25</v>
      </c>
      <c r="K12" s="40" t="s">
        <v>26</v>
      </c>
      <c r="L12" s="69"/>
      <c r="M12" s="69"/>
      <c r="N12" s="69"/>
      <c r="O12" s="69"/>
      <c r="P12" s="69"/>
      <c r="Q12" s="69"/>
      <c r="R12" s="69"/>
      <c r="S12" s="69"/>
      <c r="T12" s="69"/>
      <c r="U12" s="69"/>
      <c r="V12" s="69"/>
      <c r="W12" s="69"/>
      <c r="X12" s="69"/>
      <c r="Y12" s="69"/>
    </row>
    <row r="13" spans="1:25" ht="15">
      <c r="A13" s="11"/>
      <c r="B13" s="47"/>
      <c r="C13" s="51"/>
      <c r="D13" s="52"/>
      <c r="E13" s="47"/>
      <c r="F13" s="47"/>
      <c r="G13" s="47"/>
      <c r="H13" s="51"/>
      <c r="I13" s="52"/>
      <c r="J13" s="47"/>
      <c r="K13" s="47"/>
      <c r="L13" s="69"/>
      <c r="M13" s="69"/>
      <c r="N13" s="69"/>
      <c r="O13" s="69"/>
      <c r="P13" s="69"/>
      <c r="Q13" s="69"/>
      <c r="R13" s="69"/>
      <c r="S13" s="69"/>
      <c r="T13" s="69"/>
      <c r="U13" s="69"/>
      <c r="V13" s="69"/>
      <c r="W13" s="69"/>
      <c r="X13" s="69"/>
      <c r="Y13" s="69"/>
    </row>
    <row r="14" spans="1:25" ht="15">
      <c r="A14" s="11"/>
      <c r="B14" s="39"/>
      <c r="C14" s="53"/>
      <c r="D14" s="54"/>
      <c r="E14" s="39"/>
      <c r="F14" s="39"/>
      <c r="G14" s="39"/>
      <c r="H14" s="53"/>
      <c r="I14" s="54"/>
      <c r="J14" s="39"/>
      <c r="K14" s="39"/>
      <c r="L14" s="69"/>
      <c r="M14" s="69"/>
      <c r="N14" s="69"/>
      <c r="O14" s="69"/>
      <c r="P14" s="69"/>
      <c r="Q14" s="69"/>
      <c r="R14" s="69"/>
      <c r="S14" s="69"/>
      <c r="T14" s="69"/>
      <c r="U14" s="69"/>
      <c r="V14" s="69"/>
      <c r="W14" s="69"/>
      <c r="X14" s="69"/>
      <c r="Y14" s="69"/>
    </row>
    <row r="15" spans="1:25" ht="15.75">
      <c r="A15" s="11"/>
      <c r="B15" s="41">
        <v>1</v>
      </c>
      <c r="C15" s="42" t="s">
        <v>886</v>
      </c>
      <c r="D15" s="43"/>
      <c r="E15" s="19"/>
      <c r="F15" s="38" t="s">
        <v>43</v>
      </c>
      <c r="G15" s="40">
        <v>1</v>
      </c>
      <c r="H15" s="42" t="s">
        <v>988</v>
      </c>
      <c r="I15" s="43"/>
      <c r="J15" s="19"/>
      <c r="K15" s="38"/>
      <c r="L15" s="71"/>
      <c r="M15" s="71"/>
      <c r="N15" s="71"/>
      <c r="O15" s="71"/>
      <c r="P15" s="71"/>
      <c r="Q15" s="71"/>
      <c r="R15" s="71"/>
      <c r="S15" s="71"/>
      <c r="T15" s="71"/>
      <c r="U15" s="71"/>
      <c r="V15" s="71"/>
      <c r="W15" s="71"/>
      <c r="X15" s="71"/>
      <c r="Y15" s="71"/>
    </row>
    <row r="16" spans="1:25" ht="15.75">
      <c r="A16" s="11"/>
      <c r="B16" s="39"/>
      <c r="C16" s="42" t="s">
        <v>884</v>
      </c>
      <c r="D16" s="43"/>
      <c r="E16" s="19"/>
      <c r="F16" s="39"/>
      <c r="G16" s="39"/>
      <c r="H16" s="42" t="s">
        <v>987</v>
      </c>
      <c r="I16" s="43"/>
      <c r="J16" s="19"/>
      <c r="K16" s="39"/>
      <c r="L16" s="71"/>
      <c r="M16" s="71"/>
      <c r="N16" s="71"/>
      <c r="O16" s="71"/>
      <c r="P16" s="71"/>
      <c r="Q16" s="71"/>
      <c r="R16" s="71"/>
      <c r="S16" s="71"/>
      <c r="T16" s="71"/>
      <c r="U16" s="71"/>
      <c r="V16" s="71"/>
      <c r="W16" s="71"/>
      <c r="X16" s="71"/>
      <c r="Y16" s="71"/>
    </row>
    <row r="17" spans="1:25" ht="15.75">
      <c r="A17" s="11"/>
      <c r="B17" s="41">
        <v>2</v>
      </c>
      <c r="C17" s="42" t="s">
        <v>916</v>
      </c>
      <c r="D17" s="43"/>
      <c r="E17" s="19"/>
      <c r="F17" s="38" t="s">
        <v>154</v>
      </c>
      <c r="G17" s="40">
        <v>2</v>
      </c>
      <c r="H17" s="42" t="s">
        <v>986</v>
      </c>
      <c r="I17" s="43"/>
      <c r="J17" s="19"/>
      <c r="K17" s="38"/>
      <c r="L17" s="71"/>
      <c r="M17" s="71"/>
      <c r="N17" s="71"/>
      <c r="O17" s="71"/>
      <c r="P17" s="71"/>
      <c r="Q17" s="71"/>
      <c r="R17" s="71"/>
      <c r="S17" s="71"/>
      <c r="T17" s="71"/>
      <c r="U17" s="71"/>
      <c r="V17" s="71"/>
      <c r="W17" s="71"/>
      <c r="X17" s="71"/>
      <c r="Y17" s="71"/>
    </row>
    <row r="18" spans="1:25" ht="15.75">
      <c r="A18" s="11"/>
      <c r="B18" s="39"/>
      <c r="C18" s="42" t="s">
        <v>878</v>
      </c>
      <c r="D18" s="43"/>
      <c r="E18" s="19"/>
      <c r="F18" s="39"/>
      <c r="G18" s="39"/>
      <c r="H18" s="42" t="s">
        <v>985</v>
      </c>
      <c r="I18" s="43"/>
      <c r="J18" s="19"/>
      <c r="K18" s="39"/>
      <c r="L18" s="71"/>
      <c r="M18" s="71"/>
      <c r="N18" s="71"/>
      <c r="O18" s="71"/>
      <c r="P18" s="71"/>
      <c r="Q18" s="71"/>
      <c r="R18" s="71"/>
      <c r="S18" s="71"/>
      <c r="T18" s="71"/>
      <c r="U18" s="71"/>
      <c r="V18" s="71"/>
      <c r="W18" s="71"/>
      <c r="X18" s="71"/>
      <c r="Y18" s="71"/>
    </row>
    <row r="19" spans="1:25" ht="15.75">
      <c r="A19" s="11"/>
      <c r="B19" s="41">
        <v>3</v>
      </c>
      <c r="C19" s="42" t="s">
        <v>984</v>
      </c>
      <c r="D19" s="43"/>
      <c r="E19" s="19"/>
      <c r="F19" s="38" t="s">
        <v>43</v>
      </c>
      <c r="G19" s="40">
        <v>3</v>
      </c>
      <c r="H19" s="42" t="s">
        <v>947</v>
      </c>
      <c r="I19" s="43"/>
      <c r="J19" s="19"/>
      <c r="K19" s="38"/>
      <c r="L19" s="71"/>
      <c r="M19" s="71"/>
      <c r="N19" s="71"/>
      <c r="O19" s="71"/>
      <c r="P19" s="71"/>
      <c r="Q19" s="71"/>
      <c r="R19" s="71"/>
      <c r="S19" s="71"/>
      <c r="T19" s="71"/>
      <c r="U19" s="71"/>
      <c r="V19" s="71"/>
      <c r="W19" s="71"/>
      <c r="X19" s="71"/>
      <c r="Y19" s="71"/>
    </row>
    <row r="20" spans="1:25" ht="15.75">
      <c r="A20" s="11"/>
      <c r="B20" s="39"/>
      <c r="C20" s="42" t="s">
        <v>874</v>
      </c>
      <c r="D20" s="43"/>
      <c r="E20" s="19"/>
      <c r="F20" s="39"/>
      <c r="G20" s="39"/>
      <c r="H20" s="42" t="s">
        <v>896</v>
      </c>
      <c r="I20" s="43"/>
      <c r="J20" s="19"/>
      <c r="K20" s="39"/>
      <c r="L20" s="71"/>
      <c r="M20" s="71"/>
      <c r="N20" s="71"/>
      <c r="O20" s="71"/>
      <c r="P20" s="71"/>
      <c r="Q20" s="71"/>
      <c r="R20" s="71"/>
      <c r="S20" s="71"/>
      <c r="T20" s="71"/>
      <c r="U20" s="71"/>
      <c r="V20" s="71"/>
      <c r="W20" s="71"/>
      <c r="X20" s="71"/>
      <c r="Y20" s="71"/>
    </row>
    <row r="21" spans="1:25" ht="15.75">
      <c r="A21" s="11"/>
      <c r="B21" s="41">
        <v>4</v>
      </c>
      <c r="C21" s="42" t="s">
        <v>919</v>
      </c>
      <c r="D21" s="43"/>
      <c r="E21" s="19"/>
      <c r="F21" s="38" t="s">
        <v>43</v>
      </c>
      <c r="G21" s="40">
        <v>4</v>
      </c>
      <c r="H21" s="42" t="s">
        <v>894</v>
      </c>
      <c r="I21" s="43"/>
      <c r="J21" s="19"/>
      <c r="K21" s="38"/>
      <c r="L21" s="71"/>
      <c r="M21" s="71"/>
      <c r="N21" s="71"/>
      <c r="O21" s="71"/>
      <c r="P21" s="71"/>
      <c r="Q21" s="71"/>
      <c r="R21" s="71"/>
      <c r="S21" s="71"/>
      <c r="T21" s="71"/>
      <c r="U21" s="71"/>
      <c r="V21" s="71"/>
      <c r="W21" s="71"/>
      <c r="X21" s="71"/>
      <c r="Y21" s="71"/>
    </row>
    <row r="22" spans="1:25" ht="15.75">
      <c r="A22" s="11"/>
      <c r="B22" s="39"/>
      <c r="C22" s="42" t="s">
        <v>983</v>
      </c>
      <c r="D22" s="43"/>
      <c r="E22" s="19"/>
      <c r="F22" s="39"/>
      <c r="G22" s="39"/>
      <c r="H22" s="42" t="s">
        <v>948</v>
      </c>
      <c r="I22" s="43"/>
      <c r="J22" s="19"/>
      <c r="K22" s="39"/>
      <c r="L22" s="71"/>
      <c r="M22" s="71"/>
      <c r="N22" s="71"/>
      <c r="O22" s="71"/>
      <c r="P22" s="71"/>
      <c r="Q22" s="71"/>
      <c r="R22" s="71"/>
      <c r="S22" s="71"/>
      <c r="T22" s="71"/>
      <c r="U22" s="71"/>
      <c r="V22" s="71"/>
      <c r="W22" s="71"/>
      <c r="X22" s="71"/>
      <c r="Y22" s="71"/>
    </row>
    <row r="23" spans="1:25" ht="15.75">
      <c r="A23" s="11"/>
      <c r="B23" s="41">
        <v>5</v>
      </c>
      <c r="C23" s="42" t="s">
        <v>882</v>
      </c>
      <c r="D23" s="43"/>
      <c r="E23" s="19"/>
      <c r="F23" s="38" t="s">
        <v>55</v>
      </c>
      <c r="G23" s="40">
        <v>5</v>
      </c>
      <c r="H23" s="42" t="s">
        <v>982</v>
      </c>
      <c r="I23" s="43"/>
      <c r="J23" s="19"/>
      <c r="K23" s="38"/>
      <c r="L23" s="71"/>
      <c r="M23" s="71"/>
      <c r="N23" s="71"/>
      <c r="O23" s="71"/>
      <c r="P23" s="71"/>
      <c r="Q23" s="71"/>
      <c r="R23" s="71"/>
      <c r="S23" s="71"/>
      <c r="T23" s="71"/>
      <c r="U23" s="71"/>
      <c r="V23" s="71"/>
      <c r="W23" s="71"/>
      <c r="X23" s="71"/>
      <c r="Y23" s="71"/>
    </row>
    <row r="24" spans="1:25" ht="15.75">
      <c r="A24" s="11"/>
      <c r="B24" s="39"/>
      <c r="C24" s="42" t="s">
        <v>890</v>
      </c>
      <c r="D24" s="43"/>
      <c r="E24" s="19"/>
      <c r="F24" s="39"/>
      <c r="G24" s="39"/>
      <c r="H24" s="85"/>
      <c r="I24" s="84"/>
      <c r="J24" s="19"/>
      <c r="K24" s="39"/>
      <c r="L24" s="71"/>
      <c r="M24" s="71"/>
      <c r="N24" s="71"/>
      <c r="O24" s="71"/>
      <c r="P24" s="71"/>
      <c r="Q24" s="71"/>
      <c r="R24" s="71"/>
      <c r="S24" s="71"/>
      <c r="T24" s="71"/>
      <c r="U24" s="71"/>
      <c r="V24" s="71"/>
      <c r="W24" s="71"/>
      <c r="X24" s="71"/>
      <c r="Y24" s="71"/>
    </row>
    <row r="25" spans="1:25" ht="15.75">
      <c r="A25" s="11"/>
      <c r="B25" s="44" t="str">
        <f>"TOTAL MATCHES WON BY : "&amp;C11</f>
        <v>TOTAL MATCHES WON BY : NEDLANDS</v>
      </c>
      <c r="C25" s="45"/>
      <c r="D25" s="45"/>
      <c r="E25" s="43"/>
      <c r="F25" s="19">
        <f>COUNTA(F15:F24)-0.5*COUNTIF(F15:F24,"Sq*")-COUNTIF(F15:F24,"TBA")</f>
        <v>5</v>
      </c>
      <c r="G25" s="55" t="str">
        <f>"TOTAL MATCHES WON BY : "&amp;H11</f>
        <v>TOTAL MATCHES WON BY : LAKELANDS</v>
      </c>
      <c r="H25" s="45"/>
      <c r="I25" s="45"/>
      <c r="J25" s="43"/>
      <c r="K25" s="19">
        <f>COUNTA(K15:K24)-0.5*COUNTIF(K15:K24,"Sq*")-COUNTIF(K15:K24,"TBA")</f>
        <v>0</v>
      </c>
      <c r="L25" s="70"/>
      <c r="M25" s="70"/>
      <c r="N25" s="70" t="str">
        <f>IF(F25+K25=0,"",C11)</f>
        <v>NEDLANDS</v>
      </c>
      <c r="O25" s="24">
        <f>F25</f>
        <v>5</v>
      </c>
      <c r="P25" s="70" t="str">
        <f>IF(F25+K25=0,"",H11)</f>
        <v>LAKELANDS</v>
      </c>
      <c r="Q25" s="24">
        <f>K25</f>
        <v>0</v>
      </c>
      <c r="R25" s="70" t="str">
        <f>G26</f>
        <v>NEDLANDS</v>
      </c>
      <c r="S25" s="70" t="str">
        <f>IF(R25="HALVED",C11,"")</f>
        <v/>
      </c>
      <c r="T25" s="70" t="str">
        <f>IF(R25="HALVED",H11,"")</f>
        <v/>
      </c>
      <c r="U25" s="70"/>
      <c r="V25" s="70"/>
      <c r="W25" s="70"/>
      <c r="X25" s="70"/>
      <c r="Y25" s="70"/>
    </row>
    <row r="26" spans="1:25" ht="15">
      <c r="A26" s="11"/>
      <c r="B26" s="46" t="s">
        <v>52</v>
      </c>
      <c r="C26" s="45"/>
      <c r="D26" s="45"/>
      <c r="E26" s="45"/>
      <c r="F26" s="43"/>
      <c r="G26" s="56" t="str">
        <f>IF(F25+K25&lt;4,"",IF(F25=K25,"HALVED",IF(F25&gt;K25,C11,H11)))</f>
        <v>NEDLANDS</v>
      </c>
      <c r="H26" s="45"/>
      <c r="I26" s="45"/>
      <c r="J26" s="45"/>
      <c r="K26" s="43"/>
      <c r="L26" s="69"/>
      <c r="M26" s="69"/>
      <c r="N26" s="69"/>
      <c r="O26" s="69"/>
      <c r="P26" s="69"/>
      <c r="Q26" s="69"/>
      <c r="R26" s="69"/>
      <c r="S26" s="69"/>
      <c r="T26" s="69"/>
      <c r="U26" s="69"/>
      <c r="V26" s="69"/>
      <c r="W26" s="69"/>
      <c r="X26" s="69"/>
      <c r="Y26" s="69"/>
    </row>
    <row r="27" spans="1:25" ht="18">
      <c r="A27" s="11"/>
      <c r="B27" s="67"/>
      <c r="C27" s="45"/>
      <c r="D27" s="45"/>
      <c r="E27" s="45"/>
      <c r="F27" s="45"/>
      <c r="G27" s="45"/>
      <c r="H27" s="45"/>
      <c r="I27" s="45"/>
      <c r="J27" s="45"/>
      <c r="K27" s="43"/>
      <c r="L27" s="69"/>
      <c r="M27" s="69"/>
      <c r="N27" s="69"/>
      <c r="O27" s="69"/>
      <c r="P27" s="69"/>
      <c r="Q27" s="69"/>
      <c r="R27" s="69"/>
      <c r="S27" s="69"/>
      <c r="T27" s="69"/>
      <c r="U27" s="69"/>
      <c r="V27" s="69"/>
      <c r="W27" s="69"/>
      <c r="X27" s="69"/>
      <c r="Y27" s="69"/>
    </row>
    <row r="28" spans="1:25" ht="15">
      <c r="A28" s="11"/>
      <c r="B28" s="16" t="s">
        <v>22</v>
      </c>
      <c r="C28" s="58" t="s">
        <v>18</v>
      </c>
      <c r="D28" s="45"/>
      <c r="E28" s="45"/>
      <c r="F28" s="43"/>
      <c r="G28" s="17" t="s">
        <v>22</v>
      </c>
      <c r="H28" s="48" t="s">
        <v>776</v>
      </c>
      <c r="I28" s="45"/>
      <c r="J28" s="45"/>
      <c r="K28" s="43"/>
      <c r="L28" s="69"/>
      <c r="M28" s="69"/>
      <c r="N28" s="69"/>
      <c r="O28" s="69"/>
      <c r="P28" s="69"/>
      <c r="Q28" s="69"/>
      <c r="R28" s="69"/>
      <c r="S28" s="69"/>
      <c r="T28" s="69"/>
      <c r="U28" s="69"/>
      <c r="V28" s="69"/>
      <c r="W28" s="69"/>
      <c r="X28" s="69"/>
      <c r="Y28" s="69"/>
    </row>
    <row r="29" spans="1:25" ht="15">
      <c r="A29" s="11"/>
      <c r="B29" s="41" t="s">
        <v>23</v>
      </c>
      <c r="C29" s="59" t="s">
        <v>24</v>
      </c>
      <c r="D29" s="50"/>
      <c r="E29" s="41"/>
      <c r="F29" s="41" t="s">
        <v>26</v>
      </c>
      <c r="G29" s="40" t="s">
        <v>23</v>
      </c>
      <c r="H29" s="49" t="s">
        <v>24</v>
      </c>
      <c r="I29" s="50"/>
      <c r="J29" s="40" t="s">
        <v>25</v>
      </c>
      <c r="K29" s="40" t="s">
        <v>26</v>
      </c>
      <c r="L29" s="69"/>
      <c r="M29" s="69"/>
      <c r="N29" s="69"/>
      <c r="O29" s="69"/>
      <c r="P29" s="69"/>
      <c r="Q29" s="69"/>
      <c r="R29" s="69"/>
      <c r="S29" s="69"/>
      <c r="T29" s="69"/>
      <c r="U29" s="69"/>
      <c r="V29" s="69"/>
      <c r="W29" s="69"/>
      <c r="X29" s="69"/>
      <c r="Y29" s="69"/>
    </row>
    <row r="30" spans="1:25" ht="15">
      <c r="A30" s="11"/>
      <c r="B30" s="47"/>
      <c r="C30" s="51"/>
      <c r="D30" s="52"/>
      <c r="E30" s="47"/>
      <c r="F30" s="47"/>
      <c r="G30" s="47"/>
      <c r="H30" s="51"/>
      <c r="I30" s="52"/>
      <c r="J30" s="47"/>
      <c r="K30" s="47"/>
      <c r="L30" s="69"/>
      <c r="M30" s="69"/>
      <c r="N30" s="69"/>
      <c r="O30" s="69"/>
      <c r="P30" s="69"/>
      <c r="Q30" s="69"/>
      <c r="R30" s="69"/>
      <c r="S30" s="69"/>
      <c r="T30" s="69"/>
      <c r="U30" s="69"/>
      <c r="V30" s="69"/>
      <c r="W30" s="69"/>
      <c r="X30" s="69"/>
      <c r="Y30" s="69"/>
    </row>
    <row r="31" spans="1:25" ht="15">
      <c r="A31" s="11"/>
      <c r="B31" s="39"/>
      <c r="C31" s="53"/>
      <c r="D31" s="54"/>
      <c r="E31" s="39"/>
      <c r="F31" s="39"/>
      <c r="G31" s="39"/>
      <c r="H31" s="53"/>
      <c r="I31" s="54"/>
      <c r="J31" s="39"/>
      <c r="K31" s="39"/>
      <c r="L31" s="69"/>
      <c r="M31" s="69"/>
      <c r="N31" s="69"/>
      <c r="O31" s="69"/>
      <c r="P31" s="69"/>
      <c r="Q31" s="69"/>
      <c r="R31" s="69"/>
      <c r="S31" s="69"/>
      <c r="T31" s="69"/>
      <c r="U31" s="69"/>
      <c r="V31" s="69"/>
      <c r="W31" s="69"/>
      <c r="X31" s="69"/>
      <c r="Y31" s="69"/>
    </row>
    <row r="32" spans="1:25" ht="15.75">
      <c r="A32" s="11"/>
      <c r="B32" s="41">
        <v>1</v>
      </c>
      <c r="C32" s="42" t="s">
        <v>873</v>
      </c>
      <c r="D32" s="43"/>
      <c r="E32" s="19">
        <v>31</v>
      </c>
      <c r="F32" s="38" t="s">
        <v>77</v>
      </c>
      <c r="G32" s="40">
        <v>1</v>
      </c>
      <c r="H32" s="42" t="s">
        <v>981</v>
      </c>
      <c r="I32" s="43"/>
      <c r="J32" s="19">
        <v>13</v>
      </c>
      <c r="K32" s="38"/>
      <c r="L32" s="71"/>
      <c r="M32" s="71"/>
      <c r="N32" s="71"/>
      <c r="O32" s="71"/>
      <c r="P32" s="71"/>
      <c r="Q32" s="71"/>
      <c r="R32" s="71"/>
      <c r="S32" s="71"/>
      <c r="T32" s="71"/>
      <c r="U32" s="71"/>
      <c r="V32" s="71"/>
      <c r="W32" s="71"/>
      <c r="X32" s="71"/>
      <c r="Y32" s="71"/>
    </row>
    <row r="33" spans="1:25" ht="15.75">
      <c r="A33" s="11"/>
      <c r="B33" s="39"/>
      <c r="C33" s="42" t="s">
        <v>887</v>
      </c>
      <c r="D33" s="43"/>
      <c r="E33" s="19">
        <v>10</v>
      </c>
      <c r="F33" s="39"/>
      <c r="G33" s="39"/>
      <c r="H33" s="42" t="s">
        <v>905</v>
      </c>
      <c r="I33" s="43"/>
      <c r="J33" s="19">
        <v>19</v>
      </c>
      <c r="K33" s="39"/>
      <c r="L33" s="71"/>
      <c r="M33" s="71"/>
      <c r="N33" s="71"/>
      <c r="O33" s="71"/>
      <c r="P33" s="71"/>
      <c r="Q33" s="71"/>
      <c r="R33" s="71"/>
      <c r="S33" s="71"/>
      <c r="T33" s="71"/>
      <c r="U33" s="71"/>
      <c r="V33" s="71"/>
      <c r="W33" s="71"/>
      <c r="X33" s="71"/>
      <c r="Y33" s="71"/>
    </row>
    <row r="34" spans="1:25" ht="15.75">
      <c r="A34" s="11"/>
      <c r="B34" s="41">
        <v>2</v>
      </c>
      <c r="C34" s="42" t="s">
        <v>881</v>
      </c>
      <c r="D34" s="43"/>
      <c r="E34" s="19">
        <v>19</v>
      </c>
      <c r="F34" s="38"/>
      <c r="G34" s="40">
        <v>2</v>
      </c>
      <c r="H34" s="42" t="s">
        <v>893</v>
      </c>
      <c r="I34" s="43"/>
      <c r="J34" s="19">
        <v>14</v>
      </c>
      <c r="K34" s="38" t="s">
        <v>33</v>
      </c>
      <c r="L34" s="71"/>
      <c r="M34" s="71"/>
      <c r="N34" s="71"/>
      <c r="O34" s="71"/>
      <c r="P34" s="71"/>
      <c r="Q34" s="71"/>
      <c r="R34" s="71"/>
      <c r="S34" s="71"/>
      <c r="T34" s="71"/>
      <c r="U34" s="71"/>
      <c r="V34" s="71"/>
      <c r="W34" s="71"/>
      <c r="X34" s="71"/>
      <c r="Y34" s="71"/>
    </row>
    <row r="35" spans="1:25" ht="15.75">
      <c r="A35" s="11"/>
      <c r="B35" s="39"/>
      <c r="C35" s="42" t="s">
        <v>879</v>
      </c>
      <c r="D35" s="43"/>
      <c r="E35" s="19">
        <v>19</v>
      </c>
      <c r="F35" s="39"/>
      <c r="G35" s="39"/>
      <c r="H35" s="42" t="s">
        <v>920</v>
      </c>
      <c r="I35" s="43"/>
      <c r="J35" s="19">
        <v>21</v>
      </c>
      <c r="K35" s="39"/>
      <c r="L35" s="71"/>
      <c r="M35" s="71"/>
      <c r="N35" s="71"/>
      <c r="O35" s="71"/>
      <c r="P35" s="71"/>
      <c r="Q35" s="71"/>
      <c r="R35" s="71"/>
      <c r="S35" s="71"/>
      <c r="T35" s="71"/>
      <c r="U35" s="71"/>
      <c r="V35" s="71"/>
      <c r="W35" s="71"/>
      <c r="X35" s="71"/>
      <c r="Y35" s="71"/>
    </row>
    <row r="36" spans="1:25" ht="15.75">
      <c r="A36" s="11"/>
      <c r="B36" s="41">
        <v>3</v>
      </c>
      <c r="C36" s="42" t="s">
        <v>877</v>
      </c>
      <c r="D36" s="43"/>
      <c r="E36" s="19">
        <v>23</v>
      </c>
      <c r="F36" s="38" t="s">
        <v>77</v>
      </c>
      <c r="G36" s="40">
        <v>3</v>
      </c>
      <c r="H36" s="42" t="s">
        <v>903</v>
      </c>
      <c r="I36" s="43"/>
      <c r="J36" s="19">
        <v>22</v>
      </c>
      <c r="K36" s="38"/>
      <c r="L36" s="71"/>
      <c r="M36" s="71"/>
      <c r="N36" s="71"/>
      <c r="O36" s="71"/>
      <c r="P36" s="71"/>
      <c r="Q36" s="71"/>
      <c r="R36" s="71"/>
      <c r="S36" s="71"/>
      <c r="T36" s="71"/>
      <c r="U36" s="71"/>
      <c r="V36" s="71"/>
      <c r="W36" s="71"/>
      <c r="X36" s="71"/>
      <c r="Y36" s="71"/>
    </row>
    <row r="37" spans="1:25" ht="15.75">
      <c r="A37" s="11"/>
      <c r="B37" s="39"/>
      <c r="C37" s="42" t="s">
        <v>875</v>
      </c>
      <c r="D37" s="43"/>
      <c r="E37" s="19">
        <v>21</v>
      </c>
      <c r="F37" s="39"/>
      <c r="G37" s="39"/>
      <c r="H37" s="42" t="s">
        <v>899</v>
      </c>
      <c r="I37" s="43"/>
      <c r="J37" s="19">
        <v>14</v>
      </c>
      <c r="K37" s="39"/>
      <c r="L37" s="71"/>
      <c r="M37" s="71"/>
      <c r="N37" s="71"/>
      <c r="O37" s="71"/>
      <c r="P37" s="71"/>
      <c r="Q37" s="71"/>
      <c r="R37" s="71"/>
      <c r="S37" s="71"/>
      <c r="T37" s="71"/>
      <c r="U37" s="71"/>
      <c r="V37" s="71"/>
      <c r="W37" s="71"/>
      <c r="X37" s="71"/>
      <c r="Y37" s="71"/>
    </row>
    <row r="38" spans="1:25" ht="15.75">
      <c r="A38" s="11"/>
      <c r="B38" s="41">
        <v>4</v>
      </c>
      <c r="C38" s="42" t="s">
        <v>912</v>
      </c>
      <c r="D38" s="43"/>
      <c r="E38" s="19">
        <v>20</v>
      </c>
      <c r="F38" s="38" t="s">
        <v>84</v>
      </c>
      <c r="G38" s="40">
        <v>4</v>
      </c>
      <c r="H38" s="42" t="s">
        <v>909</v>
      </c>
      <c r="I38" s="43"/>
      <c r="J38" s="19">
        <v>21</v>
      </c>
      <c r="K38" s="38"/>
      <c r="L38" s="71"/>
      <c r="M38" s="71"/>
      <c r="N38" s="71"/>
      <c r="O38" s="71"/>
      <c r="P38" s="71"/>
      <c r="Q38" s="71"/>
      <c r="R38" s="71"/>
      <c r="S38" s="71"/>
      <c r="T38" s="71"/>
      <c r="U38" s="71"/>
      <c r="V38" s="71"/>
      <c r="W38" s="71"/>
      <c r="X38" s="71"/>
      <c r="Y38" s="71"/>
    </row>
    <row r="39" spans="1:25" ht="15.75">
      <c r="A39" s="11"/>
      <c r="B39" s="39"/>
      <c r="C39" s="42" t="s">
        <v>883</v>
      </c>
      <c r="D39" s="43"/>
      <c r="E39" s="19">
        <v>20</v>
      </c>
      <c r="F39" s="39"/>
      <c r="G39" s="39"/>
      <c r="H39" s="42" t="s">
        <v>901</v>
      </c>
      <c r="I39" s="43"/>
      <c r="J39" s="19">
        <v>12</v>
      </c>
      <c r="K39" s="39"/>
      <c r="L39" s="71"/>
      <c r="M39" s="71"/>
      <c r="N39" s="71"/>
      <c r="O39" s="71"/>
      <c r="P39" s="71"/>
      <c r="Q39" s="71"/>
      <c r="R39" s="71"/>
      <c r="S39" s="71"/>
      <c r="T39" s="71"/>
      <c r="U39" s="71"/>
      <c r="V39" s="71"/>
      <c r="W39" s="71"/>
      <c r="X39" s="71"/>
      <c r="Y39" s="71"/>
    </row>
    <row r="40" spans="1:25" ht="15.75">
      <c r="A40" s="11"/>
      <c r="B40" s="41">
        <v>5</v>
      </c>
      <c r="C40" s="42" t="s">
        <v>980</v>
      </c>
      <c r="D40" s="43"/>
      <c r="E40" s="19">
        <v>19</v>
      </c>
      <c r="F40" s="38" t="s">
        <v>33</v>
      </c>
      <c r="G40" s="40">
        <v>5</v>
      </c>
      <c r="H40" s="42" t="s">
        <v>979</v>
      </c>
      <c r="I40" s="43"/>
      <c r="J40" s="19">
        <v>23</v>
      </c>
      <c r="K40" s="38"/>
      <c r="L40" s="71"/>
      <c r="M40" s="71"/>
      <c r="N40" s="71"/>
      <c r="O40" s="71"/>
      <c r="P40" s="71"/>
      <c r="Q40" s="71"/>
      <c r="R40" s="71"/>
      <c r="S40" s="71"/>
      <c r="T40" s="71"/>
      <c r="U40" s="71"/>
      <c r="V40" s="71"/>
      <c r="W40" s="71"/>
      <c r="X40" s="71"/>
      <c r="Y40" s="71"/>
    </row>
    <row r="41" spans="1:25" ht="15.75">
      <c r="A41" s="11"/>
      <c r="B41" s="39"/>
      <c r="C41" s="42" t="s">
        <v>978</v>
      </c>
      <c r="D41" s="43"/>
      <c r="E41" s="19">
        <v>21</v>
      </c>
      <c r="F41" s="39"/>
      <c r="G41" s="39"/>
      <c r="H41" s="42" t="s">
        <v>977</v>
      </c>
      <c r="I41" s="43"/>
      <c r="J41" s="19">
        <v>17</v>
      </c>
      <c r="K41" s="39"/>
      <c r="L41" s="71"/>
      <c r="M41" s="71"/>
      <c r="N41" s="71"/>
      <c r="O41" s="71"/>
      <c r="P41" s="71"/>
      <c r="Q41" s="71"/>
      <c r="R41" s="71"/>
      <c r="S41" s="71"/>
      <c r="T41" s="71"/>
      <c r="U41" s="71"/>
      <c r="V41" s="71"/>
      <c r="W41" s="71"/>
      <c r="X41" s="71"/>
      <c r="Y41" s="71"/>
    </row>
    <row r="42" spans="1:25" ht="15.75">
      <c r="A42" s="11"/>
      <c r="B42" s="44" t="str">
        <f>"TOTAL MATCHES WON BY : "&amp;C28</f>
        <v>TOTAL MATCHES WON BY : THE VINES</v>
      </c>
      <c r="C42" s="45"/>
      <c r="D42" s="45"/>
      <c r="E42" s="43"/>
      <c r="F42" s="19">
        <f>COUNTA(F32:F41)-0.5*COUNTIF(F32:F41,"Sq*")-COUNTIF(F32:F41,"TBA")</f>
        <v>4</v>
      </c>
      <c r="G42" s="55" t="str">
        <f>"TOTAL MATCHES WON BY : "&amp;H28</f>
        <v>TOTAL MATCHES WON BY : JOONDALUP</v>
      </c>
      <c r="H42" s="45"/>
      <c r="I42" s="45"/>
      <c r="J42" s="43"/>
      <c r="K42" s="19">
        <f>COUNTA(K32:K41)-0.5*COUNTIF(K32:K41,"Sq*")-COUNTIF(K32:K41,"TBA")</f>
        <v>1</v>
      </c>
      <c r="L42" s="70"/>
      <c r="M42" s="70"/>
      <c r="N42" s="70" t="str">
        <f>IF(F42+K42=0,"",C28)</f>
        <v>THE VINES</v>
      </c>
      <c r="O42" s="24">
        <f>F42</f>
        <v>4</v>
      </c>
      <c r="P42" s="70" t="str">
        <f>IF(F42+K42=0,"",H28)</f>
        <v>JOONDALUP</v>
      </c>
      <c r="Q42" s="24">
        <f>K42</f>
        <v>1</v>
      </c>
      <c r="R42" s="70" t="str">
        <f>G43</f>
        <v>THE VINES</v>
      </c>
      <c r="S42" s="70" t="str">
        <f>IF(R42="HALVED",C28,"")</f>
        <v/>
      </c>
      <c r="T42" s="70" t="str">
        <f>IF(R42="HALVED",H28,"")</f>
        <v/>
      </c>
      <c r="U42" s="70"/>
      <c r="V42" s="70"/>
      <c r="W42" s="70"/>
      <c r="X42" s="70"/>
      <c r="Y42" s="70"/>
    </row>
    <row r="43" spans="1:25" ht="15">
      <c r="A43" s="11"/>
      <c r="B43" s="46" t="s">
        <v>52</v>
      </c>
      <c r="C43" s="45"/>
      <c r="D43" s="45"/>
      <c r="E43" s="45"/>
      <c r="F43" s="43"/>
      <c r="G43" s="56" t="str">
        <f>IF(F42+K42&lt;4,"",IF(F42=K42,"HALVED",IF(F42&gt;K42,C28,H28)))</f>
        <v>THE VINES</v>
      </c>
      <c r="H43" s="45"/>
      <c r="I43" s="45"/>
      <c r="J43" s="45"/>
      <c r="K43" s="43"/>
      <c r="L43" s="69"/>
      <c r="M43" s="69"/>
      <c r="N43" s="69"/>
      <c r="O43" s="69"/>
      <c r="P43" s="69"/>
      <c r="Q43" s="69"/>
      <c r="R43" s="69"/>
      <c r="S43" s="69"/>
      <c r="T43" s="69"/>
      <c r="U43" s="69"/>
      <c r="V43" s="69"/>
      <c r="W43" s="69"/>
      <c r="X43" s="69"/>
      <c r="Y43" s="69"/>
    </row>
    <row r="44" spans="1:25" ht="15">
      <c r="A44" s="11"/>
      <c r="B44" s="28"/>
      <c r="C44" s="28"/>
      <c r="D44" s="28"/>
      <c r="E44" s="28"/>
      <c r="F44" s="28"/>
      <c r="G44" s="29"/>
      <c r="H44" s="29"/>
      <c r="I44" s="29"/>
      <c r="J44" s="29"/>
      <c r="K44" s="29"/>
      <c r="L44" s="69"/>
      <c r="M44" s="69"/>
      <c r="N44" s="69"/>
      <c r="O44" s="69"/>
      <c r="P44" s="69"/>
      <c r="Q44" s="69"/>
      <c r="R44" s="69"/>
      <c r="S44" s="69"/>
      <c r="T44" s="69"/>
      <c r="U44" s="69"/>
      <c r="V44" s="69"/>
      <c r="W44" s="69"/>
      <c r="X44" s="69"/>
      <c r="Y44" s="69"/>
    </row>
    <row r="45" spans="1:25" ht="22.5" customHeight="1">
      <c r="A45" s="11"/>
      <c r="B45" s="57" t="s">
        <v>76</v>
      </c>
      <c r="C45" s="45"/>
      <c r="D45" s="45"/>
      <c r="E45" s="45"/>
      <c r="F45" s="45"/>
      <c r="G45" s="45"/>
      <c r="H45" s="45"/>
      <c r="I45" s="45"/>
      <c r="J45" s="45"/>
      <c r="K45" s="43"/>
      <c r="L45" s="69"/>
      <c r="M45" s="69"/>
      <c r="N45" s="69"/>
      <c r="O45" s="69"/>
      <c r="P45" s="69"/>
      <c r="Q45" s="69"/>
      <c r="R45" s="69"/>
      <c r="S45" s="69"/>
      <c r="T45" s="69"/>
      <c r="U45" s="69"/>
      <c r="V45" s="69"/>
      <c r="W45" s="69"/>
      <c r="X45" s="69"/>
      <c r="Y45" s="69"/>
    </row>
    <row r="46" spans="1:25" ht="15">
      <c r="A46" s="11"/>
      <c r="B46" s="16" t="s">
        <v>22</v>
      </c>
      <c r="C46" s="58" t="s">
        <v>299</v>
      </c>
      <c r="D46" s="45"/>
      <c r="E46" s="45"/>
      <c r="F46" s="43"/>
      <c r="G46" s="17" t="s">
        <v>22</v>
      </c>
      <c r="H46" s="48" t="s">
        <v>776</v>
      </c>
      <c r="I46" s="45"/>
      <c r="J46" s="45"/>
      <c r="K46" s="43"/>
      <c r="L46" s="69"/>
      <c r="M46" s="69"/>
      <c r="N46" s="69"/>
      <c r="O46" s="69"/>
      <c r="P46" s="69"/>
      <c r="Q46" s="69"/>
      <c r="R46" s="69"/>
      <c r="S46" s="69"/>
      <c r="T46" s="69"/>
      <c r="U46" s="69"/>
      <c r="V46" s="69"/>
      <c r="W46" s="69"/>
      <c r="X46" s="69"/>
      <c r="Y46" s="69"/>
    </row>
    <row r="47" spans="1:25" ht="15">
      <c r="A47" s="11"/>
      <c r="B47" s="41" t="s">
        <v>23</v>
      </c>
      <c r="C47" s="59" t="s">
        <v>24</v>
      </c>
      <c r="D47" s="50"/>
      <c r="E47" s="41" t="s">
        <v>25</v>
      </c>
      <c r="F47" s="41" t="s">
        <v>26</v>
      </c>
      <c r="G47" s="40" t="s">
        <v>23</v>
      </c>
      <c r="H47" s="49" t="s">
        <v>24</v>
      </c>
      <c r="I47" s="50"/>
      <c r="J47" s="40" t="s">
        <v>25</v>
      </c>
      <c r="K47" s="40" t="s">
        <v>26</v>
      </c>
      <c r="L47" s="69"/>
      <c r="M47" s="69"/>
      <c r="N47" s="69"/>
      <c r="O47" s="69"/>
      <c r="P47" s="69"/>
      <c r="Q47" s="69"/>
      <c r="R47" s="69"/>
      <c r="S47" s="69"/>
      <c r="T47" s="69"/>
      <c r="U47" s="69"/>
      <c r="V47" s="69"/>
      <c r="W47" s="69"/>
      <c r="X47" s="69"/>
      <c r="Y47" s="69"/>
    </row>
    <row r="48" spans="1:25" ht="15">
      <c r="A48" s="11"/>
      <c r="B48" s="47"/>
      <c r="C48" s="51"/>
      <c r="D48" s="52"/>
      <c r="E48" s="47"/>
      <c r="F48" s="47"/>
      <c r="G48" s="47"/>
      <c r="H48" s="51"/>
      <c r="I48" s="52"/>
      <c r="J48" s="47"/>
      <c r="K48" s="47"/>
      <c r="L48" s="69"/>
      <c r="M48" s="69"/>
      <c r="N48" s="69"/>
      <c r="O48" s="69"/>
      <c r="P48" s="69"/>
      <c r="Q48" s="69"/>
      <c r="R48" s="69"/>
      <c r="S48" s="69"/>
      <c r="T48" s="69"/>
      <c r="U48" s="69"/>
      <c r="V48" s="69"/>
      <c r="W48" s="69"/>
      <c r="X48" s="69"/>
      <c r="Y48" s="69"/>
    </row>
    <row r="49" spans="1:25" ht="15">
      <c r="A49" s="11"/>
      <c r="B49" s="39"/>
      <c r="C49" s="53"/>
      <c r="D49" s="54"/>
      <c r="E49" s="39"/>
      <c r="F49" s="39"/>
      <c r="G49" s="39"/>
      <c r="H49" s="53"/>
      <c r="I49" s="54"/>
      <c r="J49" s="39"/>
      <c r="K49" s="39"/>
      <c r="L49" s="69"/>
      <c r="M49" s="69"/>
      <c r="N49" s="69"/>
      <c r="O49" s="69"/>
      <c r="P49" s="69"/>
      <c r="Q49" s="69"/>
      <c r="R49" s="69"/>
      <c r="S49" s="69"/>
      <c r="T49" s="69"/>
      <c r="U49" s="69"/>
      <c r="V49" s="69"/>
      <c r="W49" s="69"/>
      <c r="X49" s="69"/>
      <c r="Y49" s="69"/>
    </row>
    <row r="50" spans="1:25" ht="15.75">
      <c r="A50" s="11"/>
      <c r="B50" s="41">
        <v>1</v>
      </c>
      <c r="C50" s="42" t="s">
        <v>919</v>
      </c>
      <c r="D50" s="43"/>
      <c r="E50" s="19"/>
      <c r="F50" s="38" t="s">
        <v>48</v>
      </c>
      <c r="G50" s="40">
        <v>1</v>
      </c>
      <c r="H50" s="42" t="s">
        <v>976</v>
      </c>
      <c r="I50" s="43"/>
      <c r="J50" s="19"/>
      <c r="K50" s="38"/>
      <c r="L50" s="71"/>
      <c r="M50" s="71"/>
      <c r="N50" s="71"/>
      <c r="O50" s="71"/>
      <c r="P50" s="71"/>
      <c r="Q50" s="71"/>
      <c r="R50" s="71"/>
      <c r="S50" s="71"/>
      <c r="T50" s="71"/>
      <c r="U50" s="71"/>
      <c r="V50" s="71"/>
      <c r="W50" s="71"/>
      <c r="X50" s="71"/>
      <c r="Y50" s="71"/>
    </row>
    <row r="51" spans="1:25" ht="15.75">
      <c r="A51" s="11"/>
      <c r="B51" s="39"/>
      <c r="C51" s="42" t="s">
        <v>876</v>
      </c>
      <c r="D51" s="43"/>
      <c r="E51" s="19"/>
      <c r="F51" s="39"/>
      <c r="G51" s="39"/>
      <c r="H51" s="42" t="s">
        <v>911</v>
      </c>
      <c r="I51" s="43"/>
      <c r="J51" s="19"/>
      <c r="K51" s="39"/>
      <c r="L51" s="71"/>
      <c r="M51" s="71"/>
      <c r="N51" s="71"/>
      <c r="O51" s="71"/>
      <c r="P51" s="71"/>
      <c r="Q51" s="71"/>
      <c r="R51" s="71"/>
      <c r="S51" s="71"/>
      <c r="T51" s="71"/>
      <c r="U51" s="71"/>
      <c r="V51" s="71"/>
      <c r="W51" s="71"/>
      <c r="X51" s="71"/>
      <c r="Y51" s="71"/>
    </row>
    <row r="52" spans="1:25" ht="15.75">
      <c r="A52" s="11"/>
      <c r="B52" s="41">
        <v>2</v>
      </c>
      <c r="C52" s="42" t="s">
        <v>886</v>
      </c>
      <c r="D52" s="43"/>
      <c r="E52" s="19"/>
      <c r="F52" s="38" t="s">
        <v>28</v>
      </c>
      <c r="G52" s="40">
        <v>2</v>
      </c>
      <c r="H52" s="42" t="s">
        <v>895</v>
      </c>
      <c r="I52" s="43"/>
      <c r="J52" s="19"/>
      <c r="K52" s="38"/>
      <c r="L52" s="71"/>
      <c r="M52" s="71"/>
      <c r="N52" s="71"/>
      <c r="O52" s="71"/>
      <c r="P52" s="71"/>
      <c r="Q52" s="71"/>
      <c r="R52" s="71"/>
      <c r="S52" s="71"/>
      <c r="T52" s="71"/>
      <c r="U52" s="71"/>
      <c r="V52" s="71"/>
      <c r="W52" s="71"/>
      <c r="X52" s="71"/>
      <c r="Y52" s="71"/>
    </row>
    <row r="53" spans="1:25" ht="15.75">
      <c r="A53" s="11"/>
      <c r="B53" s="39"/>
      <c r="C53" s="42" t="s">
        <v>884</v>
      </c>
      <c r="D53" s="43"/>
      <c r="E53" s="19"/>
      <c r="F53" s="39"/>
      <c r="G53" s="39"/>
      <c r="H53" s="42" t="s">
        <v>975</v>
      </c>
      <c r="I53" s="43"/>
      <c r="J53" s="19"/>
      <c r="K53" s="39"/>
      <c r="L53" s="71"/>
      <c r="M53" s="71"/>
      <c r="N53" s="71"/>
      <c r="O53" s="71"/>
      <c r="P53" s="71"/>
      <c r="Q53" s="71"/>
      <c r="R53" s="71"/>
      <c r="S53" s="71"/>
      <c r="T53" s="71"/>
      <c r="U53" s="71"/>
      <c r="V53" s="71"/>
      <c r="W53" s="71"/>
      <c r="X53" s="71"/>
      <c r="Y53" s="71"/>
    </row>
    <row r="54" spans="1:25" ht="15.75">
      <c r="A54" s="11"/>
      <c r="B54" s="41">
        <v>3</v>
      </c>
      <c r="C54" s="42" t="s">
        <v>882</v>
      </c>
      <c r="D54" s="43"/>
      <c r="E54" s="19"/>
      <c r="F54" s="38" t="s">
        <v>119</v>
      </c>
      <c r="G54" s="40">
        <v>3</v>
      </c>
      <c r="H54" s="42" t="s">
        <v>950</v>
      </c>
      <c r="I54" s="43"/>
      <c r="J54" s="19"/>
      <c r="K54" s="38" t="s">
        <v>119</v>
      </c>
      <c r="L54" s="71"/>
      <c r="M54" s="71"/>
      <c r="N54" s="71"/>
      <c r="O54" s="71"/>
      <c r="P54" s="71"/>
      <c r="Q54" s="71"/>
      <c r="R54" s="71"/>
      <c r="S54" s="71"/>
      <c r="T54" s="71"/>
      <c r="U54" s="71"/>
      <c r="V54" s="71"/>
      <c r="W54" s="71"/>
      <c r="X54" s="71"/>
      <c r="Y54" s="71"/>
    </row>
    <row r="55" spans="1:25" ht="15.75">
      <c r="A55" s="11"/>
      <c r="B55" s="39"/>
      <c r="C55" s="42" t="s">
        <v>974</v>
      </c>
      <c r="D55" s="43"/>
      <c r="E55" s="19"/>
      <c r="F55" s="39"/>
      <c r="G55" s="39"/>
      <c r="H55" s="42" t="s">
        <v>893</v>
      </c>
      <c r="I55" s="43"/>
      <c r="J55" s="19"/>
      <c r="K55" s="39"/>
      <c r="L55" s="71"/>
      <c r="M55" s="71"/>
      <c r="N55" s="71"/>
      <c r="O55" s="71"/>
      <c r="P55" s="71"/>
      <c r="Q55" s="71"/>
      <c r="R55" s="71"/>
      <c r="S55" s="71"/>
      <c r="T55" s="71"/>
      <c r="U55" s="71"/>
      <c r="V55" s="71"/>
      <c r="W55" s="71"/>
      <c r="X55" s="71"/>
      <c r="Y55" s="71"/>
    </row>
    <row r="56" spans="1:25" ht="15.75">
      <c r="A56" s="11"/>
      <c r="B56" s="41">
        <v>4</v>
      </c>
      <c r="C56" s="42" t="s">
        <v>916</v>
      </c>
      <c r="D56" s="43"/>
      <c r="E56" s="19"/>
      <c r="F56" s="38" t="s">
        <v>77</v>
      </c>
      <c r="G56" s="40">
        <v>4</v>
      </c>
      <c r="H56" s="42" t="s">
        <v>901</v>
      </c>
      <c r="I56" s="43"/>
      <c r="J56" s="19"/>
      <c r="K56" s="38"/>
      <c r="L56" s="71"/>
      <c r="M56" s="71"/>
      <c r="N56" s="71"/>
      <c r="O56" s="71"/>
      <c r="P56" s="71"/>
      <c r="Q56" s="71"/>
      <c r="R56" s="71"/>
      <c r="S56" s="71"/>
      <c r="T56" s="71"/>
      <c r="U56" s="71"/>
      <c r="V56" s="71"/>
      <c r="W56" s="71"/>
      <c r="X56" s="71"/>
      <c r="Y56" s="71"/>
    </row>
    <row r="57" spans="1:25" ht="15.75">
      <c r="A57" s="11"/>
      <c r="B57" s="39"/>
      <c r="C57" s="42" t="s">
        <v>878</v>
      </c>
      <c r="D57" s="43"/>
      <c r="E57" s="19"/>
      <c r="F57" s="39"/>
      <c r="G57" s="39"/>
      <c r="H57" s="42" t="s">
        <v>936</v>
      </c>
      <c r="I57" s="43"/>
      <c r="J57" s="19"/>
      <c r="K57" s="39"/>
      <c r="L57" s="71"/>
      <c r="M57" s="71"/>
      <c r="N57" s="71"/>
      <c r="O57" s="71"/>
      <c r="P57" s="71"/>
      <c r="Q57" s="71"/>
      <c r="R57" s="71"/>
      <c r="S57" s="71"/>
      <c r="T57" s="71"/>
      <c r="U57" s="71"/>
      <c r="V57" s="71"/>
      <c r="W57" s="71"/>
      <c r="X57" s="71"/>
      <c r="Y57" s="71"/>
    </row>
    <row r="58" spans="1:25" ht="15.75">
      <c r="A58" s="11"/>
      <c r="B58" s="41">
        <v>5</v>
      </c>
      <c r="C58" s="42" t="s">
        <v>872</v>
      </c>
      <c r="D58" s="43"/>
      <c r="E58" s="19"/>
      <c r="F58" s="38"/>
      <c r="G58" s="40">
        <v>5</v>
      </c>
      <c r="H58" s="42" t="s">
        <v>973</v>
      </c>
      <c r="I58" s="43"/>
      <c r="J58" s="19"/>
      <c r="K58" s="38" t="s">
        <v>68</v>
      </c>
      <c r="L58" s="71"/>
      <c r="M58" s="71"/>
      <c r="N58" s="71"/>
      <c r="O58" s="71"/>
      <c r="P58" s="71"/>
      <c r="Q58" s="71"/>
      <c r="R58" s="71"/>
      <c r="S58" s="71"/>
      <c r="T58" s="71"/>
      <c r="U58" s="71"/>
      <c r="V58" s="71"/>
      <c r="W58" s="71"/>
      <c r="X58" s="71"/>
      <c r="Y58" s="71"/>
    </row>
    <row r="59" spans="1:25" ht="15.75">
      <c r="A59" s="11"/>
      <c r="B59" s="39"/>
      <c r="C59" s="42" t="s">
        <v>874</v>
      </c>
      <c r="D59" s="43"/>
      <c r="E59" s="19"/>
      <c r="F59" s="39"/>
      <c r="G59" s="39"/>
      <c r="H59" s="42" t="s">
        <v>920</v>
      </c>
      <c r="I59" s="43"/>
      <c r="J59" s="19"/>
      <c r="K59" s="39"/>
      <c r="L59" s="71"/>
      <c r="M59" s="71"/>
      <c r="N59" s="71"/>
      <c r="O59" s="71"/>
      <c r="P59" s="71"/>
      <c r="Q59" s="71"/>
      <c r="R59" s="71"/>
      <c r="S59" s="71"/>
      <c r="T59" s="71"/>
      <c r="U59" s="71"/>
      <c r="V59" s="71"/>
      <c r="W59" s="71"/>
      <c r="X59" s="71"/>
      <c r="Y59" s="71"/>
    </row>
    <row r="60" spans="1:25" ht="15.75">
      <c r="A60" s="11"/>
      <c r="B60" s="44" t="str">
        <f>"TOTAL MATCHES WON BY : "&amp;C46</f>
        <v>TOTAL MATCHES WON BY : NEDLANDS</v>
      </c>
      <c r="C60" s="45"/>
      <c r="D60" s="45"/>
      <c r="E60" s="43"/>
      <c r="F60" s="19">
        <f>COUNTA(F50:F59)-0.5*COUNTIF(F50:F59,"Sq*")-COUNTIF(F50:F59,"TBA")</f>
        <v>3.5</v>
      </c>
      <c r="G60" s="55" t="str">
        <f>"TOTAL MATCHES WON BY : "&amp;H46</f>
        <v>TOTAL MATCHES WON BY : JOONDALUP</v>
      </c>
      <c r="H60" s="45"/>
      <c r="I60" s="45"/>
      <c r="J60" s="43"/>
      <c r="K60" s="19">
        <f>COUNTA(K50:K59)-0.5*COUNTIF(K50:K59,"Sq*")-COUNTIF(K50:K59,"TBA")</f>
        <v>1.5</v>
      </c>
      <c r="L60" s="70"/>
      <c r="M60" s="70"/>
      <c r="N60" s="70" t="str">
        <f>IF(F60+K60=0,"",C46)</f>
        <v>NEDLANDS</v>
      </c>
      <c r="O60" s="24">
        <f>F60</f>
        <v>3.5</v>
      </c>
      <c r="P60" s="70" t="str">
        <f>IF(F60+K60=0,"",H46)</f>
        <v>JOONDALUP</v>
      </c>
      <c r="Q60" s="24">
        <f>K60</f>
        <v>1.5</v>
      </c>
      <c r="R60" s="70" t="str">
        <f>G61</f>
        <v>NEDLANDS</v>
      </c>
      <c r="S60" s="70" t="str">
        <f>IF(R60="HALVED",C46,"")</f>
        <v/>
      </c>
      <c r="T60" s="70" t="str">
        <f>IF(R60="HALVED",H46,"")</f>
        <v/>
      </c>
      <c r="U60" s="70"/>
      <c r="V60" s="70"/>
      <c r="W60" s="70"/>
      <c r="X60" s="70"/>
      <c r="Y60" s="70"/>
    </row>
    <row r="61" spans="1:25" ht="15">
      <c r="A61" s="11"/>
      <c r="B61" s="46" t="s">
        <v>52</v>
      </c>
      <c r="C61" s="45"/>
      <c r="D61" s="45"/>
      <c r="E61" s="45"/>
      <c r="F61" s="43"/>
      <c r="G61" s="56" t="str">
        <f>IF(F60+K60&lt;4,"",IF(F60=K60,"HALVED",IF(F60&gt;K60,C46,H46)))</f>
        <v>NEDLANDS</v>
      </c>
      <c r="H61" s="45"/>
      <c r="I61" s="45"/>
      <c r="J61" s="45"/>
      <c r="K61" s="43"/>
      <c r="L61" s="69"/>
      <c r="M61" s="69"/>
      <c r="N61" s="69"/>
      <c r="O61" s="69"/>
      <c r="P61" s="69"/>
      <c r="Q61" s="69"/>
      <c r="R61" s="69"/>
      <c r="S61" s="69"/>
      <c r="T61" s="69"/>
      <c r="U61" s="69"/>
      <c r="V61" s="69"/>
      <c r="W61" s="69"/>
      <c r="X61" s="69"/>
      <c r="Y61" s="69"/>
    </row>
    <row r="62" spans="1:25" ht="15.75" customHeight="1">
      <c r="A62" s="11"/>
      <c r="B62" s="26"/>
      <c r="C62" s="26"/>
      <c r="D62" s="26"/>
      <c r="E62" s="26"/>
      <c r="F62" s="26"/>
      <c r="G62" s="27"/>
      <c r="H62" s="27"/>
      <c r="I62" s="27"/>
      <c r="J62" s="27"/>
      <c r="K62" s="27"/>
      <c r="L62" s="69"/>
      <c r="M62" s="69"/>
      <c r="N62" s="69"/>
      <c r="O62" s="69"/>
      <c r="P62" s="69"/>
      <c r="Q62" s="69"/>
      <c r="R62" s="69"/>
      <c r="S62" s="69"/>
      <c r="T62" s="69"/>
      <c r="U62" s="69"/>
      <c r="V62" s="69"/>
      <c r="W62" s="69"/>
      <c r="X62" s="69"/>
      <c r="Y62" s="69"/>
    </row>
    <row r="63" spans="1:25" ht="15">
      <c r="A63" s="11"/>
      <c r="B63" s="16" t="s">
        <v>22</v>
      </c>
      <c r="C63" s="58" t="s">
        <v>417</v>
      </c>
      <c r="D63" s="45"/>
      <c r="E63" s="45"/>
      <c r="F63" s="43"/>
      <c r="G63" s="17" t="s">
        <v>22</v>
      </c>
      <c r="H63" s="48" t="s">
        <v>18</v>
      </c>
      <c r="I63" s="45"/>
      <c r="J63" s="45"/>
      <c r="K63" s="43"/>
      <c r="L63" s="69"/>
      <c r="M63" s="69"/>
      <c r="N63" s="69"/>
      <c r="O63" s="69"/>
      <c r="P63" s="69"/>
      <c r="Q63" s="69"/>
      <c r="R63" s="69"/>
      <c r="S63" s="69"/>
      <c r="T63" s="69"/>
      <c r="U63" s="69"/>
      <c r="V63" s="69"/>
      <c r="W63" s="69"/>
      <c r="X63" s="69"/>
      <c r="Y63" s="69"/>
    </row>
    <row r="64" spans="1:25" ht="15">
      <c r="A64" s="11"/>
      <c r="B64" s="41" t="s">
        <v>23</v>
      </c>
      <c r="C64" s="59" t="s">
        <v>24</v>
      </c>
      <c r="D64" s="50"/>
      <c r="E64" s="41" t="s">
        <v>25</v>
      </c>
      <c r="F64" s="41" t="s">
        <v>26</v>
      </c>
      <c r="G64" s="40" t="s">
        <v>23</v>
      </c>
      <c r="H64" s="49" t="s">
        <v>24</v>
      </c>
      <c r="I64" s="50"/>
      <c r="J64" s="40" t="s">
        <v>25</v>
      </c>
      <c r="K64" s="40" t="s">
        <v>26</v>
      </c>
      <c r="L64" s="69"/>
      <c r="M64" s="69"/>
      <c r="N64" s="69"/>
      <c r="O64" s="69"/>
      <c r="P64" s="69"/>
      <c r="Q64" s="69"/>
      <c r="R64" s="69"/>
      <c r="S64" s="69"/>
      <c r="T64" s="69"/>
      <c r="U64" s="69"/>
      <c r="V64" s="69"/>
      <c r="W64" s="69"/>
      <c r="X64" s="69"/>
      <c r="Y64" s="69"/>
    </row>
    <row r="65" spans="1:25" ht="15">
      <c r="A65" s="11"/>
      <c r="B65" s="47"/>
      <c r="C65" s="51"/>
      <c r="D65" s="52"/>
      <c r="E65" s="47"/>
      <c r="F65" s="47"/>
      <c r="G65" s="47"/>
      <c r="H65" s="51"/>
      <c r="I65" s="52"/>
      <c r="J65" s="47"/>
      <c r="K65" s="47"/>
      <c r="L65" s="69"/>
      <c r="M65" s="69"/>
      <c r="N65" s="69"/>
      <c r="O65" s="69"/>
      <c r="P65" s="69"/>
      <c r="Q65" s="69"/>
      <c r="R65" s="69"/>
      <c r="S65" s="69"/>
      <c r="T65" s="69"/>
      <c r="U65" s="69"/>
      <c r="V65" s="69"/>
      <c r="W65" s="69"/>
      <c r="X65" s="69"/>
      <c r="Y65" s="69"/>
    </row>
    <row r="66" spans="1:25" ht="15">
      <c r="A66" s="11"/>
      <c r="B66" s="39"/>
      <c r="C66" s="53"/>
      <c r="D66" s="54"/>
      <c r="E66" s="39"/>
      <c r="F66" s="39"/>
      <c r="G66" s="39"/>
      <c r="H66" s="53"/>
      <c r="I66" s="54"/>
      <c r="J66" s="39"/>
      <c r="K66" s="39"/>
      <c r="L66" s="69"/>
      <c r="M66" s="69"/>
      <c r="N66" s="69"/>
      <c r="O66" s="69"/>
      <c r="P66" s="69"/>
      <c r="Q66" s="69"/>
      <c r="R66" s="69"/>
      <c r="S66" s="69"/>
      <c r="T66" s="69"/>
      <c r="U66" s="69"/>
      <c r="V66" s="69"/>
      <c r="W66" s="69"/>
      <c r="X66" s="69"/>
      <c r="Y66" s="69"/>
    </row>
    <row r="67" spans="1:25" ht="15.75">
      <c r="A67" s="11"/>
      <c r="B67" s="41">
        <v>1</v>
      </c>
      <c r="C67" s="42" t="s">
        <v>972</v>
      </c>
      <c r="D67" s="43"/>
      <c r="E67" s="19">
        <v>15</v>
      </c>
      <c r="F67" s="38" t="s">
        <v>102</v>
      </c>
      <c r="G67" s="40">
        <v>1</v>
      </c>
      <c r="H67" s="42" t="s">
        <v>971</v>
      </c>
      <c r="I67" s="43"/>
      <c r="J67" s="19">
        <v>8</v>
      </c>
      <c r="K67" s="38"/>
      <c r="L67" s="71"/>
      <c r="M67" s="71"/>
      <c r="N67" s="71"/>
      <c r="O67" s="71"/>
      <c r="P67" s="71"/>
      <c r="Q67" s="71"/>
      <c r="R67" s="71"/>
      <c r="S67" s="71"/>
      <c r="T67" s="71"/>
      <c r="U67" s="71"/>
      <c r="V67" s="71"/>
      <c r="W67" s="71"/>
      <c r="X67" s="71"/>
      <c r="Y67" s="71"/>
    </row>
    <row r="68" spans="1:25" ht="15.75">
      <c r="A68" s="11"/>
      <c r="B68" s="39"/>
      <c r="C68" s="42" t="s">
        <v>970</v>
      </c>
      <c r="D68" s="43"/>
      <c r="E68" s="19">
        <v>29</v>
      </c>
      <c r="F68" s="39"/>
      <c r="G68" s="39"/>
      <c r="H68" s="42" t="s">
        <v>969</v>
      </c>
      <c r="I68" s="43"/>
      <c r="J68" s="19">
        <v>16</v>
      </c>
      <c r="K68" s="39"/>
      <c r="L68" s="71"/>
      <c r="M68" s="71"/>
      <c r="N68" s="71"/>
      <c r="O68" s="71"/>
      <c r="P68" s="71"/>
      <c r="Q68" s="71"/>
      <c r="R68" s="71"/>
      <c r="S68" s="71"/>
      <c r="T68" s="71"/>
      <c r="U68" s="71"/>
      <c r="V68" s="71"/>
      <c r="W68" s="71"/>
      <c r="X68" s="71"/>
      <c r="Y68" s="71"/>
    </row>
    <row r="69" spans="1:25" ht="15.75">
      <c r="A69" s="11"/>
      <c r="B69" s="41">
        <v>2</v>
      </c>
      <c r="C69" s="42" t="s">
        <v>968</v>
      </c>
      <c r="D69" s="43"/>
      <c r="E69" s="19">
        <v>17</v>
      </c>
      <c r="F69" s="38"/>
      <c r="G69" s="40">
        <v>2</v>
      </c>
      <c r="H69" s="42" t="s">
        <v>967</v>
      </c>
      <c r="I69" s="43"/>
      <c r="J69" s="19">
        <v>17</v>
      </c>
      <c r="K69" s="38" t="s">
        <v>38</v>
      </c>
      <c r="L69" s="71"/>
      <c r="M69" s="71"/>
      <c r="N69" s="71"/>
      <c r="O69" s="71"/>
      <c r="P69" s="71"/>
      <c r="Q69" s="71"/>
      <c r="R69" s="71"/>
      <c r="S69" s="71"/>
      <c r="T69" s="71"/>
      <c r="U69" s="71"/>
      <c r="V69" s="71"/>
      <c r="W69" s="71"/>
      <c r="X69" s="71"/>
      <c r="Y69" s="71"/>
    </row>
    <row r="70" spans="1:25" ht="15.75">
      <c r="A70" s="11"/>
      <c r="B70" s="39"/>
      <c r="C70" s="42" t="s">
        <v>966</v>
      </c>
      <c r="D70" s="43"/>
      <c r="E70" s="19">
        <v>26</v>
      </c>
      <c r="F70" s="39"/>
      <c r="G70" s="39"/>
      <c r="H70" s="42" t="s">
        <v>965</v>
      </c>
      <c r="I70" s="43"/>
      <c r="J70" s="19">
        <v>18</v>
      </c>
      <c r="K70" s="39"/>
      <c r="L70" s="71"/>
      <c r="M70" s="71"/>
      <c r="N70" s="71"/>
      <c r="O70" s="71"/>
      <c r="P70" s="71"/>
      <c r="Q70" s="71"/>
      <c r="R70" s="71"/>
      <c r="S70" s="71"/>
      <c r="T70" s="71"/>
      <c r="U70" s="71"/>
      <c r="V70" s="71"/>
      <c r="W70" s="71"/>
      <c r="X70" s="71"/>
      <c r="Y70" s="71"/>
    </row>
    <row r="71" spans="1:25" ht="15.75">
      <c r="A71" s="11"/>
      <c r="B71" s="41">
        <v>3</v>
      </c>
      <c r="C71" s="42" t="s">
        <v>964</v>
      </c>
      <c r="D71" s="43"/>
      <c r="E71" s="19">
        <v>6</v>
      </c>
      <c r="F71" s="38" t="s">
        <v>28</v>
      </c>
      <c r="G71" s="40">
        <v>3</v>
      </c>
      <c r="H71" s="42" t="s">
        <v>963</v>
      </c>
      <c r="I71" s="43"/>
      <c r="J71" s="19">
        <v>10</v>
      </c>
      <c r="K71" s="38"/>
      <c r="L71" s="71"/>
      <c r="M71" s="71"/>
      <c r="N71" s="71"/>
      <c r="O71" s="71"/>
      <c r="P71" s="71"/>
      <c r="Q71" s="71"/>
      <c r="R71" s="71"/>
      <c r="S71" s="71"/>
      <c r="T71" s="71"/>
      <c r="U71" s="71"/>
      <c r="V71" s="71"/>
      <c r="W71" s="71"/>
      <c r="X71" s="71"/>
      <c r="Y71" s="71"/>
    </row>
    <row r="72" spans="1:25" ht="15.75">
      <c r="A72" s="11"/>
      <c r="B72" s="39"/>
      <c r="C72" s="42" t="s">
        <v>962</v>
      </c>
      <c r="D72" s="43"/>
      <c r="E72" s="19">
        <v>19</v>
      </c>
      <c r="F72" s="39"/>
      <c r="G72" s="39"/>
      <c r="H72" s="42" t="s">
        <v>961</v>
      </c>
      <c r="I72" s="43"/>
      <c r="J72" s="19">
        <v>17</v>
      </c>
      <c r="K72" s="39"/>
      <c r="L72" s="71"/>
      <c r="M72" s="71"/>
      <c r="N72" s="71"/>
      <c r="O72" s="71"/>
      <c r="P72" s="71"/>
      <c r="Q72" s="71"/>
      <c r="R72" s="71"/>
      <c r="S72" s="71"/>
      <c r="T72" s="71"/>
      <c r="U72" s="71"/>
      <c r="V72" s="71"/>
      <c r="W72" s="71"/>
      <c r="X72" s="71"/>
      <c r="Y72" s="71"/>
    </row>
    <row r="73" spans="1:25" ht="15.75">
      <c r="A73" s="11"/>
      <c r="B73" s="41">
        <v>4</v>
      </c>
      <c r="C73" s="42" t="s">
        <v>960</v>
      </c>
      <c r="D73" s="43"/>
      <c r="E73" s="19">
        <v>12</v>
      </c>
      <c r="F73" s="38"/>
      <c r="G73" s="40">
        <v>4</v>
      </c>
      <c r="H73" s="42" t="s">
        <v>959</v>
      </c>
      <c r="I73" s="43"/>
      <c r="J73" s="19">
        <v>17</v>
      </c>
      <c r="K73" s="38" t="s">
        <v>87</v>
      </c>
      <c r="L73" s="71"/>
      <c r="M73" s="71"/>
      <c r="N73" s="71"/>
      <c r="O73" s="71"/>
      <c r="P73" s="71"/>
      <c r="Q73" s="71"/>
      <c r="R73" s="71"/>
      <c r="S73" s="71"/>
      <c r="T73" s="71"/>
      <c r="U73" s="71"/>
      <c r="V73" s="71"/>
      <c r="W73" s="71"/>
      <c r="X73" s="71"/>
      <c r="Y73" s="71"/>
    </row>
    <row r="74" spans="1:25" ht="14.25" customHeight="1">
      <c r="A74" s="11"/>
      <c r="B74" s="39"/>
      <c r="C74" s="42" t="s">
        <v>958</v>
      </c>
      <c r="D74" s="43"/>
      <c r="E74" s="19">
        <v>22</v>
      </c>
      <c r="F74" s="39"/>
      <c r="G74" s="39"/>
      <c r="H74" s="42" t="s">
        <v>957</v>
      </c>
      <c r="I74" s="43"/>
      <c r="J74" s="19">
        <v>17</v>
      </c>
      <c r="K74" s="39"/>
      <c r="L74" s="71"/>
      <c r="M74" s="71"/>
      <c r="N74" s="71"/>
      <c r="O74" s="71"/>
      <c r="P74" s="71"/>
      <c r="Q74" s="71"/>
      <c r="R74" s="71"/>
      <c r="S74" s="71"/>
      <c r="T74" s="71"/>
      <c r="U74" s="71"/>
      <c r="V74" s="71"/>
      <c r="W74" s="71"/>
      <c r="X74" s="71"/>
      <c r="Y74" s="71"/>
    </row>
    <row r="75" spans="1:25" ht="15.75">
      <c r="A75" s="11"/>
      <c r="B75" s="41">
        <v>5</v>
      </c>
      <c r="C75" s="42" t="s">
        <v>956</v>
      </c>
      <c r="D75" s="43"/>
      <c r="E75" s="19">
        <v>19</v>
      </c>
      <c r="F75" s="38"/>
      <c r="G75" s="40">
        <v>5</v>
      </c>
      <c r="H75" s="42" t="s">
        <v>955</v>
      </c>
      <c r="I75" s="43"/>
      <c r="J75" s="19">
        <v>18</v>
      </c>
      <c r="K75" s="38" t="s">
        <v>84</v>
      </c>
      <c r="L75" s="71"/>
      <c r="M75" s="71"/>
      <c r="N75" s="71"/>
      <c r="O75" s="71"/>
      <c r="P75" s="71"/>
      <c r="Q75" s="71"/>
      <c r="R75" s="71"/>
      <c r="S75" s="71"/>
      <c r="T75" s="71"/>
      <c r="U75" s="71"/>
      <c r="V75" s="71"/>
      <c r="W75" s="71"/>
      <c r="X75" s="71"/>
      <c r="Y75" s="71"/>
    </row>
    <row r="76" spans="1:25" ht="15.75">
      <c r="A76" s="11"/>
      <c r="B76" s="39"/>
      <c r="C76" s="42" t="s">
        <v>954</v>
      </c>
      <c r="D76" s="43"/>
      <c r="E76" s="19">
        <v>22</v>
      </c>
      <c r="F76" s="39"/>
      <c r="G76" s="39"/>
      <c r="H76" s="42" t="s">
        <v>953</v>
      </c>
      <c r="I76" s="43"/>
      <c r="J76" s="19">
        <v>20</v>
      </c>
      <c r="K76" s="39"/>
      <c r="L76" s="71"/>
      <c r="M76" s="71"/>
      <c r="N76" s="71"/>
      <c r="O76" s="71"/>
      <c r="P76" s="71"/>
      <c r="Q76" s="71"/>
      <c r="R76" s="71"/>
      <c r="S76" s="71"/>
      <c r="T76" s="71"/>
      <c r="U76" s="71"/>
      <c r="V76" s="71"/>
      <c r="W76" s="71"/>
      <c r="X76" s="71"/>
      <c r="Y76" s="71"/>
    </row>
    <row r="77" spans="1:25" ht="15.75">
      <c r="A77" s="11"/>
      <c r="B77" s="44" t="str">
        <f>"TOTAL MATCHES WON BY : "&amp;C63</f>
        <v>TOTAL MATCHES WON BY : LAKELANDS</v>
      </c>
      <c r="C77" s="45"/>
      <c r="D77" s="45"/>
      <c r="E77" s="43"/>
      <c r="F77" s="19">
        <f>COUNTA(F67:F76)-0.5*COUNTIF(F67:F76,"Sq*")-COUNTIF(F67:F76,"TBA")</f>
        <v>2</v>
      </c>
      <c r="G77" s="55" t="str">
        <f>"TOTAL MATCHES WON BY : "&amp;H63</f>
        <v>TOTAL MATCHES WON BY : THE VINES</v>
      </c>
      <c r="H77" s="45"/>
      <c r="I77" s="45"/>
      <c r="J77" s="43"/>
      <c r="K77" s="19">
        <f>COUNTA(K67:K76)-0.5*COUNTIF(K67:K76,"Sq*")-COUNTIF(K67:K76,"TBA")</f>
        <v>3</v>
      </c>
      <c r="L77" s="70"/>
      <c r="M77" s="70"/>
      <c r="N77" s="70" t="str">
        <f>IF(F77+K77=0,"",C63)</f>
        <v>LAKELANDS</v>
      </c>
      <c r="O77" s="24">
        <f>F77</f>
        <v>2</v>
      </c>
      <c r="P77" s="70" t="str">
        <f>IF(F77+K77=0,"",H63)</f>
        <v>THE VINES</v>
      </c>
      <c r="Q77" s="24">
        <f>K77</f>
        <v>3</v>
      </c>
      <c r="R77" s="70" t="str">
        <f>G78</f>
        <v>THE VINES</v>
      </c>
      <c r="S77" s="70" t="str">
        <f>IF(R77="HALVED",C63,"")</f>
        <v/>
      </c>
      <c r="T77" s="70" t="str">
        <f>IF(R77="HALVED",H63,"")</f>
        <v/>
      </c>
      <c r="U77" s="70"/>
      <c r="V77" s="70"/>
      <c r="W77" s="70"/>
      <c r="X77" s="70"/>
      <c r="Y77" s="70"/>
    </row>
    <row r="78" spans="1:25" ht="15">
      <c r="A78" s="11"/>
      <c r="B78" s="46" t="s">
        <v>52</v>
      </c>
      <c r="C78" s="45"/>
      <c r="D78" s="45"/>
      <c r="E78" s="45"/>
      <c r="F78" s="43"/>
      <c r="G78" s="56" t="str">
        <f>IF(F77+K77&lt;4,"",IF(F77=K77,"HALVED",IF(F77&gt;K77,C63,H63)))</f>
        <v>THE VINES</v>
      </c>
      <c r="H78" s="45"/>
      <c r="I78" s="45"/>
      <c r="J78" s="45"/>
      <c r="K78" s="43"/>
      <c r="L78" s="69"/>
      <c r="M78" s="69"/>
      <c r="N78" s="69"/>
      <c r="O78" s="69"/>
      <c r="P78" s="69"/>
      <c r="Q78" s="69"/>
      <c r="R78" s="69"/>
      <c r="S78" s="69"/>
      <c r="T78" s="69"/>
      <c r="U78" s="69"/>
      <c r="V78" s="69"/>
      <c r="W78" s="69"/>
      <c r="X78" s="69"/>
      <c r="Y78" s="69"/>
    </row>
    <row r="79" spans="1:25" ht="15">
      <c r="A79" s="11"/>
      <c r="B79" s="69"/>
      <c r="C79" s="69"/>
      <c r="D79" s="69"/>
      <c r="E79" s="69"/>
      <c r="F79" s="70"/>
      <c r="G79" s="69"/>
      <c r="H79" s="69"/>
      <c r="I79" s="69"/>
      <c r="J79" s="69"/>
      <c r="K79" s="70"/>
      <c r="L79" s="70"/>
      <c r="M79" s="70"/>
      <c r="N79" s="70"/>
      <c r="O79" s="70"/>
      <c r="P79" s="70"/>
      <c r="Q79" s="70"/>
      <c r="R79" s="70"/>
      <c r="S79" s="70"/>
      <c r="T79" s="70"/>
      <c r="U79" s="70"/>
      <c r="V79" s="70"/>
      <c r="W79" s="70"/>
      <c r="X79" s="70"/>
      <c r="Y79" s="70"/>
    </row>
    <row r="80" spans="1:25" ht="15" customHeight="1">
      <c r="A80" s="11"/>
      <c r="B80" s="57" t="s">
        <v>110</v>
      </c>
      <c r="C80" s="45"/>
      <c r="D80" s="45"/>
      <c r="E80" s="45"/>
      <c r="F80" s="45"/>
      <c r="G80" s="45"/>
      <c r="H80" s="45"/>
      <c r="I80" s="45"/>
      <c r="J80" s="45"/>
      <c r="K80" s="43"/>
      <c r="L80" s="69"/>
      <c r="M80" s="69"/>
      <c r="N80" s="69"/>
      <c r="O80" s="69"/>
      <c r="P80" s="69"/>
      <c r="Q80" s="69"/>
      <c r="R80" s="69"/>
      <c r="S80" s="69"/>
      <c r="T80" s="69"/>
      <c r="U80" s="69"/>
      <c r="V80" s="69"/>
      <c r="W80" s="69"/>
      <c r="X80" s="69"/>
      <c r="Y80" s="69"/>
    </row>
    <row r="81" spans="1:25" ht="15" customHeight="1">
      <c r="A81" s="11"/>
      <c r="B81" s="16" t="s">
        <v>22</v>
      </c>
      <c r="C81" s="58" t="s">
        <v>776</v>
      </c>
      <c r="D81" s="45"/>
      <c r="E81" s="45"/>
      <c r="F81" s="43"/>
      <c r="G81" s="17" t="s">
        <v>22</v>
      </c>
      <c r="H81" s="48" t="s">
        <v>299</v>
      </c>
      <c r="I81" s="45"/>
      <c r="J81" s="45"/>
      <c r="K81" s="43"/>
      <c r="L81" s="69"/>
      <c r="M81" s="69"/>
      <c r="N81" s="69"/>
      <c r="O81" s="69"/>
      <c r="P81" s="69"/>
      <c r="Q81" s="69"/>
      <c r="R81" s="69"/>
      <c r="S81" s="69"/>
      <c r="T81" s="69"/>
      <c r="U81" s="69"/>
      <c r="V81" s="69"/>
      <c r="W81" s="69"/>
      <c r="X81" s="69"/>
      <c r="Y81" s="69"/>
    </row>
    <row r="82" spans="1:25" ht="15" customHeight="1">
      <c r="A82" s="11"/>
      <c r="B82" s="41" t="s">
        <v>23</v>
      </c>
      <c r="C82" s="59" t="s">
        <v>24</v>
      </c>
      <c r="D82" s="50"/>
      <c r="E82" s="41" t="s">
        <v>25</v>
      </c>
      <c r="F82" s="41" t="s">
        <v>26</v>
      </c>
      <c r="G82" s="40" t="s">
        <v>23</v>
      </c>
      <c r="H82" s="49" t="s">
        <v>24</v>
      </c>
      <c r="I82" s="50"/>
      <c r="J82" s="40" t="s">
        <v>25</v>
      </c>
      <c r="K82" s="40" t="s">
        <v>26</v>
      </c>
      <c r="L82" s="69"/>
      <c r="M82" s="69"/>
      <c r="N82" s="69"/>
      <c r="O82" s="69"/>
      <c r="P82" s="69"/>
      <c r="Q82" s="69"/>
      <c r="R82" s="69"/>
      <c r="S82" s="69"/>
      <c r="T82" s="69"/>
      <c r="U82" s="69"/>
      <c r="V82" s="69"/>
      <c r="W82" s="69"/>
      <c r="X82" s="69"/>
      <c r="Y82" s="69"/>
    </row>
    <row r="83" spans="1:25" ht="15" customHeight="1">
      <c r="A83" s="11"/>
      <c r="B83" s="47"/>
      <c r="C83" s="51"/>
      <c r="D83" s="52"/>
      <c r="E83" s="47"/>
      <c r="F83" s="47"/>
      <c r="G83" s="47"/>
      <c r="H83" s="51"/>
      <c r="I83" s="52"/>
      <c r="J83" s="47"/>
      <c r="K83" s="47"/>
      <c r="L83" s="69"/>
      <c r="M83" s="69"/>
      <c r="N83" s="69"/>
      <c r="O83" s="69"/>
      <c r="P83" s="69"/>
      <c r="Q83" s="69"/>
      <c r="R83" s="69"/>
      <c r="S83" s="69"/>
      <c r="T83" s="69"/>
      <c r="U83" s="69"/>
      <c r="V83" s="69"/>
      <c r="W83" s="69"/>
      <c r="X83" s="69"/>
      <c r="Y83" s="69"/>
    </row>
    <row r="84" spans="1:25" ht="15" customHeight="1">
      <c r="A84" s="11"/>
      <c r="B84" s="39"/>
      <c r="C84" s="53"/>
      <c r="D84" s="54"/>
      <c r="E84" s="39"/>
      <c r="F84" s="39"/>
      <c r="G84" s="39"/>
      <c r="H84" s="53"/>
      <c r="I84" s="54"/>
      <c r="J84" s="39"/>
      <c r="K84" s="39"/>
      <c r="L84" s="69"/>
      <c r="M84" s="69"/>
      <c r="N84" s="69"/>
      <c r="O84" s="69"/>
      <c r="P84" s="69"/>
      <c r="Q84" s="69"/>
      <c r="R84" s="69"/>
      <c r="S84" s="69"/>
      <c r="T84" s="69"/>
      <c r="U84" s="69"/>
      <c r="V84" s="69"/>
      <c r="W84" s="69"/>
      <c r="X84" s="69"/>
      <c r="Y84" s="69"/>
    </row>
    <row r="85" spans="1:25" ht="15" customHeight="1">
      <c r="A85" s="11"/>
      <c r="B85" s="41">
        <v>1</v>
      </c>
      <c r="C85" s="42" t="s">
        <v>899</v>
      </c>
      <c r="D85" s="43"/>
      <c r="E85" s="19">
        <v>14</v>
      </c>
      <c r="F85" s="38" t="s">
        <v>84</v>
      </c>
      <c r="G85" s="40">
        <v>1</v>
      </c>
      <c r="H85" s="42" t="s">
        <v>919</v>
      </c>
      <c r="I85" s="43"/>
      <c r="J85" s="19">
        <v>8</v>
      </c>
      <c r="K85" s="38"/>
      <c r="L85" s="71"/>
      <c r="M85" s="71"/>
      <c r="N85" s="71"/>
      <c r="O85" s="71"/>
      <c r="P85" s="71"/>
      <c r="Q85" s="71"/>
      <c r="R85" s="71"/>
      <c r="S85" s="71"/>
      <c r="T85" s="71"/>
      <c r="U85" s="71"/>
      <c r="V85" s="71"/>
      <c r="W85" s="71"/>
      <c r="X85" s="71"/>
      <c r="Y85" s="71"/>
    </row>
    <row r="86" spans="1:25" ht="15" customHeight="1">
      <c r="A86" s="11"/>
      <c r="B86" s="39"/>
      <c r="C86" s="42" t="s">
        <v>911</v>
      </c>
      <c r="D86" s="43"/>
      <c r="E86" s="19">
        <v>16</v>
      </c>
      <c r="F86" s="39"/>
      <c r="G86" s="39"/>
      <c r="H86" s="42" t="s">
        <v>952</v>
      </c>
      <c r="I86" s="43"/>
      <c r="J86" s="19">
        <v>11</v>
      </c>
      <c r="K86" s="39"/>
      <c r="L86" s="71"/>
      <c r="M86" s="71"/>
      <c r="N86" s="71"/>
      <c r="O86" s="71"/>
      <c r="P86" s="71"/>
      <c r="Q86" s="71"/>
      <c r="R86" s="71"/>
      <c r="S86" s="71"/>
      <c r="T86" s="71"/>
      <c r="U86" s="71"/>
      <c r="V86" s="71"/>
      <c r="W86" s="71"/>
      <c r="X86" s="71"/>
      <c r="Y86" s="71"/>
    </row>
    <row r="87" spans="1:25" ht="15" customHeight="1">
      <c r="A87" s="11"/>
      <c r="B87" s="41">
        <v>2</v>
      </c>
      <c r="C87" s="42" t="s">
        <v>895</v>
      </c>
      <c r="D87" s="43"/>
      <c r="E87" s="19">
        <v>11</v>
      </c>
      <c r="F87" s="38" t="s">
        <v>64</v>
      </c>
      <c r="G87" s="40">
        <v>2</v>
      </c>
      <c r="H87" s="42" t="s">
        <v>951</v>
      </c>
      <c r="I87" s="43"/>
      <c r="J87" s="19">
        <v>8</v>
      </c>
      <c r="K87" s="38"/>
      <c r="L87" s="71"/>
      <c r="M87" s="71"/>
      <c r="N87" s="71"/>
      <c r="O87" s="71"/>
      <c r="P87" s="71"/>
      <c r="Q87" s="71"/>
      <c r="R87" s="71"/>
      <c r="S87" s="71"/>
      <c r="T87" s="71"/>
      <c r="U87" s="71"/>
      <c r="V87" s="71"/>
      <c r="W87" s="71"/>
      <c r="X87" s="71"/>
      <c r="Y87" s="71"/>
    </row>
    <row r="88" spans="1:25" ht="15" customHeight="1">
      <c r="A88" s="11"/>
      <c r="B88" s="39"/>
      <c r="C88" s="42" t="s">
        <v>935</v>
      </c>
      <c r="D88" s="43"/>
      <c r="E88" s="19">
        <v>23</v>
      </c>
      <c r="F88" s="39"/>
      <c r="G88" s="39"/>
      <c r="H88" s="42" t="s">
        <v>890</v>
      </c>
      <c r="I88" s="43"/>
      <c r="J88" s="19">
        <v>14</v>
      </c>
      <c r="K88" s="39"/>
      <c r="L88" s="71"/>
      <c r="M88" s="71"/>
      <c r="N88" s="71"/>
      <c r="O88" s="71"/>
      <c r="P88" s="71"/>
      <c r="Q88" s="71"/>
      <c r="R88" s="71"/>
      <c r="S88" s="71"/>
      <c r="T88" s="71"/>
      <c r="U88" s="71"/>
      <c r="V88" s="71"/>
      <c r="W88" s="71"/>
      <c r="X88" s="71"/>
      <c r="Y88" s="71"/>
    </row>
    <row r="89" spans="1:25" ht="15" customHeight="1">
      <c r="A89" s="11"/>
      <c r="B89" s="41">
        <v>3</v>
      </c>
      <c r="C89" s="42" t="s">
        <v>950</v>
      </c>
      <c r="D89" s="43"/>
      <c r="E89" s="19">
        <v>19</v>
      </c>
      <c r="F89" s="38" t="s">
        <v>33</v>
      </c>
      <c r="G89" s="40">
        <v>3</v>
      </c>
      <c r="H89" s="42" t="s">
        <v>882</v>
      </c>
      <c r="I89" s="43"/>
      <c r="J89" s="19">
        <v>9</v>
      </c>
      <c r="K89" s="38"/>
      <c r="L89" s="71"/>
      <c r="M89" s="71"/>
      <c r="N89" s="71"/>
      <c r="O89" s="71"/>
      <c r="P89" s="71"/>
      <c r="Q89" s="71"/>
      <c r="R89" s="71"/>
      <c r="S89" s="71"/>
      <c r="T89" s="71"/>
      <c r="U89" s="71"/>
      <c r="V89" s="71"/>
      <c r="W89" s="71"/>
      <c r="X89" s="71"/>
      <c r="Y89" s="71"/>
    </row>
    <row r="90" spans="1:25" ht="15" customHeight="1">
      <c r="A90" s="11"/>
      <c r="B90" s="39"/>
      <c r="C90" s="42" t="s">
        <v>893</v>
      </c>
      <c r="D90" s="43"/>
      <c r="E90" s="19">
        <v>14</v>
      </c>
      <c r="F90" s="39"/>
      <c r="G90" s="39"/>
      <c r="H90" s="42" t="s">
        <v>874</v>
      </c>
      <c r="I90" s="43"/>
      <c r="J90" s="19">
        <v>11</v>
      </c>
      <c r="K90" s="39"/>
      <c r="L90" s="71"/>
      <c r="M90" s="71"/>
      <c r="N90" s="71"/>
      <c r="O90" s="71"/>
      <c r="P90" s="71"/>
      <c r="Q90" s="71"/>
      <c r="R90" s="71"/>
      <c r="S90" s="71"/>
      <c r="T90" s="71"/>
      <c r="U90" s="71"/>
      <c r="V90" s="71"/>
      <c r="W90" s="71"/>
      <c r="X90" s="71"/>
      <c r="Y90" s="71"/>
    </row>
    <row r="91" spans="1:25" ht="15" customHeight="1">
      <c r="A91" s="11"/>
      <c r="B91" s="41">
        <v>4</v>
      </c>
      <c r="C91" s="42" t="s">
        <v>901</v>
      </c>
      <c r="D91" s="43"/>
      <c r="E91" s="19">
        <v>11</v>
      </c>
      <c r="F91" s="38"/>
      <c r="G91" s="40">
        <v>4</v>
      </c>
      <c r="H91" s="42" t="s">
        <v>916</v>
      </c>
      <c r="I91" s="43"/>
      <c r="J91" s="19">
        <v>11</v>
      </c>
      <c r="K91" s="38" t="s">
        <v>28</v>
      </c>
      <c r="L91" s="71"/>
      <c r="M91" s="71"/>
      <c r="N91" s="71"/>
      <c r="O91" s="71"/>
      <c r="P91" s="71"/>
      <c r="Q91" s="71"/>
      <c r="R91" s="71"/>
      <c r="S91" s="71"/>
      <c r="T91" s="71"/>
      <c r="U91" s="71"/>
      <c r="V91" s="71"/>
      <c r="W91" s="71"/>
      <c r="X91" s="71"/>
      <c r="Y91" s="71"/>
    </row>
    <row r="92" spans="1:25" ht="15" customHeight="1">
      <c r="A92" s="11"/>
      <c r="B92" s="39"/>
      <c r="C92" s="42" t="s">
        <v>936</v>
      </c>
      <c r="D92" s="43"/>
      <c r="E92" s="19">
        <v>8</v>
      </c>
      <c r="F92" s="39"/>
      <c r="G92" s="39"/>
      <c r="H92" s="42" t="s">
        <v>878</v>
      </c>
      <c r="I92" s="43"/>
      <c r="J92" s="19">
        <v>14</v>
      </c>
      <c r="K92" s="39"/>
      <c r="L92" s="71"/>
      <c r="M92" s="71"/>
      <c r="N92" s="71"/>
      <c r="O92" s="71"/>
      <c r="P92" s="71"/>
      <c r="Q92" s="71"/>
      <c r="R92" s="71"/>
      <c r="S92" s="71"/>
      <c r="T92" s="71"/>
      <c r="U92" s="71"/>
      <c r="V92" s="71"/>
      <c r="W92" s="71"/>
      <c r="X92" s="71"/>
      <c r="Y92" s="71"/>
    </row>
    <row r="93" spans="1:25" ht="15" customHeight="1">
      <c r="A93" s="11"/>
      <c r="B93" s="41">
        <v>5</v>
      </c>
      <c r="C93" s="42" t="s">
        <v>926</v>
      </c>
      <c r="D93" s="43"/>
      <c r="E93" s="19">
        <v>18</v>
      </c>
      <c r="F93" s="38"/>
      <c r="G93" s="40">
        <v>5</v>
      </c>
      <c r="H93" s="42" t="s">
        <v>949</v>
      </c>
      <c r="I93" s="43"/>
      <c r="J93" s="19">
        <v>10</v>
      </c>
      <c r="K93" s="38" t="s">
        <v>87</v>
      </c>
      <c r="L93" s="71"/>
      <c r="M93" s="71"/>
      <c r="N93" s="71"/>
      <c r="O93" s="71"/>
      <c r="P93" s="71"/>
      <c r="Q93" s="71"/>
      <c r="R93" s="71"/>
      <c r="S93" s="71"/>
      <c r="T93" s="71"/>
      <c r="U93" s="71"/>
      <c r="V93" s="71"/>
      <c r="W93" s="71"/>
      <c r="X93" s="71"/>
      <c r="Y93" s="71"/>
    </row>
    <row r="94" spans="1:25" ht="15" customHeight="1">
      <c r="A94" s="11"/>
      <c r="B94" s="39"/>
      <c r="C94" s="42" t="s">
        <v>907</v>
      </c>
      <c r="D94" s="43"/>
      <c r="E94" s="19">
        <v>18</v>
      </c>
      <c r="F94" s="39"/>
      <c r="G94" s="39"/>
      <c r="H94" s="42" t="s">
        <v>876</v>
      </c>
      <c r="I94" s="43"/>
      <c r="J94" s="19">
        <v>15</v>
      </c>
      <c r="K94" s="39"/>
      <c r="L94" s="71"/>
      <c r="M94" s="71"/>
      <c r="N94" s="71"/>
      <c r="O94" s="71"/>
      <c r="P94" s="71"/>
      <c r="Q94" s="71"/>
      <c r="R94" s="71"/>
      <c r="S94" s="71"/>
      <c r="T94" s="71"/>
      <c r="U94" s="71"/>
      <c r="V94" s="71"/>
      <c r="W94" s="71"/>
      <c r="X94" s="71"/>
      <c r="Y94" s="71"/>
    </row>
    <row r="95" spans="1:25" ht="15" customHeight="1">
      <c r="A95" s="11"/>
      <c r="B95" s="44" t="str">
        <f>"TOTAL MATCHES WON BY : "&amp;C81</f>
        <v>TOTAL MATCHES WON BY : JOONDALUP</v>
      </c>
      <c r="C95" s="45"/>
      <c r="D95" s="45"/>
      <c r="E95" s="43"/>
      <c r="F95" s="19">
        <f>COUNTA(F85:F94)-0.5*COUNTIF(F85:F94,"Sq*")-COUNTIF(F85:F94,"TBA")</f>
        <v>3</v>
      </c>
      <c r="G95" s="55" t="str">
        <f>"TOTAL MATCHES WON BY : "&amp;H81</f>
        <v>TOTAL MATCHES WON BY : NEDLANDS</v>
      </c>
      <c r="H95" s="45"/>
      <c r="I95" s="45"/>
      <c r="J95" s="43"/>
      <c r="K95" s="19">
        <f>COUNTA(K85:K94)-0.5*COUNTIF(K85:K94,"Sq*")-COUNTIF(K85:K94,"TBA")</f>
        <v>2</v>
      </c>
      <c r="L95" s="70"/>
      <c r="M95" s="70"/>
      <c r="N95" s="70" t="str">
        <f>IF(F95+K95=0,"",C81)</f>
        <v>JOONDALUP</v>
      </c>
      <c r="O95" s="24">
        <f>F95</f>
        <v>3</v>
      </c>
      <c r="P95" s="70" t="str">
        <f>IF(F95+K95=0,"",H81)</f>
        <v>NEDLANDS</v>
      </c>
      <c r="Q95" s="24">
        <f>K95</f>
        <v>2</v>
      </c>
      <c r="R95" s="70" t="str">
        <f>G96</f>
        <v>JOONDALUP</v>
      </c>
      <c r="S95" s="70" t="str">
        <f>IF(R95="HALVED",C81,"")</f>
        <v/>
      </c>
      <c r="T95" s="70" t="str">
        <f>IF(R95="HALVED",H81,"")</f>
        <v/>
      </c>
      <c r="U95" s="70"/>
      <c r="V95" s="70"/>
      <c r="W95" s="70"/>
      <c r="X95" s="70"/>
      <c r="Y95" s="70"/>
    </row>
    <row r="96" spans="1:25" ht="15" customHeight="1">
      <c r="A96" s="11"/>
      <c r="B96" s="46" t="s">
        <v>52</v>
      </c>
      <c r="C96" s="45"/>
      <c r="D96" s="45"/>
      <c r="E96" s="45"/>
      <c r="F96" s="43"/>
      <c r="G96" s="56" t="str">
        <f>IF(F95+K95&lt;4,"",IF(F95=K95,"HALVED",IF(F95&gt;K95,C81,H81)))</f>
        <v>JOONDALUP</v>
      </c>
      <c r="H96" s="45"/>
      <c r="I96" s="45"/>
      <c r="J96" s="45"/>
      <c r="K96" s="43"/>
      <c r="L96" s="69"/>
      <c r="M96" s="69"/>
      <c r="N96" s="69"/>
      <c r="O96" s="69"/>
      <c r="P96" s="69"/>
      <c r="Q96" s="69"/>
      <c r="R96" s="69"/>
      <c r="S96" s="69"/>
      <c r="T96" s="69"/>
      <c r="U96" s="69"/>
      <c r="V96" s="69"/>
      <c r="W96" s="69"/>
      <c r="X96" s="69"/>
      <c r="Y96" s="69"/>
    </row>
    <row r="97" spans="1:25" ht="15" customHeight="1">
      <c r="A97" s="11"/>
      <c r="B97" s="67"/>
      <c r="C97" s="45"/>
      <c r="D97" s="45"/>
      <c r="E97" s="45"/>
      <c r="F97" s="45"/>
      <c r="G97" s="45"/>
      <c r="H97" s="45"/>
      <c r="I97" s="45"/>
      <c r="J97" s="45"/>
      <c r="K97" s="43"/>
      <c r="L97" s="69"/>
      <c r="M97" s="69"/>
      <c r="N97" s="69"/>
      <c r="O97" s="69"/>
      <c r="P97" s="69"/>
      <c r="Q97" s="69"/>
      <c r="R97" s="69"/>
      <c r="S97" s="69"/>
      <c r="T97" s="69"/>
      <c r="U97" s="69"/>
      <c r="V97" s="69"/>
      <c r="W97" s="69"/>
      <c r="X97" s="69"/>
      <c r="Y97" s="69"/>
    </row>
    <row r="98" spans="1:25" ht="15" customHeight="1">
      <c r="A98" s="11"/>
      <c r="B98" s="16" t="s">
        <v>22</v>
      </c>
      <c r="C98" s="58" t="s">
        <v>18</v>
      </c>
      <c r="D98" s="45"/>
      <c r="E98" s="45"/>
      <c r="F98" s="43"/>
      <c r="G98" s="17" t="s">
        <v>22</v>
      </c>
      <c r="H98" s="48" t="s">
        <v>417</v>
      </c>
      <c r="I98" s="45"/>
      <c r="J98" s="45"/>
      <c r="K98" s="43"/>
      <c r="L98" s="69"/>
      <c r="M98" s="69"/>
      <c r="N98" s="69"/>
      <c r="O98" s="69"/>
      <c r="P98" s="69"/>
      <c r="Q98" s="69"/>
      <c r="R98" s="69"/>
      <c r="S98" s="69"/>
      <c r="T98" s="69"/>
      <c r="U98" s="69"/>
      <c r="V98" s="69"/>
      <c r="W98" s="69"/>
      <c r="X98" s="69"/>
      <c r="Y98" s="69"/>
    </row>
    <row r="99" spans="1:25" ht="15" customHeight="1">
      <c r="A99" s="11"/>
      <c r="B99" s="41" t="s">
        <v>23</v>
      </c>
      <c r="C99" s="59" t="s">
        <v>24</v>
      </c>
      <c r="D99" s="50"/>
      <c r="E99" s="41" t="s">
        <v>25</v>
      </c>
      <c r="F99" s="41" t="s">
        <v>26</v>
      </c>
      <c r="G99" s="40" t="s">
        <v>23</v>
      </c>
      <c r="H99" s="49">
        <v>16</v>
      </c>
      <c r="I99" s="50"/>
      <c r="J99" s="40" t="s">
        <v>25</v>
      </c>
      <c r="K99" s="40" t="s">
        <v>26</v>
      </c>
      <c r="L99" s="69"/>
      <c r="M99" s="69"/>
      <c r="N99" s="69"/>
      <c r="O99" s="69"/>
      <c r="P99" s="69"/>
      <c r="Q99" s="69"/>
      <c r="R99" s="69"/>
      <c r="S99" s="69"/>
      <c r="T99" s="69"/>
      <c r="U99" s="69"/>
      <c r="V99" s="69"/>
      <c r="W99" s="69"/>
      <c r="X99" s="69"/>
      <c r="Y99" s="69"/>
    </row>
    <row r="100" spans="1:25" ht="15" customHeight="1">
      <c r="A100" s="11"/>
      <c r="B100" s="47"/>
      <c r="C100" s="51"/>
      <c r="D100" s="52"/>
      <c r="E100" s="47"/>
      <c r="F100" s="47"/>
      <c r="G100" s="47"/>
      <c r="H100" s="51"/>
      <c r="I100" s="52"/>
      <c r="J100" s="47"/>
      <c r="K100" s="47"/>
      <c r="L100" s="69"/>
      <c r="M100" s="69"/>
      <c r="N100" s="69"/>
      <c r="O100" s="69"/>
      <c r="P100" s="69"/>
      <c r="Q100" s="69"/>
      <c r="R100" s="69"/>
      <c r="S100" s="69"/>
      <c r="T100" s="69"/>
      <c r="U100" s="69"/>
      <c r="V100" s="69"/>
      <c r="W100" s="69"/>
      <c r="X100" s="69"/>
      <c r="Y100" s="69"/>
    </row>
    <row r="101" spans="1:25" ht="15">
      <c r="A101" s="11"/>
      <c r="B101" s="39"/>
      <c r="C101" s="53"/>
      <c r="D101" s="54"/>
      <c r="E101" s="39"/>
      <c r="F101" s="39"/>
      <c r="G101" s="39"/>
      <c r="H101" s="53"/>
      <c r="I101" s="54"/>
      <c r="J101" s="39"/>
      <c r="K101" s="39"/>
      <c r="L101" s="69"/>
      <c r="M101" s="69"/>
      <c r="N101" s="69"/>
      <c r="O101" s="69"/>
      <c r="P101" s="69"/>
      <c r="Q101" s="69"/>
      <c r="R101" s="69"/>
      <c r="S101" s="69"/>
      <c r="T101" s="69"/>
      <c r="U101" s="69"/>
      <c r="V101" s="69"/>
      <c r="W101" s="69"/>
      <c r="X101" s="69"/>
      <c r="Y101" s="69"/>
    </row>
    <row r="102" spans="1:25" ht="15.75">
      <c r="A102" s="11"/>
      <c r="B102" s="41">
        <v>1</v>
      </c>
      <c r="C102" s="42" t="s">
        <v>875</v>
      </c>
      <c r="D102" s="43"/>
      <c r="E102" s="19">
        <v>21</v>
      </c>
      <c r="F102" s="38" t="s">
        <v>48</v>
      </c>
      <c r="G102" s="40">
        <v>1</v>
      </c>
      <c r="H102" s="42" t="s">
        <v>946</v>
      </c>
      <c r="I102" s="43"/>
      <c r="J102" s="19">
        <v>25</v>
      </c>
      <c r="K102" s="38"/>
      <c r="L102" s="71"/>
      <c r="M102" s="71"/>
      <c r="N102" s="71"/>
      <c r="O102" s="71"/>
      <c r="P102" s="71"/>
      <c r="Q102" s="71"/>
      <c r="R102" s="71"/>
      <c r="S102" s="71"/>
      <c r="T102" s="71"/>
      <c r="U102" s="71"/>
      <c r="V102" s="71"/>
      <c r="W102" s="71"/>
      <c r="X102" s="71"/>
      <c r="Y102" s="71"/>
    </row>
    <row r="103" spans="1:25" ht="15.75">
      <c r="A103" s="11"/>
      <c r="B103" s="39"/>
      <c r="C103" s="42" t="s">
        <v>877</v>
      </c>
      <c r="D103" s="43"/>
      <c r="E103" s="19">
        <v>23</v>
      </c>
      <c r="F103" s="39"/>
      <c r="G103" s="39"/>
      <c r="H103" s="42" t="s">
        <v>945</v>
      </c>
      <c r="I103" s="43"/>
      <c r="J103" s="19">
        <v>31</v>
      </c>
      <c r="K103" s="39"/>
      <c r="L103" s="71"/>
      <c r="M103" s="71"/>
      <c r="N103" s="71"/>
      <c r="O103" s="71"/>
      <c r="P103" s="71"/>
      <c r="Q103" s="71"/>
      <c r="R103" s="71"/>
      <c r="S103" s="71"/>
      <c r="T103" s="71"/>
      <c r="U103" s="71"/>
      <c r="V103" s="71"/>
      <c r="W103" s="71"/>
      <c r="X103" s="71"/>
      <c r="Y103" s="71"/>
    </row>
    <row r="104" spans="1:25" ht="15.75">
      <c r="A104" s="11"/>
      <c r="B104" s="41">
        <v>2</v>
      </c>
      <c r="C104" s="42" t="s">
        <v>873</v>
      </c>
      <c r="D104" s="43"/>
      <c r="E104" s="19">
        <v>30</v>
      </c>
      <c r="F104" s="38" t="s">
        <v>28</v>
      </c>
      <c r="G104" s="40">
        <v>2</v>
      </c>
      <c r="H104" s="42" t="s">
        <v>906</v>
      </c>
      <c r="I104" s="43"/>
      <c r="J104" s="19">
        <v>20</v>
      </c>
      <c r="K104" s="38"/>
      <c r="L104" s="71"/>
      <c r="M104" s="71"/>
      <c r="N104" s="71"/>
      <c r="O104" s="71"/>
      <c r="P104" s="71"/>
      <c r="Q104" s="71"/>
      <c r="R104" s="71"/>
      <c r="S104" s="71"/>
      <c r="T104" s="71"/>
      <c r="U104" s="71"/>
      <c r="V104" s="71"/>
      <c r="W104" s="71"/>
      <c r="X104" s="71"/>
      <c r="Y104" s="71"/>
    </row>
    <row r="105" spans="1:25" ht="15.75">
      <c r="A105" s="11"/>
      <c r="B105" s="39"/>
      <c r="C105" s="42" t="s">
        <v>887</v>
      </c>
      <c r="D105" s="43"/>
      <c r="E105" s="19">
        <v>10</v>
      </c>
      <c r="F105" s="39"/>
      <c r="G105" s="39"/>
      <c r="H105" s="42" t="s">
        <v>900</v>
      </c>
      <c r="I105" s="43"/>
      <c r="J105" s="19">
        <v>28</v>
      </c>
      <c r="K105" s="39"/>
      <c r="L105" s="71"/>
      <c r="M105" s="71"/>
      <c r="N105" s="71"/>
      <c r="O105" s="71"/>
      <c r="P105" s="71"/>
      <c r="Q105" s="71"/>
      <c r="R105" s="71"/>
      <c r="S105" s="71"/>
      <c r="T105" s="71"/>
      <c r="U105" s="71"/>
      <c r="V105" s="71"/>
      <c r="W105" s="71"/>
      <c r="X105" s="71"/>
      <c r="Y105" s="71"/>
    </row>
    <row r="106" spans="1:25" ht="15.75">
      <c r="A106" s="11"/>
      <c r="B106" s="41">
        <v>3</v>
      </c>
      <c r="C106" s="42" t="s">
        <v>879</v>
      </c>
      <c r="D106" s="43"/>
      <c r="E106" s="19">
        <v>19</v>
      </c>
      <c r="F106" s="38"/>
      <c r="G106" s="40">
        <v>3</v>
      </c>
      <c r="H106" s="42" t="s">
        <v>894</v>
      </c>
      <c r="I106" s="43"/>
      <c r="J106" s="19">
        <v>8</v>
      </c>
      <c r="K106" s="38" t="s">
        <v>55</v>
      </c>
      <c r="L106" s="71"/>
      <c r="M106" s="71"/>
      <c r="N106" s="71"/>
      <c r="O106" s="71"/>
      <c r="P106" s="71"/>
      <c r="Q106" s="71"/>
      <c r="R106" s="71"/>
      <c r="S106" s="71"/>
      <c r="T106" s="71"/>
      <c r="U106" s="71"/>
      <c r="V106" s="71"/>
      <c r="W106" s="71"/>
      <c r="X106" s="71"/>
      <c r="Y106" s="71"/>
    </row>
    <row r="107" spans="1:25" ht="15.75">
      <c r="A107" s="11"/>
      <c r="B107" s="39"/>
      <c r="C107" s="42" t="s">
        <v>915</v>
      </c>
      <c r="D107" s="43"/>
      <c r="E107" s="19">
        <v>13</v>
      </c>
      <c r="F107" s="39"/>
      <c r="G107" s="39"/>
      <c r="H107" s="42" t="s">
        <v>948</v>
      </c>
      <c r="I107" s="43"/>
      <c r="J107" s="19">
        <v>22</v>
      </c>
      <c r="K107" s="39"/>
      <c r="L107" s="71"/>
      <c r="M107" s="71"/>
      <c r="N107" s="71"/>
      <c r="O107" s="71"/>
      <c r="P107" s="71"/>
      <c r="Q107" s="71"/>
      <c r="R107" s="71"/>
      <c r="S107" s="71"/>
      <c r="T107" s="71"/>
      <c r="U107" s="71"/>
      <c r="V107" s="71"/>
      <c r="W107" s="71"/>
      <c r="X107" s="71"/>
      <c r="Y107" s="71"/>
    </row>
    <row r="108" spans="1:25" ht="15.75">
      <c r="A108" s="11"/>
      <c r="B108" s="41">
        <v>4</v>
      </c>
      <c r="C108" s="42" t="s">
        <v>891</v>
      </c>
      <c r="D108" s="43"/>
      <c r="E108" s="19">
        <v>6</v>
      </c>
      <c r="F108" s="38"/>
      <c r="G108" s="40">
        <v>4</v>
      </c>
      <c r="H108" s="42" t="s">
        <v>892</v>
      </c>
      <c r="I108" s="43"/>
      <c r="J108" s="19">
        <v>14</v>
      </c>
      <c r="K108" s="38" t="s">
        <v>28</v>
      </c>
      <c r="L108" s="71"/>
      <c r="M108" s="71"/>
      <c r="N108" s="71"/>
      <c r="O108" s="71"/>
      <c r="P108" s="71"/>
      <c r="Q108" s="71"/>
      <c r="R108" s="71"/>
      <c r="S108" s="71"/>
      <c r="T108" s="71"/>
      <c r="U108" s="71"/>
      <c r="V108" s="71"/>
      <c r="W108" s="71"/>
      <c r="X108" s="71"/>
      <c r="Y108" s="71"/>
    </row>
    <row r="109" spans="1:25" ht="15.75">
      <c r="A109" s="11"/>
      <c r="B109" s="39"/>
      <c r="C109" s="42" t="s">
        <v>889</v>
      </c>
      <c r="D109" s="43"/>
      <c r="E109" s="19">
        <v>19</v>
      </c>
      <c r="F109" s="39"/>
      <c r="G109" s="39"/>
      <c r="H109" s="42" t="s">
        <v>921</v>
      </c>
      <c r="I109" s="43"/>
      <c r="J109" s="19">
        <v>24</v>
      </c>
      <c r="K109" s="39"/>
      <c r="L109" s="71"/>
      <c r="M109" s="71"/>
      <c r="N109" s="71"/>
      <c r="O109" s="71"/>
      <c r="P109" s="71"/>
      <c r="Q109" s="71"/>
      <c r="R109" s="71"/>
      <c r="S109" s="71"/>
      <c r="T109" s="71"/>
      <c r="U109" s="71"/>
      <c r="V109" s="71"/>
      <c r="W109" s="71"/>
      <c r="X109" s="71"/>
      <c r="Y109" s="71"/>
    </row>
    <row r="110" spans="1:25" ht="15.75">
      <c r="A110" s="11"/>
      <c r="B110" s="41">
        <v>5</v>
      </c>
      <c r="C110" s="42" t="s">
        <v>883</v>
      </c>
      <c r="D110" s="43"/>
      <c r="E110" s="19">
        <v>20</v>
      </c>
      <c r="F110" s="38" t="s">
        <v>77</v>
      </c>
      <c r="G110" s="40">
        <v>5</v>
      </c>
      <c r="H110" s="42" t="s">
        <v>896</v>
      </c>
      <c r="I110" s="43"/>
      <c r="J110" s="19">
        <v>22</v>
      </c>
      <c r="K110" s="38"/>
      <c r="L110" s="71"/>
      <c r="M110" s="71"/>
      <c r="N110" s="71"/>
      <c r="O110" s="71"/>
      <c r="P110" s="71"/>
      <c r="Q110" s="71"/>
      <c r="R110" s="71"/>
      <c r="S110" s="71"/>
      <c r="T110" s="71"/>
      <c r="U110" s="71"/>
      <c r="V110" s="71"/>
      <c r="W110" s="71"/>
      <c r="X110" s="71"/>
      <c r="Y110" s="71"/>
    </row>
    <row r="111" spans="1:25" ht="15.75">
      <c r="A111" s="11"/>
      <c r="B111" s="39"/>
      <c r="C111" s="42" t="s">
        <v>912</v>
      </c>
      <c r="D111" s="43"/>
      <c r="E111" s="19">
        <v>20</v>
      </c>
      <c r="F111" s="39"/>
      <c r="G111" s="39"/>
      <c r="H111" s="42" t="s">
        <v>947</v>
      </c>
      <c r="I111" s="43"/>
      <c r="J111" s="19">
        <v>17</v>
      </c>
      <c r="K111" s="39"/>
      <c r="L111" s="71"/>
      <c r="M111" s="71"/>
      <c r="N111" s="71"/>
      <c r="O111" s="71"/>
      <c r="P111" s="71"/>
      <c r="Q111" s="71"/>
      <c r="R111" s="71"/>
      <c r="S111" s="71"/>
      <c r="T111" s="71"/>
      <c r="U111" s="71"/>
      <c r="V111" s="71"/>
      <c r="W111" s="71"/>
      <c r="X111" s="71"/>
      <c r="Y111" s="71"/>
    </row>
    <row r="112" spans="1:25" ht="15.75">
      <c r="A112" s="11"/>
      <c r="B112" s="44"/>
      <c r="C112" s="45"/>
      <c r="D112" s="45"/>
      <c r="E112" s="43"/>
      <c r="F112" s="19">
        <f>COUNTA(F102:F111)-0.5*COUNTIF(F102:F111,"Sq*")-COUNTIF(F102:F111,"TBA")</f>
        <v>3</v>
      </c>
      <c r="G112" s="55" t="str">
        <f>"TOTAL MATCHES WON BY : "&amp;H98</f>
        <v>TOTAL MATCHES WON BY : LAKELANDS</v>
      </c>
      <c r="H112" s="45"/>
      <c r="I112" s="45"/>
      <c r="J112" s="43"/>
      <c r="K112" s="19">
        <f>COUNTA(K102:K111)-0.5*COUNTIF(K102:K111,"Sq*")-COUNTIF(K102:K111,"TBA")</f>
        <v>2</v>
      </c>
      <c r="L112" s="70"/>
      <c r="M112" s="70"/>
      <c r="N112" s="70" t="str">
        <f>IF(F112+K112=0,"",C98)</f>
        <v>THE VINES</v>
      </c>
      <c r="O112" s="24">
        <f>F112</f>
        <v>3</v>
      </c>
      <c r="P112" s="70" t="str">
        <f>IF(F112+K112=0,"",H98)</f>
        <v>LAKELANDS</v>
      </c>
      <c r="Q112" s="24">
        <f>K112</f>
        <v>2</v>
      </c>
      <c r="R112" s="70" t="str">
        <f>G113</f>
        <v>THE VINES</v>
      </c>
      <c r="S112" s="70" t="str">
        <f>IF(R112="HALVED",C98,"")</f>
        <v/>
      </c>
      <c r="T112" s="70" t="str">
        <f>IF(R112="HALVED",H98,"")</f>
        <v/>
      </c>
      <c r="U112" s="70"/>
      <c r="V112" s="70"/>
      <c r="W112" s="70"/>
      <c r="X112" s="70"/>
      <c r="Y112" s="70"/>
    </row>
    <row r="113" spans="1:25" ht="15">
      <c r="A113" s="11"/>
      <c r="B113" s="46"/>
      <c r="C113" s="45"/>
      <c r="D113" s="45"/>
      <c r="E113" s="45"/>
      <c r="F113" s="43"/>
      <c r="G113" s="56" t="str">
        <f>IF(F112+K112&lt;4,"",IF(F112=K112,"HALVED",IF(F112&gt;K112,C98,H98)))</f>
        <v>THE VINES</v>
      </c>
      <c r="H113" s="45"/>
      <c r="I113" s="45"/>
      <c r="J113" s="45"/>
      <c r="K113" s="43"/>
      <c r="L113" s="69"/>
      <c r="M113" s="69"/>
      <c r="N113" s="69"/>
      <c r="O113" s="69"/>
      <c r="P113" s="69"/>
      <c r="Q113" s="69"/>
      <c r="R113" s="69"/>
      <c r="S113" s="69"/>
      <c r="T113" s="69"/>
      <c r="U113" s="69"/>
      <c r="V113" s="69"/>
      <c r="W113" s="69"/>
      <c r="X113" s="69"/>
      <c r="Y113" s="69"/>
    </row>
    <row r="114" spans="1:25" ht="13.5" customHeight="1">
      <c r="A114" s="11"/>
      <c r="B114" s="69"/>
      <c r="C114" s="69"/>
      <c r="D114" s="69"/>
      <c r="E114" s="69"/>
      <c r="F114" s="70"/>
      <c r="G114" s="69"/>
      <c r="H114" s="69"/>
      <c r="I114" s="69"/>
      <c r="J114" s="69"/>
      <c r="K114" s="70"/>
      <c r="L114" s="70"/>
      <c r="M114" s="70"/>
      <c r="N114" s="70"/>
      <c r="O114" s="70"/>
      <c r="P114" s="70"/>
      <c r="Q114" s="70"/>
      <c r="R114" s="70"/>
      <c r="S114" s="70"/>
      <c r="T114" s="70"/>
      <c r="U114" s="70"/>
      <c r="V114" s="70"/>
      <c r="W114" s="70"/>
      <c r="X114" s="70"/>
      <c r="Y114" s="70"/>
    </row>
    <row r="115" spans="1:25" ht="13.5" customHeight="1">
      <c r="A115" s="11"/>
      <c r="B115" s="57" t="s">
        <v>128</v>
      </c>
      <c r="C115" s="45"/>
      <c r="D115" s="45"/>
      <c r="E115" s="45"/>
      <c r="F115" s="45"/>
      <c r="G115" s="45"/>
      <c r="H115" s="45"/>
      <c r="I115" s="45"/>
      <c r="J115" s="45"/>
      <c r="K115" s="43"/>
      <c r="L115" s="69"/>
      <c r="M115" s="69"/>
      <c r="N115" s="69"/>
      <c r="O115" s="69"/>
      <c r="P115" s="69"/>
      <c r="Q115" s="69"/>
      <c r="R115" s="69"/>
      <c r="S115" s="69"/>
      <c r="T115" s="69"/>
      <c r="U115" s="69"/>
      <c r="V115" s="69"/>
      <c r="W115" s="69"/>
      <c r="X115" s="69"/>
      <c r="Y115" s="69"/>
    </row>
    <row r="116" spans="1:25" ht="13.5" customHeight="1">
      <c r="A116" s="11"/>
      <c r="B116" s="16" t="s">
        <v>22</v>
      </c>
      <c r="C116" s="58" t="s">
        <v>417</v>
      </c>
      <c r="D116" s="45"/>
      <c r="E116" s="45"/>
      <c r="F116" s="43"/>
      <c r="G116" s="17" t="s">
        <v>22</v>
      </c>
      <c r="H116" s="48" t="s">
        <v>299</v>
      </c>
      <c r="I116" s="45"/>
      <c r="J116" s="45"/>
      <c r="K116" s="43"/>
      <c r="L116" s="69"/>
      <c r="M116" s="69"/>
      <c r="N116" s="69"/>
      <c r="O116" s="69"/>
      <c r="P116" s="69"/>
      <c r="Q116" s="69"/>
      <c r="R116" s="69"/>
      <c r="S116" s="69"/>
      <c r="T116" s="69"/>
      <c r="U116" s="69"/>
      <c r="V116" s="69"/>
      <c r="W116" s="69"/>
      <c r="X116" s="69"/>
      <c r="Y116" s="69"/>
    </row>
    <row r="117" spans="1:25" ht="13.5" customHeight="1">
      <c r="A117" s="11"/>
      <c r="B117" s="41" t="s">
        <v>23</v>
      </c>
      <c r="C117" s="59" t="s">
        <v>24</v>
      </c>
      <c r="D117" s="50"/>
      <c r="E117" s="41" t="s">
        <v>25</v>
      </c>
      <c r="F117" s="41" t="s">
        <v>26</v>
      </c>
      <c r="G117" s="40" t="s">
        <v>23</v>
      </c>
      <c r="H117" s="49" t="s">
        <v>24</v>
      </c>
      <c r="I117" s="50"/>
      <c r="J117" s="40" t="s">
        <v>25</v>
      </c>
      <c r="K117" s="40" t="s">
        <v>26</v>
      </c>
      <c r="L117" s="69"/>
      <c r="M117" s="69"/>
      <c r="N117" s="69"/>
      <c r="O117" s="69"/>
      <c r="P117" s="69"/>
      <c r="Q117" s="69"/>
      <c r="R117" s="69"/>
      <c r="S117" s="69"/>
      <c r="T117" s="69"/>
      <c r="U117" s="69"/>
      <c r="V117" s="69"/>
      <c r="W117" s="69"/>
      <c r="X117" s="69"/>
      <c r="Y117" s="69"/>
    </row>
    <row r="118" spans="1:25" ht="13.5" customHeight="1">
      <c r="A118" s="11"/>
      <c r="B118" s="47"/>
      <c r="C118" s="51"/>
      <c r="D118" s="52"/>
      <c r="E118" s="47"/>
      <c r="F118" s="47"/>
      <c r="G118" s="47"/>
      <c r="H118" s="51"/>
      <c r="I118" s="52"/>
      <c r="J118" s="47"/>
      <c r="K118" s="47"/>
      <c r="L118" s="69"/>
      <c r="M118" s="69"/>
      <c r="N118" s="69"/>
      <c r="O118" s="69"/>
      <c r="P118" s="69"/>
      <c r="Q118" s="69"/>
      <c r="R118" s="69"/>
      <c r="S118" s="69"/>
      <c r="T118" s="69"/>
      <c r="U118" s="69"/>
      <c r="V118" s="69"/>
      <c r="W118" s="69"/>
      <c r="X118" s="69"/>
      <c r="Y118" s="69"/>
    </row>
    <row r="119" spans="1:25" ht="13.5" customHeight="1">
      <c r="A119" s="11"/>
      <c r="B119" s="39"/>
      <c r="C119" s="53"/>
      <c r="D119" s="54"/>
      <c r="E119" s="39"/>
      <c r="F119" s="39"/>
      <c r="G119" s="39"/>
      <c r="H119" s="53"/>
      <c r="I119" s="54"/>
      <c r="J119" s="39"/>
      <c r="K119" s="39"/>
      <c r="L119" s="69"/>
      <c r="M119" s="69"/>
      <c r="N119" s="69"/>
      <c r="O119" s="69"/>
      <c r="P119" s="69"/>
      <c r="Q119" s="69"/>
      <c r="R119" s="69"/>
      <c r="S119" s="69"/>
      <c r="T119" s="69"/>
      <c r="U119" s="69"/>
      <c r="V119" s="69"/>
      <c r="W119" s="69"/>
      <c r="X119" s="69"/>
      <c r="Y119" s="69"/>
    </row>
    <row r="120" spans="1:25" ht="13.5" customHeight="1">
      <c r="A120" s="11"/>
      <c r="B120" s="41">
        <v>1</v>
      </c>
      <c r="C120" s="42" t="s">
        <v>946</v>
      </c>
      <c r="D120" s="43"/>
      <c r="E120" s="19">
        <v>22</v>
      </c>
      <c r="F120" s="38" t="s">
        <v>119</v>
      </c>
      <c r="G120" s="40">
        <v>1</v>
      </c>
      <c r="H120" s="42" t="s">
        <v>919</v>
      </c>
      <c r="I120" s="43"/>
      <c r="J120" s="19">
        <v>7</v>
      </c>
      <c r="K120" s="38" t="s">
        <v>119</v>
      </c>
      <c r="L120" s="71"/>
      <c r="M120" s="71"/>
      <c r="N120" s="71"/>
      <c r="O120" s="71"/>
      <c r="P120" s="71"/>
      <c r="Q120" s="71"/>
      <c r="R120" s="71"/>
      <c r="S120" s="71"/>
      <c r="T120" s="71"/>
      <c r="U120" s="71"/>
      <c r="V120" s="71"/>
      <c r="W120" s="71"/>
      <c r="X120" s="71"/>
      <c r="Y120" s="71"/>
    </row>
    <row r="121" spans="1:25" ht="13.5" customHeight="1">
      <c r="A121" s="11"/>
      <c r="B121" s="39"/>
      <c r="C121" s="42" t="s">
        <v>945</v>
      </c>
      <c r="D121" s="43"/>
      <c r="E121" s="19">
        <v>28</v>
      </c>
      <c r="F121" s="39"/>
      <c r="G121" s="39"/>
      <c r="H121" s="42" t="s">
        <v>944</v>
      </c>
      <c r="I121" s="43"/>
      <c r="J121" s="19">
        <v>18</v>
      </c>
      <c r="K121" s="39"/>
      <c r="L121" s="71"/>
      <c r="M121" s="71"/>
      <c r="N121" s="71"/>
      <c r="O121" s="71"/>
      <c r="P121" s="71"/>
      <c r="Q121" s="71"/>
      <c r="R121" s="71"/>
      <c r="S121" s="71"/>
      <c r="T121" s="71"/>
      <c r="U121" s="71"/>
      <c r="V121" s="71"/>
      <c r="W121" s="71"/>
      <c r="X121" s="71"/>
      <c r="Y121" s="71"/>
    </row>
    <row r="122" spans="1:25" ht="13.5" customHeight="1">
      <c r="A122" s="11"/>
      <c r="B122" s="41">
        <v>2</v>
      </c>
      <c r="C122" s="42" t="s">
        <v>930</v>
      </c>
      <c r="D122" s="43"/>
      <c r="E122" s="19">
        <v>17</v>
      </c>
      <c r="F122" s="38" t="s">
        <v>43</v>
      </c>
      <c r="G122" s="40">
        <v>2</v>
      </c>
      <c r="H122" s="42" t="s">
        <v>943</v>
      </c>
      <c r="I122" s="43"/>
      <c r="J122" s="19">
        <v>7</v>
      </c>
      <c r="K122" s="38"/>
      <c r="L122" s="71"/>
      <c r="M122" s="71"/>
      <c r="N122" s="71"/>
      <c r="O122" s="71"/>
      <c r="P122" s="71"/>
      <c r="Q122" s="71"/>
      <c r="R122" s="71"/>
      <c r="S122" s="71"/>
      <c r="T122" s="71"/>
      <c r="U122" s="71"/>
      <c r="V122" s="71"/>
      <c r="W122" s="71"/>
      <c r="X122" s="71"/>
      <c r="Y122" s="71"/>
    </row>
    <row r="123" spans="1:25" ht="13.5" customHeight="1">
      <c r="A123" s="11"/>
      <c r="B123" s="39"/>
      <c r="C123" s="42" t="s">
        <v>900</v>
      </c>
      <c r="D123" s="43"/>
      <c r="E123" s="19">
        <v>25</v>
      </c>
      <c r="F123" s="39"/>
      <c r="G123" s="39"/>
      <c r="H123" s="42" t="s">
        <v>880</v>
      </c>
      <c r="I123" s="43"/>
      <c r="J123" s="19">
        <v>18</v>
      </c>
      <c r="K123" s="39"/>
      <c r="L123" s="71"/>
      <c r="M123" s="71"/>
      <c r="N123" s="71"/>
      <c r="O123" s="71"/>
      <c r="P123" s="71"/>
      <c r="Q123" s="71"/>
      <c r="R123" s="71"/>
      <c r="S123" s="71"/>
      <c r="T123" s="71"/>
      <c r="U123" s="71"/>
      <c r="V123" s="71"/>
      <c r="W123" s="71"/>
      <c r="X123" s="71"/>
      <c r="Y123" s="71"/>
    </row>
    <row r="124" spans="1:25" ht="13.5" customHeight="1">
      <c r="A124" s="11"/>
      <c r="B124" s="41">
        <v>3</v>
      </c>
      <c r="C124" s="42" t="s">
        <v>927</v>
      </c>
      <c r="D124" s="43"/>
      <c r="E124" s="19">
        <v>14</v>
      </c>
      <c r="F124" s="38"/>
      <c r="G124" s="40">
        <v>3</v>
      </c>
      <c r="H124" s="42" t="s">
        <v>942</v>
      </c>
      <c r="I124" s="43"/>
      <c r="J124" s="19">
        <v>7</v>
      </c>
      <c r="K124" s="38" t="s">
        <v>68</v>
      </c>
      <c r="L124" s="71"/>
      <c r="M124" s="71"/>
      <c r="N124" s="71"/>
      <c r="O124" s="71"/>
      <c r="P124" s="71"/>
      <c r="Q124" s="71"/>
      <c r="R124" s="71"/>
      <c r="S124" s="71"/>
      <c r="T124" s="71"/>
      <c r="U124" s="71"/>
      <c r="V124" s="71"/>
      <c r="W124" s="71"/>
      <c r="X124" s="71"/>
      <c r="Y124" s="71"/>
    </row>
    <row r="125" spans="1:25" ht="13.5" customHeight="1">
      <c r="A125" s="11"/>
      <c r="B125" s="39"/>
      <c r="C125" s="42" t="s">
        <v>941</v>
      </c>
      <c r="D125" s="43"/>
      <c r="E125" s="19">
        <v>19</v>
      </c>
      <c r="F125" s="39"/>
      <c r="G125" s="39"/>
      <c r="H125" s="42" t="s">
        <v>940</v>
      </c>
      <c r="I125" s="43"/>
      <c r="J125" s="19">
        <v>12</v>
      </c>
      <c r="K125" s="39"/>
      <c r="L125" s="71"/>
      <c r="M125" s="71"/>
      <c r="N125" s="71"/>
      <c r="O125" s="71"/>
      <c r="P125" s="71"/>
      <c r="Q125" s="71"/>
      <c r="R125" s="71"/>
      <c r="S125" s="71"/>
      <c r="T125" s="71"/>
      <c r="U125" s="71"/>
      <c r="V125" s="71"/>
      <c r="W125" s="71"/>
      <c r="X125" s="71"/>
      <c r="Y125" s="71"/>
    </row>
    <row r="126" spans="1:25" ht="13.5" customHeight="1">
      <c r="A126" s="11"/>
      <c r="B126" s="41">
        <v>4</v>
      </c>
      <c r="C126" s="42" t="s">
        <v>925</v>
      </c>
      <c r="D126" s="43"/>
      <c r="E126" s="19">
        <v>7</v>
      </c>
      <c r="F126" s="38" t="s">
        <v>38</v>
      </c>
      <c r="G126" s="40">
        <v>4</v>
      </c>
      <c r="H126" s="42" t="s">
        <v>916</v>
      </c>
      <c r="I126" s="43"/>
      <c r="J126" s="19">
        <v>9</v>
      </c>
      <c r="K126" s="38"/>
      <c r="L126" s="71"/>
      <c r="M126" s="71"/>
      <c r="N126" s="71"/>
      <c r="O126" s="71"/>
      <c r="P126" s="71"/>
      <c r="Q126" s="71"/>
      <c r="R126" s="71"/>
      <c r="S126" s="71"/>
      <c r="T126" s="71"/>
      <c r="U126" s="71"/>
      <c r="V126" s="71"/>
      <c r="W126" s="71"/>
      <c r="X126" s="71"/>
      <c r="Y126" s="71"/>
    </row>
    <row r="127" spans="1:25" ht="13.5" customHeight="1">
      <c r="A127" s="11"/>
      <c r="B127" s="39"/>
      <c r="C127" s="42" t="s">
        <v>939</v>
      </c>
      <c r="D127" s="43"/>
      <c r="E127" s="19">
        <v>19</v>
      </c>
      <c r="F127" s="39"/>
      <c r="G127" s="39"/>
      <c r="H127" s="42" t="s">
        <v>876</v>
      </c>
      <c r="I127" s="43"/>
      <c r="J127" s="19">
        <v>15</v>
      </c>
      <c r="K127" s="39"/>
      <c r="L127" s="71"/>
      <c r="M127" s="71"/>
      <c r="N127" s="71"/>
      <c r="O127" s="71"/>
      <c r="P127" s="71"/>
      <c r="Q127" s="71"/>
      <c r="R127" s="71"/>
      <c r="S127" s="71"/>
      <c r="T127" s="71"/>
      <c r="U127" s="71"/>
      <c r="V127" s="71"/>
      <c r="W127" s="71"/>
      <c r="X127" s="71"/>
      <c r="Y127" s="71"/>
    </row>
    <row r="128" spans="1:25" ht="13.5" customHeight="1">
      <c r="A128" s="11"/>
      <c r="B128" s="41">
        <v>5</v>
      </c>
      <c r="C128" s="42" t="s">
        <v>938</v>
      </c>
      <c r="D128" s="43"/>
      <c r="E128" s="19">
        <v>15</v>
      </c>
      <c r="F128" s="38" t="s">
        <v>43</v>
      </c>
      <c r="G128" s="40">
        <v>5</v>
      </c>
      <c r="H128" s="42" t="s">
        <v>913</v>
      </c>
      <c r="I128" s="43"/>
      <c r="J128" s="19">
        <v>10</v>
      </c>
      <c r="K128" s="38"/>
      <c r="L128" s="71"/>
      <c r="M128" s="71"/>
      <c r="N128" s="71"/>
      <c r="O128" s="71"/>
      <c r="P128" s="71"/>
      <c r="Q128" s="71"/>
      <c r="R128" s="71"/>
      <c r="S128" s="71"/>
      <c r="T128" s="71"/>
      <c r="U128" s="71"/>
      <c r="V128" s="71"/>
      <c r="W128" s="71"/>
      <c r="X128" s="71"/>
      <c r="Y128" s="71"/>
    </row>
    <row r="129" spans="1:25" ht="13.5" customHeight="1">
      <c r="A129" s="11"/>
      <c r="B129" s="39"/>
      <c r="C129" s="42" t="s">
        <v>921</v>
      </c>
      <c r="D129" s="43"/>
      <c r="E129" s="19">
        <v>20</v>
      </c>
      <c r="F129" s="39"/>
      <c r="G129" s="39"/>
      <c r="H129" s="42" t="s">
        <v>937</v>
      </c>
      <c r="I129" s="43"/>
      <c r="J129" s="19">
        <v>10</v>
      </c>
      <c r="K129" s="39"/>
      <c r="L129" s="71"/>
      <c r="M129" s="71"/>
      <c r="N129" s="71"/>
      <c r="O129" s="71"/>
      <c r="P129" s="71"/>
      <c r="Q129" s="71"/>
      <c r="R129" s="71"/>
      <c r="S129" s="71"/>
      <c r="T129" s="71"/>
      <c r="U129" s="71"/>
      <c r="V129" s="71"/>
      <c r="W129" s="71"/>
      <c r="X129" s="71"/>
      <c r="Y129" s="71"/>
    </row>
    <row r="130" spans="1:25" ht="13.5" customHeight="1">
      <c r="A130" s="11"/>
      <c r="B130" s="44" t="str">
        <f>"TOTAL MATCHES WON BY : "&amp;C116</f>
        <v>TOTAL MATCHES WON BY : LAKELANDS</v>
      </c>
      <c r="C130" s="45"/>
      <c r="D130" s="45"/>
      <c r="E130" s="43"/>
      <c r="F130" s="19">
        <f>COUNTA(F120:F129)-0.5*COUNTIF(F120:F129,"Sq*")-COUNTIF(F120:F129,"TBA")</f>
        <v>3.5</v>
      </c>
      <c r="G130" s="55" t="str">
        <f>"TOTAL MATCHES WON BY : "&amp;H116</f>
        <v>TOTAL MATCHES WON BY : NEDLANDS</v>
      </c>
      <c r="H130" s="45"/>
      <c r="I130" s="45"/>
      <c r="J130" s="43"/>
      <c r="K130" s="19">
        <f>COUNTA(K120:K129)-0.5*COUNTIF(K120:K129,"Sq*")-COUNTIF(K120:K129,"TBA")</f>
        <v>1.5</v>
      </c>
      <c r="L130" s="70"/>
      <c r="M130" s="70"/>
      <c r="N130" s="70" t="str">
        <f>IF(F130+K130=0,"",C116)</f>
        <v>LAKELANDS</v>
      </c>
      <c r="O130" s="24">
        <f>F130</f>
        <v>3.5</v>
      </c>
      <c r="P130" s="70" t="str">
        <f>IF(F130+K130=0,"",H116)</f>
        <v>NEDLANDS</v>
      </c>
      <c r="Q130" s="24">
        <f>K130</f>
        <v>1.5</v>
      </c>
      <c r="R130" s="70" t="str">
        <f>G131</f>
        <v>LAKELANDS</v>
      </c>
      <c r="S130" s="70" t="str">
        <f>IF(R130="HALVED",C116,"")</f>
        <v/>
      </c>
      <c r="T130" s="70" t="str">
        <f>IF(R130="HALVED",H116,"")</f>
        <v/>
      </c>
      <c r="U130" s="70"/>
      <c r="V130" s="70"/>
      <c r="W130" s="70"/>
      <c r="X130" s="70"/>
      <c r="Y130" s="70"/>
    </row>
    <row r="131" spans="1:25" ht="13.5" customHeight="1">
      <c r="A131" s="11"/>
      <c r="B131" s="46" t="s">
        <v>52</v>
      </c>
      <c r="C131" s="45"/>
      <c r="D131" s="45"/>
      <c r="E131" s="45"/>
      <c r="F131" s="43"/>
      <c r="G131" s="56" t="str">
        <f>IF(F130+K130&lt;4,"",IF(F130=K130,"HALVED",IF(F130&gt;K130,C116,H116)))</f>
        <v>LAKELANDS</v>
      </c>
      <c r="H131" s="45"/>
      <c r="I131" s="45"/>
      <c r="J131" s="45"/>
      <c r="K131" s="43"/>
      <c r="L131" s="69"/>
      <c r="M131" s="69"/>
      <c r="N131" s="69"/>
      <c r="O131" s="69"/>
      <c r="P131" s="69"/>
      <c r="Q131" s="69"/>
      <c r="R131" s="69"/>
      <c r="S131" s="69"/>
      <c r="T131" s="69"/>
      <c r="U131" s="69"/>
      <c r="V131" s="69"/>
      <c r="W131" s="69"/>
      <c r="X131" s="69"/>
      <c r="Y131" s="69"/>
    </row>
    <row r="132" spans="1:25" ht="13.5" customHeight="1">
      <c r="A132" s="11"/>
      <c r="B132" s="57" t="s">
        <v>240</v>
      </c>
      <c r="C132" s="45"/>
      <c r="D132" s="45"/>
      <c r="E132" s="45"/>
      <c r="F132" s="45"/>
      <c r="G132" s="45"/>
      <c r="H132" s="45"/>
      <c r="I132" s="45"/>
      <c r="J132" s="45"/>
      <c r="K132" s="43"/>
      <c r="L132" s="69"/>
      <c r="M132" s="69"/>
      <c r="N132" s="69"/>
      <c r="O132" s="69"/>
      <c r="P132" s="69"/>
      <c r="Q132" s="69"/>
      <c r="R132" s="69"/>
      <c r="S132" s="69"/>
      <c r="T132" s="69"/>
      <c r="U132" s="69"/>
      <c r="V132" s="69"/>
      <c r="W132" s="69"/>
      <c r="X132" s="69"/>
      <c r="Y132" s="69"/>
    </row>
    <row r="133" spans="1:25" ht="13.5" customHeight="1">
      <c r="A133" s="11"/>
      <c r="B133" s="16" t="s">
        <v>22</v>
      </c>
      <c r="C133" s="58" t="s">
        <v>776</v>
      </c>
      <c r="D133" s="45"/>
      <c r="E133" s="45"/>
      <c r="F133" s="43"/>
      <c r="G133" s="17" t="s">
        <v>22</v>
      </c>
      <c r="H133" s="48" t="s">
        <v>18</v>
      </c>
      <c r="I133" s="45"/>
      <c r="J133" s="45"/>
      <c r="K133" s="43"/>
      <c r="L133" s="69"/>
      <c r="M133" s="69"/>
      <c r="N133" s="69"/>
      <c r="O133" s="69"/>
      <c r="P133" s="69"/>
      <c r="Q133" s="69"/>
      <c r="R133" s="69"/>
      <c r="S133" s="69"/>
      <c r="T133" s="69"/>
      <c r="U133" s="69"/>
      <c r="V133" s="69"/>
      <c r="W133" s="69"/>
      <c r="X133" s="69"/>
      <c r="Y133" s="69"/>
    </row>
    <row r="134" spans="1:25" ht="13.5" customHeight="1">
      <c r="A134" s="11"/>
      <c r="B134" s="41" t="s">
        <v>23</v>
      </c>
      <c r="C134" s="59" t="s">
        <v>24</v>
      </c>
      <c r="D134" s="50"/>
      <c r="E134" s="41" t="s">
        <v>25</v>
      </c>
      <c r="F134" s="41" t="s">
        <v>26</v>
      </c>
      <c r="G134" s="40" t="s">
        <v>23</v>
      </c>
      <c r="H134" s="49" t="s">
        <v>24</v>
      </c>
      <c r="I134" s="50"/>
      <c r="J134" s="40" t="s">
        <v>25</v>
      </c>
      <c r="K134" s="40" t="s">
        <v>26</v>
      </c>
      <c r="L134" s="69"/>
      <c r="M134" s="69"/>
      <c r="N134" s="69"/>
      <c r="O134" s="69"/>
      <c r="P134" s="69"/>
      <c r="Q134" s="69"/>
      <c r="R134" s="69"/>
      <c r="S134" s="69"/>
      <c r="T134" s="69"/>
      <c r="U134" s="69"/>
      <c r="V134" s="69"/>
      <c r="W134" s="69"/>
      <c r="X134" s="69"/>
      <c r="Y134" s="69"/>
    </row>
    <row r="135" spans="1:25" ht="13.5" customHeight="1">
      <c r="A135" s="11"/>
      <c r="B135" s="47"/>
      <c r="C135" s="51"/>
      <c r="D135" s="52"/>
      <c r="E135" s="47"/>
      <c r="F135" s="47"/>
      <c r="G135" s="47"/>
      <c r="H135" s="51"/>
      <c r="I135" s="52"/>
      <c r="J135" s="47"/>
      <c r="K135" s="47"/>
      <c r="L135" s="69"/>
      <c r="M135" s="69"/>
      <c r="N135" s="69"/>
      <c r="O135" s="69"/>
      <c r="P135" s="69"/>
      <c r="Q135" s="69"/>
      <c r="R135" s="69"/>
      <c r="S135" s="69"/>
      <c r="T135" s="69"/>
      <c r="U135" s="69"/>
      <c r="V135" s="69"/>
      <c r="W135" s="69"/>
      <c r="X135" s="69"/>
      <c r="Y135" s="69"/>
    </row>
    <row r="136" spans="1:25" ht="13.5" customHeight="1">
      <c r="A136" s="11"/>
      <c r="B136" s="39"/>
      <c r="C136" s="53"/>
      <c r="D136" s="54"/>
      <c r="E136" s="39"/>
      <c r="F136" s="39"/>
      <c r="G136" s="39"/>
      <c r="H136" s="53"/>
      <c r="I136" s="54"/>
      <c r="J136" s="39"/>
      <c r="K136" s="39"/>
      <c r="L136" s="69"/>
      <c r="M136" s="69"/>
      <c r="N136" s="69"/>
      <c r="O136" s="69"/>
      <c r="P136" s="69"/>
      <c r="Q136" s="69"/>
      <c r="R136" s="69"/>
      <c r="S136" s="69"/>
      <c r="T136" s="69"/>
      <c r="U136" s="69"/>
      <c r="V136" s="69"/>
      <c r="W136" s="69"/>
      <c r="X136" s="69"/>
      <c r="Y136" s="69"/>
    </row>
    <row r="137" spans="1:25" ht="13.5" customHeight="1">
      <c r="A137" s="11"/>
      <c r="B137" s="41">
        <v>1</v>
      </c>
      <c r="C137" s="42" t="s">
        <v>920</v>
      </c>
      <c r="D137" s="43"/>
      <c r="E137" s="19">
        <v>20</v>
      </c>
      <c r="F137" s="38" t="s">
        <v>119</v>
      </c>
      <c r="G137" s="40">
        <v>1</v>
      </c>
      <c r="H137" s="42" t="s">
        <v>887</v>
      </c>
      <c r="I137" s="43"/>
      <c r="J137" s="19">
        <v>8</v>
      </c>
      <c r="K137" s="38" t="s">
        <v>119</v>
      </c>
      <c r="L137" s="71"/>
      <c r="M137" s="71"/>
      <c r="N137" s="71"/>
      <c r="O137" s="71"/>
      <c r="P137" s="71"/>
      <c r="Q137" s="71"/>
      <c r="R137" s="71"/>
      <c r="S137" s="71"/>
      <c r="T137" s="71"/>
      <c r="U137" s="71"/>
      <c r="V137" s="71"/>
      <c r="W137" s="71"/>
      <c r="X137" s="71"/>
      <c r="Y137" s="71"/>
    </row>
    <row r="138" spans="1:25" ht="13.5" customHeight="1">
      <c r="A138" s="11"/>
      <c r="B138" s="39"/>
      <c r="C138" s="42" t="s">
        <v>903</v>
      </c>
      <c r="D138" s="43"/>
      <c r="E138" s="19">
        <v>21</v>
      </c>
      <c r="F138" s="39"/>
      <c r="G138" s="39"/>
      <c r="H138" s="42" t="s">
        <v>885</v>
      </c>
      <c r="I138" s="43"/>
      <c r="J138" s="19">
        <v>21</v>
      </c>
      <c r="K138" s="39"/>
      <c r="L138" s="71"/>
      <c r="M138" s="71"/>
      <c r="N138" s="71"/>
      <c r="O138" s="71"/>
      <c r="P138" s="71"/>
      <c r="Q138" s="71"/>
      <c r="R138" s="71"/>
      <c r="S138" s="71"/>
      <c r="T138" s="71"/>
      <c r="U138" s="71"/>
      <c r="V138" s="71"/>
      <c r="W138" s="71"/>
      <c r="X138" s="71"/>
      <c r="Y138" s="71"/>
    </row>
    <row r="139" spans="1:25" ht="15.75">
      <c r="A139" s="11"/>
      <c r="B139" s="41">
        <v>2</v>
      </c>
      <c r="C139" s="42" t="s">
        <v>911</v>
      </c>
      <c r="D139" s="43"/>
      <c r="E139" s="19">
        <v>16</v>
      </c>
      <c r="F139" s="38" t="s">
        <v>33</v>
      </c>
      <c r="G139" s="40">
        <v>2</v>
      </c>
      <c r="H139" s="42" t="s">
        <v>891</v>
      </c>
      <c r="I139" s="43"/>
      <c r="J139" s="19">
        <v>4</v>
      </c>
      <c r="K139" s="38"/>
      <c r="L139" s="71"/>
      <c r="M139" s="71"/>
      <c r="N139" s="71"/>
      <c r="O139" s="71"/>
      <c r="P139" s="71"/>
      <c r="Q139" s="71"/>
      <c r="R139" s="71"/>
      <c r="S139" s="71"/>
      <c r="T139" s="71"/>
      <c r="U139" s="71"/>
      <c r="V139" s="71"/>
      <c r="W139" s="71"/>
      <c r="X139" s="71"/>
      <c r="Y139" s="71"/>
    </row>
    <row r="140" spans="1:25" ht="15.75">
      <c r="A140" s="11"/>
      <c r="B140" s="39"/>
      <c r="C140" s="42" t="s">
        <v>907</v>
      </c>
      <c r="D140" s="43"/>
      <c r="E140" s="19">
        <v>18</v>
      </c>
      <c r="F140" s="39"/>
      <c r="G140" s="39"/>
      <c r="H140" s="42" t="s">
        <v>889</v>
      </c>
      <c r="I140" s="43"/>
      <c r="J140" s="19">
        <v>18</v>
      </c>
      <c r="K140" s="39"/>
      <c r="L140" s="71"/>
      <c r="M140" s="71"/>
      <c r="N140" s="71"/>
      <c r="O140" s="71"/>
      <c r="P140" s="71"/>
      <c r="Q140" s="71"/>
      <c r="R140" s="71"/>
      <c r="S140" s="71"/>
      <c r="T140" s="71"/>
      <c r="U140" s="71"/>
      <c r="V140" s="71"/>
      <c r="W140" s="71"/>
      <c r="X140" s="71"/>
      <c r="Y140" s="71"/>
    </row>
    <row r="141" spans="1:25" ht="15.75">
      <c r="A141" s="11"/>
      <c r="B141" s="41">
        <v>3</v>
      </c>
      <c r="C141" s="42" t="s">
        <v>895</v>
      </c>
      <c r="D141" s="43"/>
      <c r="E141" s="19">
        <v>11</v>
      </c>
      <c r="F141" s="38"/>
      <c r="G141" s="40">
        <v>3</v>
      </c>
      <c r="H141" s="42" t="s">
        <v>877</v>
      </c>
      <c r="I141" s="43"/>
      <c r="J141" s="19">
        <v>22</v>
      </c>
      <c r="K141" s="38" t="s">
        <v>84</v>
      </c>
      <c r="L141" s="71"/>
      <c r="M141" s="71"/>
      <c r="N141" s="71"/>
      <c r="O141" s="71"/>
      <c r="P141" s="71"/>
      <c r="Q141" s="71"/>
      <c r="R141" s="71"/>
      <c r="S141" s="71"/>
      <c r="T141" s="71"/>
      <c r="U141" s="71"/>
      <c r="V141" s="71"/>
      <c r="W141" s="71"/>
      <c r="X141" s="71"/>
      <c r="Y141" s="71"/>
    </row>
    <row r="142" spans="1:25" ht="15.75">
      <c r="A142" s="11"/>
      <c r="B142" s="39"/>
      <c r="C142" s="42" t="s">
        <v>905</v>
      </c>
      <c r="D142" s="43"/>
      <c r="E142" s="19">
        <v>17</v>
      </c>
      <c r="F142" s="39"/>
      <c r="G142" s="39"/>
      <c r="H142" s="42" t="s">
        <v>875</v>
      </c>
      <c r="I142" s="43"/>
      <c r="J142" s="19">
        <v>19</v>
      </c>
      <c r="K142" s="39"/>
      <c r="L142" s="71"/>
      <c r="M142" s="71"/>
      <c r="N142" s="71"/>
      <c r="O142" s="71"/>
      <c r="P142" s="71"/>
      <c r="Q142" s="71"/>
      <c r="R142" s="71"/>
      <c r="S142" s="71"/>
      <c r="T142" s="71"/>
      <c r="U142" s="71"/>
      <c r="V142" s="71"/>
      <c r="W142" s="71"/>
      <c r="X142" s="71"/>
      <c r="Y142" s="71"/>
    </row>
    <row r="143" spans="1:25" ht="15.75">
      <c r="A143" s="11"/>
      <c r="B143" s="41">
        <v>4</v>
      </c>
      <c r="C143" s="42" t="s">
        <v>901</v>
      </c>
      <c r="D143" s="43"/>
      <c r="E143" s="19">
        <v>11</v>
      </c>
      <c r="F143" s="38" t="s">
        <v>38</v>
      </c>
      <c r="G143" s="40">
        <v>4</v>
      </c>
      <c r="H143" s="42" t="s">
        <v>915</v>
      </c>
      <c r="I143" s="43"/>
      <c r="J143" s="19">
        <v>11</v>
      </c>
      <c r="K143" s="38"/>
      <c r="L143" s="71"/>
      <c r="M143" s="71"/>
      <c r="N143" s="71"/>
      <c r="O143" s="71"/>
      <c r="P143" s="71"/>
      <c r="Q143" s="71"/>
      <c r="R143" s="71"/>
      <c r="S143" s="71"/>
      <c r="T143" s="71"/>
      <c r="U143" s="71"/>
      <c r="V143" s="71"/>
      <c r="W143" s="71"/>
      <c r="X143" s="71"/>
      <c r="Y143" s="71"/>
    </row>
    <row r="144" spans="1:25" ht="15.75">
      <c r="A144" s="11"/>
      <c r="B144" s="39"/>
      <c r="C144" s="42" t="s">
        <v>936</v>
      </c>
      <c r="D144" s="43"/>
      <c r="E144" s="19">
        <v>8</v>
      </c>
      <c r="F144" s="39"/>
      <c r="G144" s="39"/>
      <c r="H144" s="42" t="s">
        <v>881</v>
      </c>
      <c r="I144" s="43"/>
      <c r="J144" s="19">
        <v>18</v>
      </c>
      <c r="K144" s="39"/>
      <c r="L144" s="71"/>
      <c r="M144" s="71"/>
      <c r="N144" s="71"/>
      <c r="O144" s="71"/>
      <c r="P144" s="71"/>
      <c r="Q144" s="71"/>
      <c r="R144" s="71"/>
      <c r="S144" s="71"/>
      <c r="T144" s="71"/>
      <c r="U144" s="71"/>
      <c r="V144" s="71"/>
      <c r="W144" s="71"/>
      <c r="X144" s="71"/>
      <c r="Y144" s="71"/>
    </row>
    <row r="145" spans="1:25" ht="15.75">
      <c r="A145" s="11"/>
      <c r="B145" s="41">
        <v>5</v>
      </c>
      <c r="C145" s="42" t="s">
        <v>893</v>
      </c>
      <c r="D145" s="43"/>
      <c r="E145" s="19">
        <v>13</v>
      </c>
      <c r="F145" s="38"/>
      <c r="G145" s="40">
        <v>5</v>
      </c>
      <c r="H145" s="42" t="s">
        <v>879</v>
      </c>
      <c r="I145" s="43"/>
      <c r="J145" s="19">
        <v>18</v>
      </c>
      <c r="K145" s="38" t="s">
        <v>33</v>
      </c>
      <c r="L145" s="71"/>
      <c r="M145" s="71"/>
      <c r="N145" s="71"/>
      <c r="O145" s="71"/>
      <c r="P145" s="71"/>
      <c r="Q145" s="71"/>
      <c r="R145" s="71"/>
      <c r="S145" s="71"/>
      <c r="T145" s="71"/>
      <c r="U145" s="71"/>
      <c r="V145" s="71"/>
      <c r="W145" s="71"/>
      <c r="X145" s="71"/>
      <c r="Y145" s="71"/>
    </row>
    <row r="146" spans="1:25" ht="15.75">
      <c r="A146" s="11"/>
      <c r="B146" s="39"/>
      <c r="C146" s="42" t="s">
        <v>935</v>
      </c>
      <c r="D146" s="43"/>
      <c r="E146" s="19">
        <v>24</v>
      </c>
      <c r="F146" s="39"/>
      <c r="G146" s="39"/>
      <c r="H146" s="42" t="s">
        <v>912</v>
      </c>
      <c r="I146" s="43"/>
      <c r="J146" s="19">
        <v>19</v>
      </c>
      <c r="K146" s="39"/>
      <c r="L146" s="71"/>
      <c r="M146" s="71"/>
      <c r="N146" s="71"/>
      <c r="O146" s="71"/>
      <c r="P146" s="71"/>
      <c r="Q146" s="71"/>
      <c r="R146" s="71"/>
      <c r="S146" s="71"/>
      <c r="T146" s="71"/>
      <c r="U146" s="71"/>
      <c r="V146" s="71"/>
      <c r="W146" s="71"/>
      <c r="X146" s="71"/>
      <c r="Y146" s="71"/>
    </row>
    <row r="147" spans="1:25" ht="15.75">
      <c r="A147" s="11"/>
      <c r="B147" s="44" t="str">
        <f>"TOTAL MATCHES WON BY : "&amp;C133</f>
        <v>TOTAL MATCHES WON BY : JOONDALUP</v>
      </c>
      <c r="C147" s="45"/>
      <c r="D147" s="45"/>
      <c r="E147" s="43"/>
      <c r="F147" s="19">
        <f>COUNTA(F137:F146)-0.5*COUNTIF(F137:F146,"Sq*")-COUNTIF(F137:F146,"TBA")</f>
        <v>2.5</v>
      </c>
      <c r="G147" s="55" t="str">
        <f>"TOTAL MATCHES WON BY : "&amp;H133</f>
        <v>TOTAL MATCHES WON BY : THE VINES</v>
      </c>
      <c r="H147" s="45"/>
      <c r="I147" s="45"/>
      <c r="J147" s="43"/>
      <c r="K147" s="19">
        <f>COUNTA(K137:K146)-0.5*COUNTIF(K137:K146,"Sq*")-COUNTIF(K137:K146,"TBA")</f>
        <v>2.5</v>
      </c>
      <c r="L147" s="70"/>
      <c r="M147" s="70"/>
      <c r="N147" s="70" t="str">
        <f>IF(F147+K147=0,"",C133)</f>
        <v>JOONDALUP</v>
      </c>
      <c r="O147" s="24">
        <f>F147</f>
        <v>2.5</v>
      </c>
      <c r="P147" s="70" t="str">
        <f>IF(F147+K147=0,"",H133)</f>
        <v>THE VINES</v>
      </c>
      <c r="Q147" s="24">
        <f>K147</f>
        <v>2.5</v>
      </c>
      <c r="R147" s="70" t="str">
        <f>G148</f>
        <v>HALVED</v>
      </c>
      <c r="S147" s="70" t="str">
        <f>IF(R147="HALVED",C133,"")</f>
        <v>JOONDALUP</v>
      </c>
      <c r="T147" s="70" t="str">
        <f>IF(R147="HALVED",H133,"")</f>
        <v>THE VINES</v>
      </c>
      <c r="U147" s="70"/>
      <c r="V147" s="70"/>
      <c r="W147" s="70"/>
      <c r="X147" s="70"/>
      <c r="Y147" s="70"/>
    </row>
    <row r="148" spans="1:25" ht="15">
      <c r="A148" s="11"/>
      <c r="B148" s="46" t="s">
        <v>52</v>
      </c>
      <c r="C148" s="45"/>
      <c r="D148" s="45"/>
      <c r="E148" s="45"/>
      <c r="F148" s="43"/>
      <c r="G148" s="56" t="str">
        <f>IF(F147+K147&lt;4,"",IF(F147=K147,"HALVED",IF(F147&gt;K147,C133,H133)))</f>
        <v>HALVED</v>
      </c>
      <c r="H148" s="45"/>
      <c r="I148" s="45"/>
      <c r="J148" s="45"/>
      <c r="K148" s="43"/>
      <c r="L148" s="69"/>
      <c r="M148" s="69"/>
      <c r="N148" s="69"/>
      <c r="O148" s="69"/>
      <c r="P148" s="69"/>
      <c r="Q148" s="69"/>
      <c r="R148" s="69"/>
      <c r="S148" s="69"/>
      <c r="T148" s="69"/>
      <c r="U148" s="69"/>
      <c r="V148" s="69"/>
      <c r="W148" s="69"/>
      <c r="X148" s="69"/>
      <c r="Y148" s="69"/>
    </row>
    <row r="149" spans="1:25" ht="15">
      <c r="A149" s="11"/>
      <c r="B149" s="25"/>
      <c r="C149" s="25"/>
      <c r="D149" s="25"/>
      <c r="E149" s="25"/>
      <c r="F149" s="25"/>
      <c r="G149" s="33"/>
      <c r="H149" s="33"/>
      <c r="I149" s="33"/>
      <c r="J149" s="33"/>
      <c r="K149" s="33"/>
      <c r="L149" s="69"/>
      <c r="M149" s="69"/>
      <c r="N149" s="69"/>
      <c r="O149" s="69"/>
      <c r="P149" s="69"/>
      <c r="Q149" s="69"/>
      <c r="R149" s="69"/>
      <c r="S149" s="69"/>
      <c r="T149" s="69"/>
      <c r="U149" s="69"/>
      <c r="V149" s="69"/>
      <c r="W149" s="69"/>
      <c r="X149" s="69"/>
      <c r="Y149" s="69"/>
    </row>
    <row r="150" spans="1:25" ht="22.5" customHeight="1">
      <c r="A150" s="11"/>
      <c r="B150" s="57" t="s">
        <v>147</v>
      </c>
      <c r="C150" s="45"/>
      <c r="D150" s="45"/>
      <c r="E150" s="45"/>
      <c r="F150" s="45"/>
      <c r="G150" s="45"/>
      <c r="H150" s="45"/>
      <c r="I150" s="45"/>
      <c r="J150" s="45"/>
      <c r="K150" s="43"/>
      <c r="L150" s="69"/>
      <c r="M150" s="69"/>
      <c r="N150" s="69"/>
      <c r="O150" s="69"/>
      <c r="P150" s="69"/>
      <c r="Q150" s="69"/>
      <c r="R150" s="69"/>
      <c r="S150" s="69"/>
      <c r="T150" s="69"/>
      <c r="U150" s="69"/>
      <c r="V150" s="69"/>
      <c r="W150" s="69"/>
      <c r="X150" s="69"/>
      <c r="Y150" s="69"/>
    </row>
    <row r="151" spans="1:25" ht="15">
      <c r="A151" s="11"/>
      <c r="B151" s="16" t="s">
        <v>22</v>
      </c>
      <c r="C151" s="58" t="s">
        <v>417</v>
      </c>
      <c r="D151" s="45"/>
      <c r="E151" s="45"/>
      <c r="F151" s="43"/>
      <c r="G151" s="17" t="s">
        <v>22</v>
      </c>
      <c r="H151" s="48" t="s">
        <v>776</v>
      </c>
      <c r="I151" s="45"/>
      <c r="J151" s="45"/>
      <c r="K151" s="43"/>
      <c r="L151" s="69"/>
      <c r="M151" s="69"/>
      <c r="N151" s="69"/>
      <c r="O151" s="69"/>
      <c r="P151" s="69"/>
      <c r="Q151" s="69"/>
      <c r="R151" s="69"/>
      <c r="S151" s="69"/>
      <c r="T151" s="69"/>
      <c r="U151" s="69"/>
      <c r="V151" s="69"/>
      <c r="W151" s="69"/>
      <c r="X151" s="69"/>
      <c r="Y151" s="69"/>
    </row>
    <row r="152" spans="1:25" ht="15">
      <c r="A152" s="11"/>
      <c r="B152" s="41" t="s">
        <v>23</v>
      </c>
      <c r="C152" s="59" t="s">
        <v>24</v>
      </c>
      <c r="D152" s="50"/>
      <c r="E152" s="41" t="s">
        <v>25</v>
      </c>
      <c r="F152" s="41" t="s">
        <v>26</v>
      </c>
      <c r="G152" s="40" t="s">
        <v>23</v>
      </c>
      <c r="H152" s="49" t="s">
        <v>24</v>
      </c>
      <c r="I152" s="50"/>
      <c r="J152" s="40" t="s">
        <v>25</v>
      </c>
      <c r="K152" s="40" t="s">
        <v>26</v>
      </c>
      <c r="L152" s="69"/>
      <c r="M152" s="69"/>
      <c r="N152" s="69"/>
      <c r="O152" s="69"/>
      <c r="P152" s="69"/>
      <c r="Q152" s="69"/>
      <c r="R152" s="69"/>
      <c r="S152" s="69"/>
      <c r="T152" s="69"/>
      <c r="U152" s="69"/>
      <c r="V152" s="69"/>
      <c r="W152" s="69"/>
      <c r="X152" s="69"/>
      <c r="Y152" s="69"/>
    </row>
    <row r="153" spans="1:25" ht="15">
      <c r="A153" s="11"/>
      <c r="B153" s="47"/>
      <c r="C153" s="51"/>
      <c r="D153" s="52"/>
      <c r="E153" s="47"/>
      <c r="F153" s="47"/>
      <c r="G153" s="47"/>
      <c r="H153" s="51"/>
      <c r="I153" s="52"/>
      <c r="J153" s="47"/>
      <c r="K153" s="47"/>
      <c r="L153" s="69"/>
      <c r="M153" s="69"/>
      <c r="N153" s="69"/>
      <c r="O153" s="69"/>
      <c r="P153" s="69"/>
      <c r="Q153" s="69"/>
      <c r="R153" s="69"/>
      <c r="S153" s="69"/>
      <c r="T153" s="69"/>
      <c r="U153" s="69"/>
      <c r="V153" s="69"/>
      <c r="W153" s="69"/>
      <c r="X153" s="69"/>
      <c r="Y153" s="69"/>
    </row>
    <row r="154" spans="1:25" ht="15">
      <c r="A154" s="11"/>
      <c r="B154" s="39"/>
      <c r="C154" s="53"/>
      <c r="D154" s="54"/>
      <c r="E154" s="39"/>
      <c r="F154" s="39"/>
      <c r="G154" s="39"/>
      <c r="H154" s="53"/>
      <c r="I154" s="54"/>
      <c r="J154" s="39"/>
      <c r="K154" s="39"/>
      <c r="L154" s="69"/>
      <c r="M154" s="69"/>
      <c r="N154" s="69"/>
      <c r="O154" s="69"/>
      <c r="P154" s="69"/>
      <c r="Q154" s="69"/>
      <c r="R154" s="69"/>
      <c r="S154" s="69"/>
      <c r="T154" s="69"/>
      <c r="U154" s="69"/>
      <c r="V154" s="69"/>
      <c r="W154" s="69"/>
      <c r="X154" s="69"/>
      <c r="Y154" s="69"/>
    </row>
    <row r="155" spans="1:25" ht="15.75">
      <c r="A155" s="11"/>
      <c r="B155" s="41">
        <v>1</v>
      </c>
      <c r="C155" s="42" t="s">
        <v>934</v>
      </c>
      <c r="D155" s="43"/>
      <c r="E155" s="19">
        <v>22</v>
      </c>
      <c r="F155" s="38" t="s">
        <v>119</v>
      </c>
      <c r="G155" s="40">
        <v>1</v>
      </c>
      <c r="H155" s="42" t="s">
        <v>933</v>
      </c>
      <c r="I155" s="43"/>
      <c r="J155" s="19">
        <v>11</v>
      </c>
      <c r="K155" s="38" t="s">
        <v>119</v>
      </c>
      <c r="L155" s="71"/>
      <c r="M155" s="71"/>
      <c r="N155" s="71"/>
      <c r="O155" s="71"/>
      <c r="P155" s="71"/>
      <c r="Q155" s="71"/>
      <c r="R155" s="71"/>
      <c r="S155" s="71"/>
      <c r="T155" s="71"/>
      <c r="U155" s="71"/>
      <c r="V155" s="71"/>
      <c r="W155" s="71"/>
      <c r="X155" s="71"/>
      <c r="Y155" s="71"/>
    </row>
    <row r="156" spans="1:25" ht="15.75">
      <c r="A156" s="11"/>
      <c r="B156" s="39"/>
      <c r="C156" s="42" t="s">
        <v>932</v>
      </c>
      <c r="D156" s="43"/>
      <c r="E156" s="19">
        <v>28</v>
      </c>
      <c r="F156" s="39"/>
      <c r="G156" s="39"/>
      <c r="H156" s="42" t="s">
        <v>931</v>
      </c>
      <c r="I156" s="43"/>
      <c r="J156" s="19">
        <v>21</v>
      </c>
      <c r="K156" s="39"/>
      <c r="L156" s="71"/>
      <c r="M156" s="71"/>
      <c r="N156" s="71"/>
      <c r="O156" s="71"/>
      <c r="P156" s="71"/>
      <c r="Q156" s="71"/>
      <c r="R156" s="71"/>
      <c r="S156" s="71"/>
      <c r="T156" s="71"/>
      <c r="U156" s="71"/>
      <c r="V156" s="71"/>
      <c r="W156" s="71"/>
      <c r="X156" s="71"/>
      <c r="Y156" s="71"/>
    </row>
    <row r="157" spans="1:25" ht="15.75">
      <c r="A157" s="11"/>
      <c r="B157" s="41">
        <v>2</v>
      </c>
      <c r="C157" s="42" t="s">
        <v>930</v>
      </c>
      <c r="D157" s="43"/>
      <c r="E157" s="19">
        <v>17</v>
      </c>
      <c r="F157" s="38" t="s">
        <v>77</v>
      </c>
      <c r="G157" s="40">
        <v>2</v>
      </c>
      <c r="H157" s="42" t="s">
        <v>929</v>
      </c>
      <c r="I157" s="43"/>
      <c r="J157" s="19">
        <v>16</v>
      </c>
      <c r="K157" s="38"/>
      <c r="L157" s="71"/>
      <c r="M157" s="71"/>
      <c r="N157" s="71"/>
      <c r="O157" s="71"/>
      <c r="P157" s="71"/>
      <c r="Q157" s="71"/>
      <c r="R157" s="71"/>
      <c r="S157" s="71"/>
      <c r="T157" s="71"/>
      <c r="U157" s="71"/>
      <c r="V157" s="71"/>
      <c r="W157" s="71"/>
      <c r="X157" s="71"/>
      <c r="Y157" s="71"/>
    </row>
    <row r="158" spans="1:25" ht="15.75">
      <c r="A158" s="11"/>
      <c r="B158" s="39"/>
      <c r="C158" s="42" t="s">
        <v>928</v>
      </c>
      <c r="D158" s="43"/>
      <c r="E158" s="19">
        <v>26</v>
      </c>
      <c r="F158" s="39"/>
      <c r="G158" s="39"/>
      <c r="H158" s="42" t="s">
        <v>905</v>
      </c>
      <c r="I158" s="43"/>
      <c r="J158" s="19">
        <v>15</v>
      </c>
      <c r="K158" s="39"/>
      <c r="L158" s="71"/>
      <c r="M158" s="71"/>
      <c r="N158" s="71"/>
      <c r="O158" s="71"/>
      <c r="P158" s="71"/>
      <c r="Q158" s="71"/>
      <c r="R158" s="71"/>
      <c r="S158" s="71"/>
      <c r="T158" s="71"/>
      <c r="U158" s="71"/>
      <c r="V158" s="71"/>
      <c r="W158" s="71"/>
      <c r="X158" s="71"/>
      <c r="Y158" s="71"/>
    </row>
    <row r="159" spans="1:25" ht="15.75">
      <c r="A159" s="11"/>
      <c r="B159" s="41">
        <v>3</v>
      </c>
      <c r="C159" s="42" t="s">
        <v>927</v>
      </c>
      <c r="D159" s="43"/>
      <c r="E159" s="19">
        <v>13</v>
      </c>
      <c r="F159" s="38" t="s">
        <v>163</v>
      </c>
      <c r="G159" s="40">
        <v>3</v>
      </c>
      <c r="H159" s="42" t="s">
        <v>911</v>
      </c>
      <c r="I159" s="43"/>
      <c r="J159" s="19">
        <v>14</v>
      </c>
      <c r="K159" s="38"/>
      <c r="L159" s="71"/>
      <c r="M159" s="71"/>
      <c r="N159" s="71"/>
      <c r="O159" s="71"/>
      <c r="P159" s="71"/>
      <c r="Q159" s="71"/>
      <c r="R159" s="71"/>
      <c r="S159" s="71"/>
      <c r="T159" s="71"/>
      <c r="U159" s="71"/>
      <c r="V159" s="71"/>
      <c r="W159" s="71"/>
      <c r="X159" s="71"/>
      <c r="Y159" s="71"/>
    </row>
    <row r="160" spans="1:25" ht="15.75">
      <c r="A160" s="11"/>
      <c r="B160" s="39"/>
      <c r="C160" s="42" t="s">
        <v>896</v>
      </c>
      <c r="D160" s="43"/>
      <c r="E160" s="19">
        <v>20</v>
      </c>
      <c r="F160" s="39"/>
      <c r="G160" s="39"/>
      <c r="H160" s="42" t="s">
        <v>926</v>
      </c>
      <c r="I160" s="43"/>
      <c r="J160" s="19">
        <v>16</v>
      </c>
      <c r="K160" s="39"/>
      <c r="L160" s="71"/>
      <c r="M160" s="71"/>
      <c r="N160" s="71"/>
      <c r="O160" s="71"/>
      <c r="P160" s="71"/>
      <c r="Q160" s="71"/>
      <c r="R160" s="71"/>
      <c r="S160" s="71"/>
      <c r="T160" s="71"/>
      <c r="U160" s="71"/>
      <c r="V160" s="71"/>
      <c r="W160" s="71"/>
      <c r="X160" s="71"/>
      <c r="Y160" s="71"/>
    </row>
    <row r="161" spans="1:25" ht="15.75">
      <c r="A161" s="11"/>
      <c r="B161" s="41">
        <v>4</v>
      </c>
      <c r="C161" s="42" t="s">
        <v>925</v>
      </c>
      <c r="D161" s="43"/>
      <c r="E161" s="19">
        <v>7</v>
      </c>
      <c r="F161" s="38" t="s">
        <v>33</v>
      </c>
      <c r="G161" s="40">
        <v>4</v>
      </c>
      <c r="H161" s="42" t="s">
        <v>924</v>
      </c>
      <c r="I161" s="43"/>
      <c r="J161" s="19">
        <v>7</v>
      </c>
      <c r="K161" s="38"/>
      <c r="L161" s="71"/>
      <c r="M161" s="71"/>
      <c r="N161" s="71"/>
      <c r="O161" s="71"/>
      <c r="P161" s="71"/>
      <c r="Q161" s="71"/>
      <c r="R161" s="71"/>
      <c r="S161" s="71"/>
      <c r="T161" s="71"/>
      <c r="U161" s="71"/>
      <c r="V161" s="71"/>
      <c r="W161" s="71"/>
      <c r="X161" s="71"/>
      <c r="Y161" s="71"/>
    </row>
    <row r="162" spans="1:25" ht="15.75">
      <c r="A162" s="11"/>
      <c r="B162" s="39"/>
      <c r="C162" s="42" t="s">
        <v>923</v>
      </c>
      <c r="D162" s="43"/>
      <c r="E162" s="19">
        <v>20</v>
      </c>
      <c r="F162" s="39"/>
      <c r="G162" s="39"/>
      <c r="H162" s="42" t="s">
        <v>903</v>
      </c>
      <c r="I162" s="43"/>
      <c r="J162" s="19">
        <v>19</v>
      </c>
      <c r="K162" s="39"/>
      <c r="L162" s="71"/>
      <c r="M162" s="71"/>
      <c r="N162" s="71"/>
      <c r="O162" s="71"/>
      <c r="P162" s="71"/>
      <c r="Q162" s="71"/>
      <c r="R162" s="71"/>
      <c r="S162" s="71"/>
      <c r="T162" s="71"/>
      <c r="U162" s="71"/>
      <c r="V162" s="71"/>
      <c r="W162" s="71"/>
      <c r="X162" s="71"/>
      <c r="Y162" s="71"/>
    </row>
    <row r="163" spans="1:25" ht="26.25">
      <c r="A163" s="11"/>
      <c r="B163" s="41">
        <v>5</v>
      </c>
      <c r="C163" s="42" t="s">
        <v>922</v>
      </c>
      <c r="D163" s="43"/>
      <c r="E163" s="19">
        <v>16</v>
      </c>
      <c r="F163" s="38" t="s">
        <v>28</v>
      </c>
      <c r="G163" s="40">
        <v>5</v>
      </c>
      <c r="H163" s="85" t="s">
        <v>899</v>
      </c>
      <c r="I163" s="84"/>
      <c r="J163" s="19">
        <v>12</v>
      </c>
      <c r="K163" s="38"/>
      <c r="L163" s="71"/>
      <c r="M163" s="71"/>
      <c r="N163" s="71"/>
      <c r="O163" s="71"/>
      <c r="P163" s="71"/>
      <c r="Q163" s="71"/>
      <c r="R163" s="71"/>
      <c r="S163" s="71"/>
      <c r="T163" s="71"/>
      <c r="U163" s="71"/>
      <c r="V163" s="71"/>
      <c r="W163" s="71"/>
      <c r="X163" s="71"/>
      <c r="Y163" s="71"/>
    </row>
    <row r="164" spans="1:25" ht="15.75">
      <c r="A164" s="11"/>
      <c r="B164" s="39"/>
      <c r="C164" s="42" t="s">
        <v>921</v>
      </c>
      <c r="D164" s="43"/>
      <c r="E164" s="19">
        <v>21</v>
      </c>
      <c r="F164" s="39"/>
      <c r="G164" s="39"/>
      <c r="H164" s="42" t="s">
        <v>920</v>
      </c>
      <c r="I164" s="43"/>
      <c r="J164" s="19">
        <v>18</v>
      </c>
      <c r="K164" s="39"/>
      <c r="L164" s="71"/>
      <c r="M164" s="71"/>
      <c r="N164" s="71"/>
      <c r="O164" s="71"/>
      <c r="P164" s="71"/>
      <c r="Q164" s="71"/>
      <c r="R164" s="71"/>
      <c r="S164" s="71"/>
      <c r="T164" s="71"/>
      <c r="U164" s="71"/>
      <c r="V164" s="71"/>
      <c r="W164" s="71"/>
      <c r="X164" s="71"/>
      <c r="Y164" s="71"/>
    </row>
    <row r="165" spans="1:25" ht="15.75">
      <c r="A165" s="11"/>
      <c r="B165" s="44" t="str">
        <f>"TOTAL MATCHES WON BY : "&amp;C151</f>
        <v>TOTAL MATCHES WON BY : LAKELANDS</v>
      </c>
      <c r="C165" s="45"/>
      <c r="D165" s="45"/>
      <c r="E165" s="43"/>
      <c r="F165" s="19">
        <f>COUNTA(F155:F164)-0.5*COUNTIF(F155:F164,"Sq*")-COUNTIF(F155:F164,"TBA")</f>
        <v>4.5</v>
      </c>
      <c r="G165" s="55" t="str">
        <f>"TOTAL MATCHES WON BY : "&amp;H151</f>
        <v>TOTAL MATCHES WON BY : JOONDALUP</v>
      </c>
      <c r="H165" s="45"/>
      <c r="I165" s="45"/>
      <c r="J165" s="43"/>
      <c r="K165" s="19">
        <f>COUNTA(K155:K164)-0.5*COUNTIF(K155:K164,"Sq*")-COUNTIF(K155:K164,"TBA")</f>
        <v>0.5</v>
      </c>
      <c r="L165" s="70"/>
      <c r="M165" s="70"/>
      <c r="N165" s="70" t="str">
        <f>IF(F165+K165=0,"",C151)</f>
        <v>LAKELANDS</v>
      </c>
      <c r="O165" s="24">
        <f>F165</f>
        <v>4.5</v>
      </c>
      <c r="P165" s="70" t="str">
        <f>IF(F165+K165=0,"",H151)</f>
        <v>JOONDALUP</v>
      </c>
      <c r="Q165" s="24">
        <f>K165</f>
        <v>0.5</v>
      </c>
      <c r="R165" s="70" t="str">
        <f>G166</f>
        <v>LAKELANDS</v>
      </c>
      <c r="S165" s="70" t="str">
        <f>IF(R165="HALVED",C151,"")</f>
        <v/>
      </c>
      <c r="T165" s="70" t="str">
        <f>IF(R165="HALVED",H151,"")</f>
        <v/>
      </c>
      <c r="U165" s="70"/>
      <c r="V165" s="70"/>
      <c r="W165" s="70"/>
      <c r="X165" s="70"/>
      <c r="Y165" s="70"/>
    </row>
    <row r="166" spans="1:25" ht="15">
      <c r="A166" s="11"/>
      <c r="B166" s="46" t="s">
        <v>52</v>
      </c>
      <c r="C166" s="45"/>
      <c r="D166" s="45"/>
      <c r="E166" s="45"/>
      <c r="F166" s="43"/>
      <c r="G166" s="56" t="str">
        <f>IF(F165+K165&lt;4,"",IF(F165=K165,"HALVED",IF(F165&gt;K165,C151,H151)))</f>
        <v>LAKELANDS</v>
      </c>
      <c r="H166" s="45"/>
      <c r="I166" s="45"/>
      <c r="J166" s="45"/>
      <c r="K166" s="43"/>
      <c r="L166" s="69"/>
      <c r="M166" s="69"/>
      <c r="N166" s="69"/>
      <c r="O166" s="69"/>
      <c r="P166" s="69"/>
      <c r="Q166" s="69"/>
      <c r="R166" s="69"/>
      <c r="S166" s="69"/>
      <c r="T166" s="69"/>
      <c r="U166" s="69"/>
      <c r="V166" s="69"/>
      <c r="W166" s="69"/>
      <c r="X166" s="69"/>
      <c r="Y166" s="69"/>
    </row>
    <row r="167" spans="1:25" ht="15">
      <c r="A167" s="11"/>
      <c r="B167" s="26"/>
      <c r="C167" s="26"/>
      <c r="D167" s="26"/>
      <c r="E167" s="26"/>
      <c r="F167" s="26"/>
      <c r="G167" s="27"/>
      <c r="H167" s="27"/>
      <c r="I167" s="27"/>
      <c r="J167" s="27"/>
      <c r="K167" s="27"/>
      <c r="L167" s="69"/>
      <c r="M167" s="69"/>
      <c r="N167" s="69"/>
      <c r="O167" s="69"/>
      <c r="P167" s="69"/>
      <c r="Q167" s="69"/>
      <c r="R167" s="69"/>
      <c r="S167" s="69"/>
      <c r="T167" s="69"/>
      <c r="U167" s="69"/>
      <c r="V167" s="69"/>
      <c r="W167" s="69"/>
      <c r="X167" s="69"/>
      <c r="Y167" s="69"/>
    </row>
    <row r="168" spans="1:25" ht="15">
      <c r="A168" s="11"/>
      <c r="B168" s="16" t="s">
        <v>22</v>
      </c>
      <c r="C168" s="58" t="s">
        <v>299</v>
      </c>
      <c r="D168" s="45"/>
      <c r="E168" s="45"/>
      <c r="F168" s="43"/>
      <c r="G168" s="17" t="s">
        <v>22</v>
      </c>
      <c r="H168" s="48" t="s">
        <v>18</v>
      </c>
      <c r="I168" s="45"/>
      <c r="J168" s="45"/>
      <c r="K168" s="43"/>
      <c r="L168" s="69"/>
      <c r="M168" s="69"/>
      <c r="N168" s="69"/>
      <c r="O168" s="69"/>
      <c r="P168" s="69"/>
      <c r="Q168" s="69"/>
      <c r="R168" s="69"/>
      <c r="S168" s="69"/>
      <c r="T168" s="69"/>
      <c r="U168" s="69"/>
      <c r="V168" s="69"/>
      <c r="W168" s="69"/>
      <c r="X168" s="69"/>
      <c r="Y168" s="69"/>
    </row>
    <row r="169" spans="1:25" ht="15">
      <c r="A169" s="11"/>
      <c r="B169" s="41" t="s">
        <v>23</v>
      </c>
      <c r="C169" s="59" t="s">
        <v>24</v>
      </c>
      <c r="D169" s="50"/>
      <c r="E169" s="41" t="s">
        <v>25</v>
      </c>
      <c r="F169" s="41" t="s">
        <v>26</v>
      </c>
      <c r="G169" s="40" t="s">
        <v>23</v>
      </c>
      <c r="H169" s="49" t="s">
        <v>24</v>
      </c>
      <c r="I169" s="50"/>
      <c r="J169" s="40" t="s">
        <v>25</v>
      </c>
      <c r="K169" s="40" t="s">
        <v>26</v>
      </c>
      <c r="L169" s="69"/>
      <c r="M169" s="69"/>
      <c r="N169" s="69"/>
      <c r="O169" s="69"/>
      <c r="P169" s="69"/>
      <c r="Q169" s="69"/>
      <c r="R169" s="69"/>
      <c r="S169" s="69"/>
      <c r="T169" s="69"/>
      <c r="U169" s="69"/>
      <c r="V169" s="69"/>
      <c r="W169" s="69"/>
      <c r="X169" s="69"/>
      <c r="Y169" s="69"/>
    </row>
    <row r="170" spans="1:25" ht="15">
      <c r="A170" s="11"/>
      <c r="B170" s="47"/>
      <c r="C170" s="51"/>
      <c r="D170" s="52"/>
      <c r="E170" s="47"/>
      <c r="F170" s="47"/>
      <c r="G170" s="47"/>
      <c r="H170" s="51"/>
      <c r="I170" s="52"/>
      <c r="J170" s="47"/>
      <c r="K170" s="47"/>
      <c r="L170" s="69"/>
      <c r="M170" s="69"/>
      <c r="N170" s="69"/>
      <c r="O170" s="69"/>
      <c r="P170" s="69"/>
      <c r="Q170" s="69"/>
      <c r="R170" s="69"/>
      <c r="S170" s="69"/>
      <c r="T170" s="69"/>
      <c r="U170" s="69"/>
      <c r="V170" s="69"/>
      <c r="W170" s="69"/>
      <c r="X170" s="69"/>
      <c r="Y170" s="69"/>
    </row>
    <row r="171" spans="1:25" ht="15">
      <c r="A171" s="11"/>
      <c r="B171" s="39"/>
      <c r="C171" s="53"/>
      <c r="D171" s="54"/>
      <c r="E171" s="39"/>
      <c r="F171" s="39"/>
      <c r="G171" s="39"/>
      <c r="H171" s="53"/>
      <c r="I171" s="54"/>
      <c r="J171" s="39"/>
      <c r="K171" s="39"/>
      <c r="L171" s="69"/>
      <c r="M171" s="69"/>
      <c r="N171" s="69"/>
      <c r="O171" s="69"/>
      <c r="P171" s="69"/>
      <c r="Q171" s="69"/>
      <c r="R171" s="69"/>
      <c r="S171" s="69"/>
      <c r="T171" s="69"/>
      <c r="U171" s="69"/>
      <c r="V171" s="69"/>
      <c r="W171" s="69"/>
      <c r="X171" s="69"/>
      <c r="Y171" s="69"/>
    </row>
    <row r="172" spans="1:25" ht="15.75">
      <c r="A172" s="11"/>
      <c r="B172" s="41">
        <v>1</v>
      </c>
      <c r="C172" s="42" t="s">
        <v>919</v>
      </c>
      <c r="D172" s="43"/>
      <c r="E172" s="19">
        <v>7</v>
      </c>
      <c r="F172" s="38"/>
      <c r="G172" s="40">
        <v>1</v>
      </c>
      <c r="H172" s="42" t="s">
        <v>889</v>
      </c>
      <c r="I172" s="43"/>
      <c r="J172" s="19">
        <v>17</v>
      </c>
      <c r="K172" s="38" t="s">
        <v>68</v>
      </c>
      <c r="L172" s="71"/>
      <c r="M172" s="71"/>
      <c r="N172" s="71"/>
      <c r="O172" s="71"/>
      <c r="P172" s="71"/>
      <c r="Q172" s="71"/>
      <c r="R172" s="71"/>
      <c r="S172" s="71"/>
      <c r="T172" s="71"/>
      <c r="U172" s="71"/>
      <c r="V172" s="71"/>
      <c r="W172" s="71"/>
      <c r="X172" s="71"/>
      <c r="Y172" s="71"/>
    </row>
    <row r="173" spans="1:25" ht="15.75">
      <c r="A173" s="11"/>
      <c r="B173" s="39"/>
      <c r="C173" s="42" t="s">
        <v>918</v>
      </c>
      <c r="D173" s="43"/>
      <c r="E173" s="19">
        <v>11</v>
      </c>
      <c r="F173" s="39"/>
      <c r="G173" s="39"/>
      <c r="H173" s="42" t="s">
        <v>917</v>
      </c>
      <c r="I173" s="43"/>
      <c r="J173" s="19">
        <v>3</v>
      </c>
      <c r="K173" s="39"/>
      <c r="L173" s="71"/>
      <c r="M173" s="71"/>
      <c r="N173" s="71"/>
      <c r="O173" s="71"/>
      <c r="P173" s="71"/>
      <c r="Q173" s="71"/>
      <c r="R173" s="71"/>
      <c r="S173" s="71"/>
      <c r="T173" s="71"/>
      <c r="U173" s="71"/>
      <c r="V173" s="71"/>
      <c r="W173" s="71"/>
      <c r="X173" s="71"/>
      <c r="Y173" s="71"/>
    </row>
    <row r="174" spans="1:25" ht="15.75">
      <c r="A174" s="11"/>
      <c r="B174" s="41">
        <v>2</v>
      </c>
      <c r="C174" s="42" t="s">
        <v>886</v>
      </c>
      <c r="D174" s="43"/>
      <c r="E174" s="19">
        <v>10</v>
      </c>
      <c r="F174" s="38" t="s">
        <v>55</v>
      </c>
      <c r="G174" s="40">
        <v>2</v>
      </c>
      <c r="H174" s="42" t="s">
        <v>885</v>
      </c>
      <c r="I174" s="43"/>
      <c r="J174" s="19">
        <v>20</v>
      </c>
      <c r="K174" s="38"/>
      <c r="L174" s="71"/>
      <c r="M174" s="71"/>
      <c r="N174" s="71"/>
      <c r="O174" s="71"/>
      <c r="P174" s="71"/>
      <c r="Q174" s="71"/>
      <c r="R174" s="71"/>
      <c r="S174" s="71"/>
      <c r="T174" s="71"/>
      <c r="U174" s="71"/>
      <c r="V174" s="71"/>
      <c r="W174" s="71"/>
      <c r="X174" s="71"/>
      <c r="Y174" s="71"/>
    </row>
    <row r="175" spans="1:25" ht="15.75">
      <c r="A175" s="11"/>
      <c r="B175" s="39"/>
      <c r="C175" s="42" t="s">
        <v>884</v>
      </c>
      <c r="D175" s="43"/>
      <c r="E175" s="19">
        <v>19</v>
      </c>
      <c r="F175" s="39"/>
      <c r="G175" s="39"/>
      <c r="H175" s="42" t="s">
        <v>887</v>
      </c>
      <c r="I175" s="43"/>
      <c r="J175" s="19">
        <v>8</v>
      </c>
      <c r="K175" s="39"/>
      <c r="L175" s="71"/>
      <c r="M175" s="71"/>
      <c r="N175" s="71"/>
      <c r="O175" s="71"/>
      <c r="P175" s="71"/>
      <c r="Q175" s="71"/>
      <c r="R175" s="71"/>
      <c r="S175" s="71"/>
      <c r="T175" s="71"/>
      <c r="U175" s="71"/>
      <c r="V175" s="71"/>
      <c r="W175" s="71"/>
      <c r="X175" s="71"/>
      <c r="Y175" s="71"/>
    </row>
    <row r="176" spans="1:25" ht="15.75">
      <c r="A176" s="11"/>
      <c r="B176" s="41">
        <v>3</v>
      </c>
      <c r="C176" s="42" t="s">
        <v>916</v>
      </c>
      <c r="D176" s="43"/>
      <c r="E176" s="19">
        <v>10</v>
      </c>
      <c r="F176" s="38" t="s">
        <v>119</v>
      </c>
      <c r="G176" s="40">
        <v>3</v>
      </c>
      <c r="H176" s="42" t="s">
        <v>915</v>
      </c>
      <c r="I176" s="43"/>
      <c r="J176" s="19">
        <v>11</v>
      </c>
      <c r="K176" s="38" t="s">
        <v>119</v>
      </c>
      <c r="L176" s="71"/>
      <c r="M176" s="71"/>
      <c r="N176" s="71"/>
      <c r="O176" s="71"/>
      <c r="P176" s="71"/>
      <c r="Q176" s="71"/>
      <c r="R176" s="71"/>
      <c r="S176" s="71"/>
      <c r="T176" s="71"/>
      <c r="U176" s="71"/>
      <c r="V176" s="71"/>
      <c r="W176" s="71"/>
      <c r="X176" s="71"/>
      <c r="Y176" s="71"/>
    </row>
    <row r="177" spans="1:25" ht="15.75">
      <c r="A177" s="11"/>
      <c r="B177" s="39"/>
      <c r="C177" s="42" t="s">
        <v>878</v>
      </c>
      <c r="D177" s="43"/>
      <c r="E177" s="19">
        <v>13</v>
      </c>
      <c r="F177" s="39"/>
      <c r="G177" s="39"/>
      <c r="H177" s="42" t="s">
        <v>881</v>
      </c>
      <c r="I177" s="43"/>
      <c r="J177" s="19">
        <v>17</v>
      </c>
      <c r="K177" s="39"/>
      <c r="L177" s="71"/>
      <c r="M177" s="71"/>
      <c r="N177" s="71"/>
      <c r="O177" s="71"/>
      <c r="P177" s="71"/>
      <c r="Q177" s="71"/>
      <c r="R177" s="71"/>
      <c r="S177" s="71"/>
      <c r="T177" s="71"/>
      <c r="U177" s="71"/>
      <c r="V177" s="71"/>
      <c r="W177" s="71"/>
      <c r="X177" s="71"/>
      <c r="Y177" s="71"/>
    </row>
    <row r="178" spans="1:25" ht="15.75">
      <c r="A178" s="11"/>
      <c r="B178" s="41">
        <v>4</v>
      </c>
      <c r="C178" s="42" t="s">
        <v>882</v>
      </c>
      <c r="D178" s="43"/>
      <c r="E178" s="19">
        <v>8</v>
      </c>
      <c r="F178" s="38" t="s">
        <v>55</v>
      </c>
      <c r="G178" s="40">
        <v>4</v>
      </c>
      <c r="H178" s="42" t="s">
        <v>883</v>
      </c>
      <c r="I178" s="43"/>
      <c r="J178" s="19">
        <v>18</v>
      </c>
      <c r="K178" s="38"/>
      <c r="L178" s="71"/>
      <c r="M178" s="71"/>
      <c r="N178" s="71"/>
      <c r="O178" s="71"/>
      <c r="P178" s="71"/>
      <c r="Q178" s="71"/>
      <c r="R178" s="71"/>
      <c r="S178" s="71"/>
      <c r="T178" s="71"/>
      <c r="U178" s="71"/>
      <c r="V178" s="71"/>
      <c r="W178" s="71"/>
      <c r="X178" s="71"/>
      <c r="Y178" s="71"/>
    </row>
    <row r="179" spans="1:25" ht="15.75">
      <c r="A179" s="11"/>
      <c r="B179" s="39"/>
      <c r="C179" s="42" t="s">
        <v>914</v>
      </c>
      <c r="D179" s="43"/>
      <c r="E179" s="19">
        <v>16</v>
      </c>
      <c r="F179" s="39"/>
      <c r="G179" s="39"/>
      <c r="H179" s="42" t="s">
        <v>879</v>
      </c>
      <c r="I179" s="43"/>
      <c r="J179" s="19">
        <v>18</v>
      </c>
      <c r="K179" s="39"/>
      <c r="L179" s="71"/>
      <c r="M179" s="71"/>
      <c r="N179" s="71"/>
      <c r="O179" s="71"/>
      <c r="P179" s="71"/>
      <c r="Q179" s="71"/>
      <c r="R179" s="71"/>
      <c r="S179" s="71"/>
      <c r="T179" s="71"/>
      <c r="U179" s="71"/>
      <c r="V179" s="71"/>
      <c r="W179" s="71"/>
      <c r="X179" s="71"/>
      <c r="Y179" s="71"/>
    </row>
    <row r="180" spans="1:25" ht="15.75">
      <c r="A180" s="11"/>
      <c r="B180" s="41">
        <v>5</v>
      </c>
      <c r="C180" s="42" t="s">
        <v>874</v>
      </c>
      <c r="D180" s="43"/>
      <c r="E180" s="19">
        <v>10</v>
      </c>
      <c r="F180" s="38"/>
      <c r="G180" s="40">
        <v>5</v>
      </c>
      <c r="H180" s="42" t="s">
        <v>877</v>
      </c>
      <c r="I180" s="43"/>
      <c r="J180" s="19">
        <v>20</v>
      </c>
      <c r="K180" s="38" t="s">
        <v>38</v>
      </c>
      <c r="L180" s="71"/>
      <c r="M180" s="71"/>
      <c r="N180" s="71"/>
      <c r="O180" s="71"/>
      <c r="P180" s="71"/>
      <c r="Q180" s="71"/>
      <c r="R180" s="71"/>
      <c r="S180" s="71"/>
      <c r="T180" s="71"/>
      <c r="U180" s="71"/>
      <c r="V180" s="71"/>
      <c r="W180" s="71"/>
      <c r="X180" s="71"/>
      <c r="Y180" s="71"/>
    </row>
    <row r="181" spans="1:25" ht="15.75">
      <c r="A181" s="11"/>
      <c r="B181" s="39"/>
      <c r="C181" s="42" t="s">
        <v>913</v>
      </c>
      <c r="D181" s="43"/>
      <c r="E181" s="19">
        <v>10</v>
      </c>
      <c r="F181" s="39"/>
      <c r="G181" s="39"/>
      <c r="H181" s="42" t="s">
        <v>912</v>
      </c>
      <c r="I181" s="43"/>
      <c r="J181" s="19">
        <v>19</v>
      </c>
      <c r="K181" s="39"/>
      <c r="L181" s="71"/>
      <c r="M181" s="71"/>
      <c r="N181" s="71"/>
      <c r="O181" s="71"/>
      <c r="P181" s="71"/>
      <c r="Q181" s="71"/>
      <c r="R181" s="71"/>
      <c r="S181" s="71"/>
      <c r="T181" s="71"/>
      <c r="U181" s="71"/>
      <c r="V181" s="71"/>
      <c r="W181" s="71"/>
      <c r="X181" s="71"/>
      <c r="Y181" s="71"/>
    </row>
    <row r="182" spans="1:25" ht="15.75">
      <c r="A182" s="11"/>
      <c r="B182" s="44" t="str">
        <f>"TOTAL MATCHES WON BY : "&amp;C168</f>
        <v>TOTAL MATCHES WON BY : NEDLANDS</v>
      </c>
      <c r="C182" s="45"/>
      <c r="D182" s="45"/>
      <c r="E182" s="43"/>
      <c r="F182" s="19">
        <f>COUNTA(F172:F181)-0.5*COUNTIF(F172:F181,"Sq*")-COUNTIF(F172:F181,"TBA")</f>
        <v>2.5</v>
      </c>
      <c r="G182" s="55" t="str">
        <f>"TOTAL MATCHES WON BY : "&amp;H168</f>
        <v>TOTAL MATCHES WON BY : THE VINES</v>
      </c>
      <c r="H182" s="45"/>
      <c r="I182" s="45"/>
      <c r="J182" s="43"/>
      <c r="K182" s="19">
        <f>COUNTA(K172:K181)-0.5*COUNTIF(K172:K181,"Sq*")-COUNTIF(K172:K181,"TBA")</f>
        <v>2.5</v>
      </c>
      <c r="L182" s="70"/>
      <c r="M182" s="70"/>
      <c r="N182" s="70" t="str">
        <f>IF(F182+K182=0,"",C168)</f>
        <v>NEDLANDS</v>
      </c>
      <c r="O182" s="24">
        <f>F182</f>
        <v>2.5</v>
      </c>
      <c r="P182" s="70" t="str">
        <f>IF(F182+K182=0,"",H168)</f>
        <v>THE VINES</v>
      </c>
      <c r="Q182" s="24">
        <f>K182</f>
        <v>2.5</v>
      </c>
      <c r="R182" s="70" t="str">
        <f>G183</f>
        <v>HALVED</v>
      </c>
      <c r="S182" s="70" t="str">
        <f>IF(R182="HALVED",C168,"")</f>
        <v>NEDLANDS</v>
      </c>
      <c r="T182" s="70" t="str">
        <f>IF(R182="HALVED",H168,"")</f>
        <v>THE VINES</v>
      </c>
      <c r="U182" s="70"/>
      <c r="V182" s="70"/>
      <c r="W182" s="70"/>
      <c r="X182" s="70"/>
      <c r="Y182" s="70"/>
    </row>
    <row r="183" spans="1:25" ht="15">
      <c r="A183" s="11"/>
      <c r="B183" s="46" t="s">
        <v>52</v>
      </c>
      <c r="C183" s="45"/>
      <c r="D183" s="45"/>
      <c r="E183" s="45"/>
      <c r="F183" s="43"/>
      <c r="G183" s="56" t="str">
        <f>IF(F182+K182&lt;4,"",IF(F182=K182,"HALVED",IF(F182&gt;K182,C168,H168)))</f>
        <v>HALVED</v>
      </c>
      <c r="H183" s="45"/>
      <c r="I183" s="45"/>
      <c r="J183" s="45"/>
      <c r="K183" s="43"/>
      <c r="L183" s="69"/>
      <c r="M183" s="69"/>
      <c r="N183" s="69"/>
      <c r="O183" s="69"/>
      <c r="P183" s="69"/>
      <c r="Q183" s="69"/>
      <c r="R183" s="69"/>
      <c r="S183" s="69"/>
      <c r="T183" s="69"/>
      <c r="U183" s="69"/>
      <c r="V183" s="69"/>
      <c r="W183" s="69"/>
      <c r="X183" s="69"/>
      <c r="Y183" s="69"/>
    </row>
    <row r="184" spans="1:25" ht="15">
      <c r="A184" s="11"/>
      <c r="B184" s="25"/>
      <c r="C184" s="25"/>
      <c r="D184" s="25"/>
      <c r="E184" s="25"/>
      <c r="F184" s="25"/>
      <c r="G184" s="33"/>
      <c r="H184" s="33"/>
      <c r="I184" s="33"/>
      <c r="J184" s="33"/>
      <c r="K184" s="33"/>
      <c r="L184" s="69"/>
      <c r="M184" s="69"/>
      <c r="N184" s="69"/>
      <c r="O184" s="69"/>
      <c r="P184" s="69"/>
      <c r="Q184" s="69"/>
      <c r="R184" s="69"/>
      <c r="S184" s="69"/>
      <c r="T184" s="69"/>
      <c r="U184" s="69"/>
      <c r="V184" s="69"/>
      <c r="W184" s="69"/>
      <c r="X184" s="69"/>
      <c r="Y184" s="69"/>
    </row>
    <row r="185" spans="1:25" ht="19.5" customHeight="1">
      <c r="A185" s="11"/>
      <c r="B185" s="57" t="s">
        <v>211</v>
      </c>
      <c r="C185" s="45"/>
      <c r="D185" s="45"/>
      <c r="E185" s="45"/>
      <c r="F185" s="45"/>
      <c r="G185" s="45"/>
      <c r="H185" s="45"/>
      <c r="I185" s="45"/>
      <c r="J185" s="45"/>
      <c r="K185" s="43"/>
      <c r="L185" s="69"/>
      <c r="M185" s="69"/>
      <c r="N185" s="69"/>
      <c r="O185" s="69"/>
      <c r="P185" s="69"/>
      <c r="Q185" s="69"/>
      <c r="R185" s="69"/>
      <c r="S185" s="69"/>
      <c r="T185" s="69"/>
      <c r="U185" s="69"/>
      <c r="V185" s="69"/>
      <c r="W185" s="69"/>
      <c r="X185" s="69"/>
      <c r="Y185" s="69"/>
    </row>
    <row r="186" spans="1:25" ht="15">
      <c r="A186" s="11"/>
      <c r="B186" s="16" t="s">
        <v>22</v>
      </c>
      <c r="C186" s="58" t="s">
        <v>776</v>
      </c>
      <c r="D186" s="45"/>
      <c r="E186" s="45"/>
      <c r="F186" s="43"/>
      <c r="G186" s="17" t="s">
        <v>22</v>
      </c>
      <c r="H186" s="48" t="s">
        <v>417</v>
      </c>
      <c r="I186" s="45"/>
      <c r="J186" s="45"/>
      <c r="K186" s="43"/>
      <c r="L186" s="69"/>
      <c r="M186" s="69"/>
      <c r="N186" s="69"/>
      <c r="O186" s="69"/>
      <c r="P186" s="69"/>
      <c r="Q186" s="69"/>
      <c r="R186" s="69"/>
      <c r="S186" s="69"/>
      <c r="T186" s="69"/>
      <c r="U186" s="69"/>
      <c r="V186" s="69"/>
      <c r="W186" s="69"/>
      <c r="X186" s="69"/>
      <c r="Y186" s="69"/>
    </row>
    <row r="187" spans="1:25" ht="15">
      <c r="A187" s="11"/>
      <c r="B187" s="41" t="s">
        <v>23</v>
      </c>
      <c r="C187" s="59" t="s">
        <v>24</v>
      </c>
      <c r="D187" s="50"/>
      <c r="E187" s="41" t="s">
        <v>25</v>
      </c>
      <c r="F187" s="41" t="s">
        <v>26</v>
      </c>
      <c r="G187" s="40" t="s">
        <v>23</v>
      </c>
      <c r="H187" s="49" t="s">
        <v>24</v>
      </c>
      <c r="I187" s="50"/>
      <c r="J187" s="40" t="s">
        <v>25</v>
      </c>
      <c r="K187" s="40" t="s">
        <v>26</v>
      </c>
      <c r="L187" s="69"/>
      <c r="M187" s="69"/>
      <c r="N187" s="69"/>
      <c r="O187" s="69"/>
      <c r="P187" s="69"/>
      <c r="Q187" s="69"/>
      <c r="R187" s="69"/>
      <c r="S187" s="69"/>
      <c r="T187" s="69"/>
      <c r="U187" s="69"/>
      <c r="V187" s="69"/>
      <c r="W187" s="69"/>
      <c r="X187" s="69"/>
      <c r="Y187" s="69"/>
    </row>
    <row r="188" spans="1:25" ht="15">
      <c r="A188" s="11"/>
      <c r="B188" s="47"/>
      <c r="C188" s="51"/>
      <c r="D188" s="52"/>
      <c r="E188" s="47"/>
      <c r="F188" s="47"/>
      <c r="G188" s="47"/>
      <c r="H188" s="51"/>
      <c r="I188" s="52"/>
      <c r="J188" s="47"/>
      <c r="K188" s="47"/>
      <c r="L188" s="69"/>
      <c r="M188" s="69"/>
      <c r="N188" s="69"/>
      <c r="O188" s="69"/>
      <c r="P188" s="69"/>
      <c r="Q188" s="69"/>
      <c r="R188" s="69"/>
      <c r="S188" s="69"/>
      <c r="T188" s="69"/>
      <c r="U188" s="69"/>
      <c r="V188" s="69"/>
      <c r="W188" s="69"/>
      <c r="X188" s="69"/>
      <c r="Y188" s="69"/>
    </row>
    <row r="189" spans="1:25" ht="15">
      <c r="A189" s="11"/>
      <c r="B189" s="39"/>
      <c r="C189" s="53"/>
      <c r="D189" s="54"/>
      <c r="E189" s="39"/>
      <c r="F189" s="39"/>
      <c r="G189" s="39"/>
      <c r="H189" s="53"/>
      <c r="I189" s="54"/>
      <c r="J189" s="39"/>
      <c r="K189" s="39"/>
      <c r="L189" s="69"/>
      <c r="M189" s="69"/>
      <c r="N189" s="69"/>
      <c r="O189" s="69"/>
      <c r="P189" s="69"/>
      <c r="Q189" s="69"/>
      <c r="R189" s="69"/>
      <c r="S189" s="69"/>
      <c r="T189" s="69"/>
      <c r="U189" s="69"/>
      <c r="V189" s="69"/>
      <c r="W189" s="69"/>
      <c r="X189" s="69"/>
      <c r="Y189" s="69"/>
    </row>
    <row r="190" spans="1:25" ht="15.75">
      <c r="A190" s="11"/>
      <c r="B190" s="41">
        <v>1</v>
      </c>
      <c r="C190" s="42" t="s">
        <v>911</v>
      </c>
      <c r="D190" s="43"/>
      <c r="E190" s="19">
        <v>16</v>
      </c>
      <c r="F190" s="38"/>
      <c r="G190" s="40">
        <v>1</v>
      </c>
      <c r="H190" s="42" t="s">
        <v>910</v>
      </c>
      <c r="I190" s="43"/>
      <c r="J190" s="19">
        <v>16</v>
      </c>
      <c r="K190" s="38" t="s">
        <v>43</v>
      </c>
      <c r="L190" s="71"/>
      <c r="M190" s="71"/>
      <c r="N190" s="71"/>
      <c r="O190" s="71"/>
      <c r="P190" s="71"/>
      <c r="Q190" s="71"/>
      <c r="R190" s="71"/>
      <c r="S190" s="71"/>
      <c r="T190" s="71"/>
      <c r="U190" s="71"/>
      <c r="V190" s="71"/>
      <c r="W190" s="71"/>
      <c r="X190" s="71"/>
      <c r="Y190" s="71"/>
    </row>
    <row r="191" spans="1:25" ht="15.75">
      <c r="A191" s="11"/>
      <c r="B191" s="39"/>
      <c r="C191" s="42" t="s">
        <v>909</v>
      </c>
      <c r="D191" s="43"/>
      <c r="E191" s="19">
        <v>18</v>
      </c>
      <c r="F191" s="39"/>
      <c r="G191" s="39"/>
      <c r="H191" s="42" t="s">
        <v>908</v>
      </c>
      <c r="I191" s="43"/>
      <c r="J191" s="19">
        <v>23</v>
      </c>
      <c r="K191" s="39"/>
      <c r="L191" s="71"/>
      <c r="M191" s="71"/>
      <c r="N191" s="71"/>
      <c r="O191" s="71"/>
      <c r="P191" s="71"/>
      <c r="Q191" s="71"/>
      <c r="R191" s="71"/>
      <c r="S191" s="71"/>
      <c r="T191" s="71"/>
      <c r="U191" s="71"/>
      <c r="V191" s="71"/>
      <c r="W191" s="71"/>
      <c r="X191" s="71"/>
      <c r="Y191" s="71"/>
    </row>
    <row r="192" spans="1:25" ht="15.75">
      <c r="A192" s="11"/>
      <c r="B192" s="41">
        <v>2</v>
      </c>
      <c r="C192" s="42" t="s">
        <v>907</v>
      </c>
      <c r="D192" s="43"/>
      <c r="E192" s="19">
        <v>18</v>
      </c>
      <c r="F192" s="38" t="s">
        <v>33</v>
      </c>
      <c r="G192" s="40">
        <v>2</v>
      </c>
      <c r="H192" s="42" t="s">
        <v>906</v>
      </c>
      <c r="I192" s="43"/>
      <c r="J192" s="19">
        <v>19</v>
      </c>
      <c r="K192" s="38"/>
      <c r="L192" s="71"/>
      <c r="M192" s="71"/>
      <c r="N192" s="71"/>
      <c r="O192" s="71"/>
      <c r="P192" s="71"/>
      <c r="Q192" s="71"/>
      <c r="R192" s="71"/>
      <c r="S192" s="71"/>
      <c r="T192" s="71"/>
      <c r="U192" s="71"/>
      <c r="V192" s="71"/>
      <c r="W192" s="71"/>
      <c r="X192" s="71"/>
      <c r="Y192" s="71"/>
    </row>
    <row r="193" spans="1:25" ht="15.75">
      <c r="A193" s="11"/>
      <c r="B193" s="39"/>
      <c r="C193" s="42" t="s">
        <v>905</v>
      </c>
      <c r="D193" s="43"/>
      <c r="E193" s="19">
        <v>18</v>
      </c>
      <c r="F193" s="39"/>
      <c r="G193" s="39"/>
      <c r="H193" s="42" t="s">
        <v>904</v>
      </c>
      <c r="I193" s="43"/>
      <c r="J193" s="19">
        <v>30</v>
      </c>
      <c r="K193" s="39"/>
      <c r="L193" s="71"/>
      <c r="M193" s="71"/>
      <c r="N193" s="71"/>
      <c r="O193" s="71"/>
      <c r="P193" s="71"/>
      <c r="Q193" s="71"/>
      <c r="R193" s="71"/>
      <c r="S193" s="71"/>
      <c r="T193" s="71"/>
      <c r="U193" s="71"/>
      <c r="V193" s="71"/>
      <c r="W193" s="71"/>
      <c r="X193" s="71"/>
      <c r="Y193" s="71"/>
    </row>
    <row r="194" spans="1:25" ht="15.75">
      <c r="A194" s="11"/>
      <c r="B194" s="41">
        <v>3</v>
      </c>
      <c r="C194" s="42" t="s">
        <v>903</v>
      </c>
      <c r="D194" s="43"/>
      <c r="E194" s="19">
        <v>20</v>
      </c>
      <c r="F194" s="38" t="s">
        <v>87</v>
      </c>
      <c r="G194" s="40">
        <v>3</v>
      </c>
      <c r="H194" s="42" t="s">
        <v>902</v>
      </c>
      <c r="I194" s="43"/>
      <c r="J194" s="19">
        <v>24</v>
      </c>
      <c r="K194" s="38"/>
      <c r="L194" s="71"/>
      <c r="M194" s="71"/>
      <c r="N194" s="71"/>
      <c r="O194" s="71"/>
      <c r="P194" s="71"/>
      <c r="Q194" s="71"/>
      <c r="R194" s="71"/>
      <c r="S194" s="71"/>
      <c r="T194" s="71"/>
      <c r="U194" s="71"/>
      <c r="V194" s="71"/>
      <c r="W194" s="71"/>
      <c r="X194" s="71"/>
      <c r="Y194" s="71"/>
    </row>
    <row r="195" spans="1:25" ht="15.75">
      <c r="A195" s="11"/>
      <c r="B195" s="39"/>
      <c r="C195" s="42" t="s">
        <v>901</v>
      </c>
      <c r="D195" s="43"/>
      <c r="E195" s="19">
        <v>11</v>
      </c>
      <c r="F195" s="39"/>
      <c r="G195" s="39"/>
      <c r="H195" s="42" t="s">
        <v>900</v>
      </c>
      <c r="I195" s="43"/>
      <c r="J195" s="19">
        <v>27</v>
      </c>
      <c r="K195" s="39"/>
      <c r="L195" s="71"/>
      <c r="M195" s="71"/>
      <c r="N195" s="71"/>
      <c r="O195" s="71"/>
      <c r="P195" s="71"/>
      <c r="Q195" s="71"/>
      <c r="R195" s="71"/>
      <c r="S195" s="71"/>
      <c r="T195" s="71"/>
      <c r="U195" s="71"/>
      <c r="V195" s="71"/>
      <c r="W195" s="71"/>
      <c r="X195" s="71"/>
      <c r="Y195" s="71"/>
    </row>
    <row r="196" spans="1:25" ht="15.75">
      <c r="A196" s="11"/>
      <c r="B196" s="41">
        <v>4</v>
      </c>
      <c r="C196" s="42" t="s">
        <v>899</v>
      </c>
      <c r="D196" s="43"/>
      <c r="E196" s="19">
        <v>13</v>
      </c>
      <c r="F196" s="38" t="s">
        <v>119</v>
      </c>
      <c r="G196" s="40">
        <v>4</v>
      </c>
      <c r="H196" s="42" t="s">
        <v>898</v>
      </c>
      <c r="I196" s="43"/>
      <c r="J196" s="19">
        <v>21</v>
      </c>
      <c r="K196" s="38" t="s">
        <v>119</v>
      </c>
      <c r="L196" s="71"/>
      <c r="M196" s="71"/>
      <c r="N196" s="71"/>
      <c r="O196" s="71"/>
      <c r="P196" s="71"/>
      <c r="Q196" s="71"/>
      <c r="R196" s="71"/>
      <c r="S196" s="71"/>
      <c r="T196" s="71"/>
      <c r="U196" s="71"/>
      <c r="V196" s="71"/>
      <c r="W196" s="71"/>
      <c r="X196" s="71"/>
      <c r="Y196" s="71"/>
    </row>
    <row r="197" spans="1:25" ht="15.75">
      <c r="A197" s="11"/>
      <c r="B197" s="39"/>
      <c r="C197" s="42" t="s">
        <v>897</v>
      </c>
      <c r="D197" s="43"/>
      <c r="E197" s="19">
        <v>19</v>
      </c>
      <c r="F197" s="39"/>
      <c r="G197" s="39"/>
      <c r="H197" s="42" t="s">
        <v>896</v>
      </c>
      <c r="I197" s="43"/>
      <c r="J197" s="19">
        <v>21</v>
      </c>
      <c r="K197" s="39"/>
      <c r="L197" s="71"/>
      <c r="M197" s="71"/>
      <c r="N197" s="71"/>
      <c r="O197" s="71"/>
      <c r="P197" s="71"/>
      <c r="Q197" s="71"/>
      <c r="R197" s="71"/>
      <c r="S197" s="71"/>
      <c r="T197" s="71"/>
      <c r="U197" s="71"/>
      <c r="V197" s="71"/>
      <c r="W197" s="71"/>
      <c r="X197" s="71"/>
      <c r="Y197" s="71"/>
    </row>
    <row r="198" spans="1:25" ht="15.75">
      <c r="A198" s="11"/>
      <c r="B198" s="41">
        <v>5</v>
      </c>
      <c r="C198" s="42" t="s">
        <v>895</v>
      </c>
      <c r="D198" s="43"/>
      <c r="E198" s="19">
        <v>11</v>
      </c>
      <c r="F198" s="38" t="s">
        <v>119</v>
      </c>
      <c r="G198" s="40">
        <v>5</v>
      </c>
      <c r="H198" s="42" t="s">
        <v>894</v>
      </c>
      <c r="I198" s="43"/>
      <c r="J198" s="19">
        <v>7</v>
      </c>
      <c r="K198" s="38" t="s">
        <v>119</v>
      </c>
      <c r="L198" s="71"/>
      <c r="M198" s="71"/>
      <c r="N198" s="71"/>
      <c r="O198" s="71"/>
      <c r="P198" s="71"/>
      <c r="Q198" s="71"/>
      <c r="R198" s="71"/>
      <c r="S198" s="71"/>
      <c r="T198" s="71"/>
      <c r="U198" s="71"/>
      <c r="V198" s="71"/>
      <c r="W198" s="71"/>
      <c r="X198" s="71"/>
      <c r="Y198" s="71"/>
    </row>
    <row r="199" spans="1:25" ht="15.75">
      <c r="A199" s="11"/>
      <c r="B199" s="39"/>
      <c r="C199" s="42" t="s">
        <v>893</v>
      </c>
      <c r="D199" s="43"/>
      <c r="E199" s="19">
        <v>11</v>
      </c>
      <c r="F199" s="39"/>
      <c r="G199" s="39"/>
      <c r="H199" s="42" t="s">
        <v>892</v>
      </c>
      <c r="I199" s="43"/>
      <c r="J199" s="19">
        <v>13</v>
      </c>
      <c r="K199" s="39"/>
      <c r="L199" s="71"/>
      <c r="M199" s="71"/>
      <c r="N199" s="71"/>
      <c r="O199" s="71"/>
      <c r="P199" s="71"/>
      <c r="Q199" s="71"/>
      <c r="R199" s="71"/>
      <c r="S199" s="71"/>
      <c r="T199" s="71"/>
      <c r="U199" s="71"/>
      <c r="V199" s="71"/>
      <c r="W199" s="71"/>
      <c r="X199" s="71"/>
      <c r="Y199" s="71"/>
    </row>
    <row r="200" spans="1:25" ht="15.75">
      <c r="A200" s="11"/>
      <c r="B200" s="44" t="str">
        <f>"TOTAL MATCHES WON BY : "&amp;C186</f>
        <v>TOTAL MATCHES WON BY : JOONDALUP</v>
      </c>
      <c r="C200" s="45"/>
      <c r="D200" s="45"/>
      <c r="E200" s="43"/>
      <c r="F200" s="19">
        <f>COUNTA(F190:F199)-0.5*COUNTIF(F190:F199,"Sq*")-COUNTIF(F190:F199,"TBA")</f>
        <v>3</v>
      </c>
      <c r="G200" s="55" t="str">
        <f>"TOTAL MATCHES WON BY : "&amp;H186</f>
        <v>TOTAL MATCHES WON BY : LAKELANDS</v>
      </c>
      <c r="H200" s="45"/>
      <c r="I200" s="45"/>
      <c r="J200" s="43"/>
      <c r="K200" s="19">
        <f>COUNTA(K190:K199)-0.5*COUNTIF(K190:K199,"Sq*")-COUNTIF(K190:K199,"TBA")</f>
        <v>2</v>
      </c>
      <c r="L200" s="70"/>
      <c r="M200" s="70"/>
      <c r="N200" s="70" t="str">
        <f>IF(F200+K200=0,"",C186)</f>
        <v>JOONDALUP</v>
      </c>
      <c r="O200" s="24">
        <f>F200</f>
        <v>3</v>
      </c>
      <c r="P200" s="70" t="str">
        <f>IF(F200+K200=0,"",H186)</f>
        <v>LAKELANDS</v>
      </c>
      <c r="Q200" s="24">
        <f>K200</f>
        <v>2</v>
      </c>
      <c r="R200" s="70" t="str">
        <f>G201</f>
        <v>JOONDALUP</v>
      </c>
      <c r="S200" s="70" t="str">
        <f>IF(R200="HALVED",C186,"")</f>
        <v/>
      </c>
      <c r="T200" s="70" t="str">
        <f>IF(R200="HALVED",H186,"")</f>
        <v/>
      </c>
      <c r="U200" s="70"/>
      <c r="V200" s="70"/>
      <c r="W200" s="70"/>
      <c r="X200" s="70"/>
      <c r="Y200" s="70"/>
    </row>
    <row r="201" spans="1:25" ht="15">
      <c r="A201" s="11"/>
      <c r="B201" s="46" t="s">
        <v>52</v>
      </c>
      <c r="C201" s="45"/>
      <c r="D201" s="45"/>
      <c r="E201" s="45"/>
      <c r="F201" s="43"/>
      <c r="G201" s="56" t="str">
        <f>IF(F200+K200&lt;4,"",IF(F200=K200,"HALVED",IF(F200&gt;K200,C186,H186)))</f>
        <v>JOONDALUP</v>
      </c>
      <c r="H201" s="45"/>
      <c r="I201" s="45"/>
      <c r="J201" s="45"/>
      <c r="K201" s="43"/>
      <c r="L201" s="69"/>
      <c r="M201" s="69"/>
      <c r="N201" s="69"/>
      <c r="O201" s="69"/>
      <c r="P201" s="69"/>
      <c r="Q201" s="69"/>
      <c r="R201" s="69"/>
      <c r="S201" s="69"/>
      <c r="T201" s="69"/>
      <c r="U201" s="69"/>
      <c r="V201" s="69"/>
      <c r="W201" s="69"/>
      <c r="X201" s="69"/>
      <c r="Y201" s="69"/>
    </row>
    <row r="202" spans="1:25" ht="21" customHeight="1">
      <c r="A202" s="25"/>
      <c r="B202" s="67"/>
      <c r="C202" s="45"/>
      <c r="D202" s="45"/>
      <c r="E202" s="45"/>
      <c r="F202" s="45"/>
      <c r="G202" s="45"/>
      <c r="H202" s="45"/>
      <c r="I202" s="45"/>
      <c r="J202" s="45"/>
      <c r="K202" s="43"/>
      <c r="L202" s="69"/>
      <c r="M202" s="69"/>
      <c r="N202" s="69"/>
      <c r="O202" s="69"/>
      <c r="P202" s="69"/>
      <c r="Q202" s="69"/>
      <c r="R202" s="69"/>
      <c r="S202" s="69"/>
      <c r="T202" s="69"/>
      <c r="U202" s="69"/>
      <c r="V202" s="69"/>
      <c r="W202" s="69"/>
      <c r="X202" s="69"/>
      <c r="Y202" s="69"/>
    </row>
    <row r="203" spans="1:25" ht="15">
      <c r="A203" s="25"/>
      <c r="B203" s="57" t="s">
        <v>157</v>
      </c>
      <c r="C203" s="45"/>
      <c r="D203" s="45"/>
      <c r="E203" s="45"/>
      <c r="F203" s="45"/>
      <c r="G203" s="45"/>
      <c r="H203" s="45"/>
      <c r="I203" s="45"/>
      <c r="J203" s="45"/>
      <c r="K203" s="43"/>
      <c r="L203" s="69"/>
      <c r="M203" s="69"/>
      <c r="N203" s="69"/>
      <c r="O203" s="69"/>
      <c r="P203" s="69"/>
      <c r="Q203" s="69"/>
      <c r="R203" s="69"/>
      <c r="S203" s="69"/>
      <c r="T203" s="69"/>
      <c r="U203" s="69"/>
      <c r="V203" s="69"/>
      <c r="W203" s="69"/>
      <c r="X203" s="69"/>
      <c r="Y203" s="69"/>
    </row>
    <row r="204" spans="1:25" ht="12" customHeight="1">
      <c r="A204" s="25"/>
      <c r="B204" s="16" t="s">
        <v>22</v>
      </c>
      <c r="C204" s="58" t="s">
        <v>18</v>
      </c>
      <c r="D204" s="45"/>
      <c r="E204" s="45"/>
      <c r="F204" s="43"/>
      <c r="G204" s="17" t="s">
        <v>22</v>
      </c>
      <c r="H204" s="48" t="s">
        <v>299</v>
      </c>
      <c r="I204" s="45"/>
      <c r="J204" s="45"/>
      <c r="K204" s="43"/>
      <c r="L204" s="69"/>
      <c r="M204" s="69"/>
      <c r="N204" s="69"/>
      <c r="O204" s="69"/>
      <c r="P204" s="69"/>
      <c r="Q204" s="69"/>
      <c r="R204" s="69"/>
      <c r="S204" s="69"/>
      <c r="T204" s="69"/>
      <c r="U204" s="69"/>
      <c r="V204" s="69"/>
      <c r="W204" s="69"/>
      <c r="X204" s="69"/>
      <c r="Y204" s="69"/>
    </row>
    <row r="205" spans="1:25" ht="15">
      <c r="A205" s="25"/>
      <c r="B205" s="41" t="s">
        <v>23</v>
      </c>
      <c r="C205" s="59" t="s">
        <v>24</v>
      </c>
      <c r="D205" s="50"/>
      <c r="E205" s="41" t="s">
        <v>25</v>
      </c>
      <c r="F205" s="41" t="s">
        <v>26</v>
      </c>
      <c r="G205" s="40" t="s">
        <v>23</v>
      </c>
      <c r="H205" s="49" t="s">
        <v>24</v>
      </c>
      <c r="I205" s="50"/>
      <c r="J205" s="40" t="s">
        <v>25</v>
      </c>
      <c r="K205" s="40" t="s">
        <v>26</v>
      </c>
      <c r="L205" s="69"/>
      <c r="M205" s="69"/>
      <c r="N205" s="69"/>
      <c r="O205" s="69"/>
      <c r="P205" s="69"/>
      <c r="Q205" s="69"/>
      <c r="R205" s="69"/>
      <c r="S205" s="69"/>
      <c r="T205" s="69"/>
      <c r="U205" s="69"/>
      <c r="V205" s="69"/>
      <c r="W205" s="69"/>
      <c r="X205" s="69"/>
      <c r="Y205" s="69"/>
    </row>
    <row r="206" spans="1:25" ht="15">
      <c r="A206" s="25"/>
      <c r="B206" s="47"/>
      <c r="C206" s="51"/>
      <c r="D206" s="52"/>
      <c r="E206" s="47"/>
      <c r="F206" s="47"/>
      <c r="G206" s="47"/>
      <c r="H206" s="51"/>
      <c r="I206" s="52"/>
      <c r="J206" s="47"/>
      <c r="K206" s="47"/>
      <c r="L206" s="69"/>
      <c r="M206" s="69"/>
      <c r="N206" s="69"/>
      <c r="O206" s="69"/>
      <c r="P206" s="69"/>
      <c r="Q206" s="69"/>
      <c r="R206" s="69"/>
      <c r="S206" s="69"/>
      <c r="T206" s="69"/>
      <c r="U206" s="69"/>
      <c r="V206" s="69"/>
      <c r="W206" s="69"/>
      <c r="X206" s="69"/>
      <c r="Y206" s="69"/>
    </row>
    <row r="207" spans="1:25" ht="15">
      <c r="A207" s="25"/>
      <c r="B207" s="39"/>
      <c r="C207" s="53"/>
      <c r="D207" s="54"/>
      <c r="E207" s="39"/>
      <c r="F207" s="39"/>
      <c r="G207" s="39"/>
      <c r="H207" s="53"/>
      <c r="I207" s="54"/>
      <c r="J207" s="39"/>
      <c r="K207" s="39"/>
      <c r="L207" s="69"/>
      <c r="M207" s="69"/>
      <c r="N207" s="69"/>
      <c r="O207" s="69"/>
      <c r="P207" s="69"/>
      <c r="Q207" s="69"/>
      <c r="R207" s="69"/>
      <c r="S207" s="69"/>
      <c r="T207" s="69"/>
      <c r="U207" s="69"/>
      <c r="V207" s="69"/>
      <c r="W207" s="69"/>
      <c r="X207" s="69"/>
      <c r="Y207" s="69"/>
    </row>
    <row r="208" spans="1:25" ht="15.75">
      <c r="A208" s="25"/>
      <c r="B208" s="41">
        <v>1</v>
      </c>
      <c r="C208" s="42" t="s">
        <v>891</v>
      </c>
      <c r="D208" s="43"/>
      <c r="E208" s="19">
        <v>5</v>
      </c>
      <c r="F208" s="38" t="s">
        <v>87</v>
      </c>
      <c r="G208" s="40">
        <v>1</v>
      </c>
      <c r="H208" s="42" t="s">
        <v>890</v>
      </c>
      <c r="I208" s="43"/>
      <c r="J208" s="19">
        <v>14</v>
      </c>
      <c r="K208" s="38"/>
      <c r="L208" s="71"/>
      <c r="M208" s="71"/>
      <c r="N208" s="71"/>
      <c r="O208" s="71"/>
      <c r="P208" s="71"/>
      <c r="Q208" s="71"/>
      <c r="R208" s="71"/>
      <c r="S208" s="71"/>
      <c r="T208" s="71"/>
      <c r="U208" s="71"/>
      <c r="V208" s="71"/>
      <c r="W208" s="71"/>
      <c r="X208" s="71"/>
      <c r="Y208" s="71"/>
    </row>
    <row r="209" spans="1:25" ht="15.75">
      <c r="A209" s="25"/>
      <c r="B209" s="39"/>
      <c r="C209" s="42" t="s">
        <v>889</v>
      </c>
      <c r="D209" s="43"/>
      <c r="E209" s="19">
        <v>19</v>
      </c>
      <c r="F209" s="39"/>
      <c r="G209" s="39"/>
      <c r="H209" s="42" t="s">
        <v>888</v>
      </c>
      <c r="I209" s="43"/>
      <c r="J209" s="19">
        <v>13</v>
      </c>
      <c r="K209" s="39"/>
      <c r="L209" s="71"/>
      <c r="M209" s="71"/>
      <c r="N209" s="71"/>
      <c r="O209" s="71"/>
      <c r="P209" s="71"/>
      <c r="Q209" s="71"/>
      <c r="R209" s="71"/>
      <c r="S209" s="71"/>
      <c r="T209" s="71"/>
      <c r="U209" s="71"/>
      <c r="V209" s="71"/>
      <c r="W209" s="71"/>
      <c r="X209" s="71"/>
      <c r="Y209" s="71"/>
    </row>
    <row r="210" spans="1:25" ht="15.75">
      <c r="A210" s="25"/>
      <c r="B210" s="41">
        <v>2</v>
      </c>
      <c r="C210" s="42" t="s">
        <v>887</v>
      </c>
      <c r="D210" s="43"/>
      <c r="E210" s="19">
        <v>10</v>
      </c>
      <c r="F210" s="38" t="s">
        <v>28</v>
      </c>
      <c r="G210" s="40">
        <v>2</v>
      </c>
      <c r="H210" s="42" t="s">
        <v>886</v>
      </c>
      <c r="I210" s="43"/>
      <c r="J210" s="19">
        <v>11</v>
      </c>
      <c r="K210" s="38"/>
      <c r="L210" s="71"/>
      <c r="M210" s="71"/>
      <c r="N210" s="71"/>
      <c r="O210" s="71"/>
      <c r="P210" s="71"/>
      <c r="Q210" s="71"/>
      <c r="R210" s="71"/>
      <c r="S210" s="71"/>
      <c r="T210" s="71"/>
      <c r="U210" s="71"/>
      <c r="V210" s="71"/>
      <c r="W210" s="71"/>
      <c r="X210" s="71"/>
      <c r="Y210" s="71"/>
    </row>
    <row r="211" spans="1:25" ht="15.75">
      <c r="A211" s="25"/>
      <c r="B211" s="39"/>
      <c r="C211" s="42" t="s">
        <v>885</v>
      </c>
      <c r="D211" s="43"/>
      <c r="E211" s="19">
        <v>22</v>
      </c>
      <c r="F211" s="39"/>
      <c r="G211" s="39"/>
      <c r="H211" s="42" t="s">
        <v>884</v>
      </c>
      <c r="I211" s="43"/>
      <c r="J211" s="19">
        <v>21</v>
      </c>
      <c r="K211" s="39"/>
      <c r="L211" s="71"/>
      <c r="M211" s="71"/>
      <c r="N211" s="71"/>
      <c r="O211" s="71"/>
      <c r="P211" s="71"/>
      <c r="Q211" s="71"/>
      <c r="R211" s="71"/>
      <c r="S211" s="71"/>
      <c r="T211" s="71"/>
      <c r="U211" s="71"/>
      <c r="V211" s="71"/>
      <c r="W211" s="71"/>
      <c r="X211" s="71"/>
      <c r="Y211" s="71"/>
    </row>
    <row r="212" spans="1:25" ht="15.75">
      <c r="A212" s="25"/>
      <c r="B212" s="41">
        <v>3</v>
      </c>
      <c r="C212" s="42" t="s">
        <v>883</v>
      </c>
      <c r="D212" s="43"/>
      <c r="E212" s="19">
        <v>20</v>
      </c>
      <c r="F212" s="38"/>
      <c r="G212" s="40">
        <v>3</v>
      </c>
      <c r="H212" s="42" t="s">
        <v>882</v>
      </c>
      <c r="I212" s="43"/>
      <c r="J212" s="19">
        <v>10</v>
      </c>
      <c r="K212" s="38" t="s">
        <v>84</v>
      </c>
      <c r="L212" s="71"/>
      <c r="M212" s="71"/>
      <c r="N212" s="71"/>
      <c r="O212" s="71"/>
      <c r="P212" s="71"/>
      <c r="Q212" s="71"/>
      <c r="R212" s="71"/>
      <c r="S212" s="71"/>
      <c r="T212" s="71"/>
      <c r="U212" s="71"/>
      <c r="V212" s="71"/>
      <c r="W212" s="71"/>
      <c r="X212" s="71"/>
      <c r="Y212" s="71"/>
    </row>
    <row r="213" spans="1:25" ht="15.75">
      <c r="A213" s="25"/>
      <c r="B213" s="39"/>
      <c r="C213" s="42" t="s">
        <v>881</v>
      </c>
      <c r="D213" s="43"/>
      <c r="E213" s="19">
        <v>19</v>
      </c>
      <c r="F213" s="39"/>
      <c r="G213" s="39"/>
      <c r="H213" s="42" t="s">
        <v>880</v>
      </c>
      <c r="I213" s="43"/>
      <c r="J213" s="19">
        <v>21</v>
      </c>
      <c r="K213" s="39"/>
      <c r="L213" s="71"/>
      <c r="M213" s="71"/>
      <c r="N213" s="71"/>
      <c r="O213" s="71"/>
      <c r="P213" s="71"/>
      <c r="Q213" s="71"/>
      <c r="R213" s="71"/>
      <c r="S213" s="71"/>
      <c r="T213" s="71"/>
      <c r="U213" s="71"/>
      <c r="V213" s="71"/>
      <c r="W213" s="71"/>
      <c r="X213" s="71"/>
      <c r="Y213" s="71"/>
    </row>
    <row r="214" spans="1:25" ht="15.75">
      <c r="A214" s="25"/>
      <c r="B214" s="41">
        <v>4</v>
      </c>
      <c r="C214" s="42" t="s">
        <v>879</v>
      </c>
      <c r="D214" s="43"/>
      <c r="E214" s="19">
        <v>19</v>
      </c>
      <c r="F214" s="38" t="s">
        <v>55</v>
      </c>
      <c r="G214" s="40">
        <v>4</v>
      </c>
      <c r="H214" s="42" t="s">
        <v>878</v>
      </c>
      <c r="I214" s="43"/>
      <c r="J214" s="19">
        <v>14</v>
      </c>
      <c r="K214" s="38"/>
      <c r="L214" s="71"/>
      <c r="M214" s="71"/>
      <c r="N214" s="71"/>
      <c r="O214" s="71"/>
      <c r="P214" s="71"/>
      <c r="Q214" s="71"/>
      <c r="R214" s="71"/>
      <c r="S214" s="71"/>
      <c r="T214" s="71"/>
      <c r="U214" s="71"/>
      <c r="V214" s="71"/>
      <c r="W214" s="71"/>
      <c r="X214" s="71"/>
      <c r="Y214" s="71"/>
    </row>
    <row r="215" spans="1:25" ht="15.75">
      <c r="A215" s="25"/>
      <c r="B215" s="39"/>
      <c r="C215" s="42" t="s">
        <v>877</v>
      </c>
      <c r="D215" s="43"/>
      <c r="E215" s="19">
        <v>21</v>
      </c>
      <c r="F215" s="39"/>
      <c r="G215" s="39"/>
      <c r="H215" s="42" t="s">
        <v>876</v>
      </c>
      <c r="I215" s="43"/>
      <c r="J215" s="19">
        <v>17</v>
      </c>
      <c r="K215" s="39"/>
      <c r="L215" s="71"/>
      <c r="M215" s="71"/>
      <c r="N215" s="71"/>
      <c r="O215" s="71"/>
      <c r="P215" s="71"/>
      <c r="Q215" s="71"/>
      <c r="R215" s="71"/>
      <c r="S215" s="71"/>
      <c r="T215" s="71"/>
      <c r="U215" s="71"/>
      <c r="V215" s="71"/>
      <c r="W215" s="71"/>
      <c r="X215" s="71"/>
      <c r="Y215" s="71"/>
    </row>
    <row r="216" spans="1:25" ht="15.75">
      <c r="A216" s="25"/>
      <c r="B216" s="41">
        <v>5</v>
      </c>
      <c r="C216" s="42" t="s">
        <v>875</v>
      </c>
      <c r="D216" s="43"/>
      <c r="E216" s="19">
        <v>20</v>
      </c>
      <c r="F216" s="38"/>
      <c r="G216" s="40">
        <v>5</v>
      </c>
      <c r="H216" s="42" t="s">
        <v>874</v>
      </c>
      <c r="I216" s="43"/>
      <c r="J216" s="19">
        <v>12</v>
      </c>
      <c r="K216" s="38" t="s">
        <v>38</v>
      </c>
      <c r="L216" s="71"/>
      <c r="M216" s="71"/>
      <c r="N216" s="71"/>
      <c r="O216" s="71"/>
      <c r="P216" s="71"/>
      <c r="Q216" s="71"/>
      <c r="R216" s="71"/>
      <c r="S216" s="71"/>
      <c r="T216" s="71"/>
      <c r="U216" s="71"/>
      <c r="V216" s="71"/>
      <c r="W216" s="71"/>
      <c r="X216" s="71"/>
      <c r="Y216" s="71"/>
    </row>
    <row r="217" spans="1:25" ht="15.75">
      <c r="A217" s="25"/>
      <c r="B217" s="39"/>
      <c r="C217" s="42" t="s">
        <v>873</v>
      </c>
      <c r="D217" s="43"/>
      <c r="E217" s="19">
        <v>30</v>
      </c>
      <c r="F217" s="39"/>
      <c r="G217" s="39"/>
      <c r="H217" s="42" t="s">
        <v>872</v>
      </c>
      <c r="I217" s="43"/>
      <c r="J217" s="19">
        <v>12</v>
      </c>
      <c r="K217" s="39"/>
      <c r="L217" s="71"/>
      <c r="M217" s="71"/>
      <c r="N217" s="71"/>
      <c r="O217" s="71"/>
      <c r="P217" s="71"/>
      <c r="Q217" s="71"/>
      <c r="R217" s="71"/>
      <c r="S217" s="71"/>
      <c r="T217" s="71"/>
      <c r="U217" s="71"/>
      <c r="V217" s="71"/>
      <c r="W217" s="71"/>
      <c r="X217" s="71"/>
      <c r="Y217" s="71"/>
    </row>
    <row r="218" spans="1:25" ht="15.75">
      <c r="A218" s="25"/>
      <c r="B218" s="44" t="str">
        <f>"TOTAL MATCHES WON BY : "&amp;C204</f>
        <v>TOTAL MATCHES WON BY : THE VINES</v>
      </c>
      <c r="C218" s="45"/>
      <c r="D218" s="45"/>
      <c r="E218" s="43"/>
      <c r="F218" s="19">
        <f>COUNTA(F208:F217)-0.5*COUNTIF(F208:F217,"Sq*")-COUNTIF(F208:F217,"TBA")</f>
        <v>3</v>
      </c>
      <c r="G218" s="55" t="str">
        <f>"TOTAL MATCHES WON BY : "&amp;H204</f>
        <v>TOTAL MATCHES WON BY : NEDLANDS</v>
      </c>
      <c r="H218" s="45"/>
      <c r="I218" s="45"/>
      <c r="J218" s="43"/>
      <c r="K218" s="19">
        <f>COUNTA(K208:K217)-0.5*COUNTIF(K208:K217,"Sq*")-COUNTIF(K208:K217,"TBA")</f>
        <v>2</v>
      </c>
      <c r="L218" s="70"/>
      <c r="M218" s="70"/>
      <c r="N218" s="70" t="str">
        <f>IF(F218+K218=0,"",C204)</f>
        <v>THE VINES</v>
      </c>
      <c r="O218" s="24">
        <f>F218</f>
        <v>3</v>
      </c>
      <c r="P218" s="70" t="str">
        <f>IF(F218+K218=0,"",H204)</f>
        <v>NEDLANDS</v>
      </c>
      <c r="Q218" s="24">
        <f>K218</f>
        <v>2</v>
      </c>
      <c r="R218" s="70" t="str">
        <f>G219</f>
        <v>THE VINES</v>
      </c>
      <c r="S218" s="70" t="str">
        <f>IF(R218="HALVED",C204,"")</f>
        <v/>
      </c>
      <c r="T218" s="70" t="str">
        <f>IF(R218="HALVED",H204,"")</f>
        <v/>
      </c>
      <c r="U218" s="70"/>
      <c r="V218" s="70"/>
      <c r="W218" s="70"/>
      <c r="X218" s="70"/>
      <c r="Y218" s="70"/>
    </row>
    <row r="219" spans="1:25" ht="15">
      <c r="A219" s="25"/>
      <c r="B219" s="46" t="s">
        <v>52</v>
      </c>
      <c r="C219" s="45"/>
      <c r="D219" s="45"/>
      <c r="E219" s="45"/>
      <c r="F219" s="43"/>
      <c r="G219" s="56" t="str">
        <f>IF(F218+K218&lt;4,"",IF(F218=K218,"HALVED",IF(F218&gt;K218,C204,H204)))</f>
        <v>THE VINES</v>
      </c>
      <c r="H219" s="45"/>
      <c r="I219" s="45"/>
      <c r="J219" s="45"/>
      <c r="K219" s="43"/>
      <c r="L219" s="69"/>
      <c r="M219" s="69"/>
      <c r="N219" s="69"/>
      <c r="O219" s="69"/>
      <c r="P219" s="69"/>
      <c r="Q219" s="69"/>
      <c r="R219" s="69"/>
      <c r="S219" s="69"/>
      <c r="T219" s="69"/>
      <c r="U219" s="69"/>
      <c r="V219" s="69"/>
      <c r="W219" s="69"/>
      <c r="X219" s="69"/>
      <c r="Y219" s="69"/>
    </row>
    <row r="220" spans="1:25" ht="15">
      <c r="A220" s="25"/>
      <c r="B220" s="25"/>
      <c r="C220" s="25"/>
      <c r="D220" s="25"/>
      <c r="E220" s="25"/>
      <c r="F220" s="25"/>
      <c r="G220" s="33"/>
      <c r="H220" s="33"/>
      <c r="I220" s="33"/>
      <c r="J220" s="33"/>
      <c r="K220" s="33"/>
      <c r="L220" s="69"/>
      <c r="M220" s="69"/>
      <c r="N220" s="69"/>
      <c r="O220" s="69"/>
      <c r="P220" s="69"/>
      <c r="Q220" s="69"/>
      <c r="R220" s="69"/>
      <c r="S220" s="69"/>
      <c r="T220" s="69"/>
      <c r="U220" s="69"/>
      <c r="V220" s="69"/>
      <c r="W220" s="69"/>
      <c r="X220" s="69"/>
      <c r="Y220" s="69"/>
    </row>
    <row r="221" spans="1:25" ht="15">
      <c r="A221" s="25"/>
      <c r="B221" s="25"/>
      <c r="C221" s="25"/>
      <c r="D221" s="25"/>
      <c r="E221" s="25"/>
      <c r="F221" s="25"/>
      <c r="G221" s="33"/>
      <c r="H221" s="33"/>
      <c r="I221" s="33"/>
      <c r="J221" s="33"/>
      <c r="K221" s="33"/>
      <c r="L221" s="69"/>
      <c r="M221" s="69"/>
      <c r="N221" s="69"/>
      <c r="O221" s="69"/>
      <c r="P221" s="69"/>
      <c r="Q221" s="69"/>
      <c r="R221" s="69"/>
      <c r="S221" s="69"/>
      <c r="T221" s="69"/>
      <c r="U221" s="69"/>
      <c r="V221" s="69"/>
      <c r="W221" s="69"/>
      <c r="X221" s="69"/>
      <c r="Y221" s="69"/>
    </row>
    <row r="222" spans="1:25" ht="15">
      <c r="A222" s="25"/>
      <c r="B222" s="25"/>
      <c r="C222" s="25"/>
      <c r="D222" s="25"/>
      <c r="E222" s="25"/>
      <c r="F222" s="25"/>
      <c r="G222" s="33"/>
      <c r="H222" s="33"/>
      <c r="I222" s="33"/>
      <c r="J222" s="33"/>
      <c r="K222" s="33"/>
      <c r="L222" s="69"/>
      <c r="M222" s="69"/>
      <c r="N222" s="69"/>
      <c r="O222" s="69"/>
      <c r="P222" s="69"/>
      <c r="Q222" s="69"/>
      <c r="R222" s="69"/>
      <c r="S222" s="69"/>
      <c r="T222" s="69"/>
      <c r="U222" s="69"/>
      <c r="V222" s="69"/>
      <c r="W222" s="69"/>
      <c r="X222" s="69"/>
      <c r="Y222" s="69"/>
    </row>
    <row r="223" spans="1:25" ht="15">
      <c r="A223" s="25"/>
      <c r="B223" s="25"/>
      <c r="C223" s="25"/>
      <c r="D223" s="25"/>
      <c r="E223" s="25"/>
      <c r="F223" s="25"/>
      <c r="G223" s="33"/>
      <c r="H223" s="33"/>
      <c r="I223" s="33"/>
      <c r="J223" s="33"/>
      <c r="K223" s="33"/>
      <c r="L223" s="69"/>
      <c r="M223" s="69"/>
      <c r="N223" s="69"/>
      <c r="O223" s="69"/>
      <c r="P223" s="69"/>
      <c r="Q223" s="69"/>
      <c r="R223" s="69"/>
      <c r="S223" s="69"/>
      <c r="T223" s="69"/>
      <c r="U223" s="69"/>
      <c r="V223" s="69"/>
      <c r="W223" s="69"/>
      <c r="X223" s="69"/>
      <c r="Y223" s="69"/>
    </row>
    <row r="224" spans="1:25" ht="15">
      <c r="A224" s="25"/>
      <c r="B224" s="25"/>
      <c r="C224" s="25"/>
      <c r="D224" s="25"/>
      <c r="E224" s="25"/>
      <c r="F224" s="25"/>
      <c r="G224" s="33"/>
      <c r="H224" s="33"/>
      <c r="I224" s="33"/>
      <c r="J224" s="33"/>
      <c r="K224" s="33"/>
      <c r="L224" s="69"/>
      <c r="M224" s="69"/>
      <c r="N224" s="69"/>
      <c r="O224" s="69"/>
      <c r="P224" s="69"/>
      <c r="Q224" s="69"/>
      <c r="R224" s="69"/>
      <c r="S224" s="69"/>
      <c r="T224" s="69"/>
      <c r="U224" s="69"/>
      <c r="V224" s="69"/>
      <c r="W224" s="69"/>
      <c r="X224" s="69"/>
      <c r="Y224" s="69"/>
    </row>
    <row r="225" spans="1:25" ht="15">
      <c r="A225" s="25"/>
      <c r="B225" s="25"/>
      <c r="C225" s="25"/>
      <c r="D225" s="25"/>
      <c r="E225" s="25"/>
      <c r="F225" s="25"/>
      <c r="G225" s="33"/>
      <c r="H225" s="33"/>
      <c r="I225" s="33"/>
      <c r="J225" s="33"/>
      <c r="K225" s="33"/>
      <c r="L225" s="69"/>
      <c r="M225" s="69"/>
      <c r="N225" s="69"/>
      <c r="O225" s="69"/>
      <c r="P225" s="69"/>
      <c r="Q225" s="69"/>
      <c r="R225" s="69"/>
      <c r="S225" s="69"/>
      <c r="T225" s="69"/>
      <c r="U225" s="69"/>
      <c r="V225" s="69"/>
      <c r="W225" s="69"/>
      <c r="X225" s="69"/>
      <c r="Y225" s="69"/>
    </row>
    <row r="226" spans="1:25" ht="15">
      <c r="A226" s="25"/>
      <c r="B226" s="25"/>
      <c r="C226" s="25"/>
      <c r="D226" s="25"/>
      <c r="E226" s="25"/>
      <c r="F226" s="25"/>
      <c r="G226" s="33"/>
      <c r="H226" s="33"/>
      <c r="I226" s="33"/>
      <c r="J226" s="33"/>
      <c r="K226" s="33"/>
      <c r="L226" s="33"/>
      <c r="M226" s="33"/>
      <c r="N226" s="33"/>
      <c r="O226" s="33"/>
      <c r="P226" s="33"/>
      <c r="Q226" s="33"/>
      <c r="R226" s="33"/>
      <c r="S226" s="33"/>
      <c r="T226" s="33"/>
      <c r="U226" s="33"/>
      <c r="V226" s="33"/>
      <c r="W226" s="33"/>
      <c r="X226" s="33"/>
      <c r="Y226" s="33"/>
    </row>
    <row r="227" spans="1:25" ht="15">
      <c r="A227" s="25"/>
      <c r="B227" s="25"/>
      <c r="C227" s="25"/>
      <c r="D227" s="25"/>
      <c r="E227" s="25"/>
      <c r="F227" s="25"/>
      <c r="G227" s="33"/>
      <c r="H227" s="33"/>
      <c r="I227" s="33"/>
      <c r="J227" s="33"/>
      <c r="K227" s="33"/>
      <c r="L227" s="33"/>
      <c r="M227" s="33"/>
      <c r="N227" s="33"/>
      <c r="O227" s="33"/>
      <c r="P227" s="33"/>
      <c r="Q227" s="33"/>
      <c r="R227" s="33"/>
      <c r="S227" s="33"/>
      <c r="T227" s="33"/>
      <c r="U227" s="33"/>
      <c r="V227" s="33"/>
      <c r="W227" s="33"/>
      <c r="X227" s="33"/>
      <c r="Y227" s="33"/>
    </row>
    <row r="228" spans="1:25" ht="15">
      <c r="A228" s="25"/>
      <c r="B228" s="25"/>
      <c r="C228" s="25"/>
      <c r="D228" s="25"/>
      <c r="E228" s="25"/>
      <c r="F228" s="25"/>
      <c r="G228" s="33"/>
      <c r="H228" s="33"/>
      <c r="I228" s="33"/>
      <c r="J228" s="33"/>
      <c r="K228" s="33"/>
      <c r="L228" s="33"/>
      <c r="M228" s="33"/>
      <c r="N228" s="33"/>
      <c r="O228" s="33"/>
      <c r="P228" s="33"/>
      <c r="Q228" s="33"/>
      <c r="R228" s="33"/>
      <c r="S228" s="33"/>
      <c r="T228" s="33"/>
      <c r="U228" s="33"/>
      <c r="V228" s="33"/>
      <c r="W228" s="33"/>
      <c r="X228" s="33"/>
      <c r="Y228" s="33"/>
    </row>
    <row r="229" spans="1:25" ht="15">
      <c r="A229" s="25"/>
      <c r="B229" s="25"/>
      <c r="C229" s="25"/>
      <c r="D229" s="25"/>
      <c r="E229" s="25"/>
      <c r="F229" s="25"/>
      <c r="G229" s="33"/>
      <c r="H229" s="33"/>
      <c r="I229" s="33"/>
      <c r="J229" s="33"/>
      <c r="K229" s="33"/>
      <c r="L229" s="33"/>
      <c r="M229" s="33"/>
      <c r="N229" s="33"/>
      <c r="O229" s="33"/>
      <c r="P229" s="33"/>
      <c r="Q229" s="33"/>
      <c r="R229" s="33"/>
      <c r="S229" s="33"/>
      <c r="T229" s="33"/>
      <c r="U229" s="33"/>
      <c r="V229" s="33"/>
      <c r="W229" s="33"/>
      <c r="X229" s="33"/>
      <c r="Y229" s="33"/>
    </row>
    <row r="230" spans="1:25" ht="15">
      <c r="A230" s="25"/>
      <c r="B230" s="25"/>
      <c r="C230" s="25"/>
      <c r="D230" s="25"/>
      <c r="E230" s="25"/>
      <c r="F230" s="25"/>
      <c r="G230" s="33"/>
      <c r="H230" s="33"/>
      <c r="I230" s="33"/>
      <c r="J230" s="33"/>
      <c r="K230" s="33"/>
      <c r="L230" s="33"/>
      <c r="M230" s="33"/>
      <c r="N230" s="33"/>
      <c r="O230" s="33"/>
      <c r="P230" s="33"/>
      <c r="Q230" s="33"/>
      <c r="R230" s="33"/>
      <c r="S230" s="33"/>
      <c r="T230" s="33"/>
      <c r="U230" s="33"/>
      <c r="V230" s="33"/>
      <c r="W230" s="33"/>
      <c r="X230" s="33"/>
      <c r="Y230" s="33"/>
    </row>
    <row r="231" spans="1:25" ht="15">
      <c r="A231" s="25"/>
      <c r="B231" s="25"/>
      <c r="C231" s="25"/>
      <c r="D231" s="25"/>
      <c r="E231" s="25"/>
      <c r="F231" s="25"/>
      <c r="G231" s="33"/>
      <c r="H231" s="33"/>
      <c r="I231" s="33"/>
      <c r="J231" s="33"/>
      <c r="K231" s="33"/>
      <c r="L231" s="33"/>
      <c r="M231" s="33"/>
      <c r="N231" s="33"/>
      <c r="O231" s="33"/>
      <c r="P231" s="33"/>
      <c r="Q231" s="33"/>
      <c r="R231" s="33"/>
      <c r="S231" s="33"/>
      <c r="T231" s="33"/>
      <c r="U231" s="33"/>
      <c r="V231" s="33"/>
      <c r="W231" s="33"/>
      <c r="X231" s="33"/>
      <c r="Y231" s="33"/>
    </row>
    <row r="232" spans="1:25" ht="15">
      <c r="A232" s="25"/>
      <c r="B232" s="25"/>
      <c r="C232" s="25"/>
      <c r="D232" s="25"/>
      <c r="E232" s="25"/>
      <c r="F232" s="25"/>
      <c r="G232" s="33"/>
      <c r="H232" s="33"/>
      <c r="I232" s="33"/>
      <c r="J232" s="33"/>
      <c r="K232" s="33"/>
      <c r="L232" s="33"/>
      <c r="M232" s="33"/>
      <c r="N232" s="33"/>
      <c r="O232" s="33"/>
      <c r="P232" s="33"/>
      <c r="Q232" s="33"/>
      <c r="R232" s="33"/>
      <c r="S232" s="33"/>
      <c r="T232" s="33"/>
      <c r="U232" s="33"/>
      <c r="V232" s="33"/>
      <c r="W232" s="33"/>
      <c r="X232" s="33"/>
      <c r="Y232" s="33"/>
    </row>
    <row r="233" spans="1:25" ht="15">
      <c r="A233" s="25"/>
      <c r="B233" s="25"/>
      <c r="C233" s="25"/>
      <c r="D233" s="25"/>
      <c r="E233" s="25"/>
      <c r="F233" s="25"/>
      <c r="G233" s="33"/>
      <c r="H233" s="33"/>
      <c r="I233" s="33"/>
      <c r="J233" s="33"/>
      <c r="K233" s="33"/>
      <c r="L233" s="33"/>
      <c r="M233" s="33"/>
      <c r="N233" s="33"/>
      <c r="O233" s="33"/>
      <c r="P233" s="33"/>
      <c r="Q233" s="33"/>
      <c r="R233" s="33"/>
      <c r="S233" s="33"/>
      <c r="T233" s="33"/>
      <c r="U233" s="33"/>
      <c r="V233" s="33"/>
      <c r="W233" s="33"/>
      <c r="X233" s="33"/>
      <c r="Y233" s="33"/>
    </row>
    <row r="234" spans="1:25" ht="15">
      <c r="A234" s="25"/>
      <c r="B234" s="25"/>
      <c r="C234" s="25"/>
      <c r="D234" s="25"/>
      <c r="E234" s="25"/>
      <c r="F234" s="25"/>
      <c r="G234" s="33"/>
      <c r="H234" s="33"/>
      <c r="I234" s="33"/>
      <c r="J234" s="33"/>
      <c r="K234" s="33"/>
      <c r="L234" s="33"/>
      <c r="M234" s="33"/>
      <c r="N234" s="33"/>
      <c r="O234" s="33"/>
      <c r="P234" s="33"/>
      <c r="Q234" s="33"/>
      <c r="R234" s="33"/>
      <c r="S234" s="33"/>
      <c r="T234" s="33"/>
      <c r="U234" s="33"/>
      <c r="V234" s="33"/>
      <c r="W234" s="33"/>
      <c r="X234" s="33"/>
      <c r="Y234" s="33"/>
    </row>
    <row r="235" spans="1:25" ht="15">
      <c r="A235" s="25"/>
      <c r="B235" s="25"/>
      <c r="C235" s="25"/>
      <c r="D235" s="25"/>
      <c r="E235" s="25"/>
      <c r="F235" s="25"/>
      <c r="G235" s="33"/>
      <c r="H235" s="33"/>
      <c r="I235" s="33"/>
      <c r="J235" s="33"/>
      <c r="K235" s="33"/>
      <c r="L235" s="33"/>
      <c r="M235" s="33"/>
      <c r="N235" s="33"/>
      <c r="O235" s="33"/>
      <c r="P235" s="33"/>
      <c r="Q235" s="33"/>
      <c r="R235" s="33"/>
      <c r="S235" s="33"/>
      <c r="T235" s="33"/>
      <c r="U235" s="33"/>
      <c r="V235" s="33"/>
      <c r="W235" s="33"/>
      <c r="X235" s="33"/>
      <c r="Y235" s="33"/>
    </row>
    <row r="236" spans="1:25" ht="15">
      <c r="A236" s="25"/>
      <c r="B236" s="25"/>
      <c r="C236" s="25"/>
      <c r="D236" s="25"/>
      <c r="E236" s="25"/>
      <c r="F236" s="25"/>
      <c r="G236" s="33"/>
      <c r="H236" s="33"/>
      <c r="I236" s="33"/>
      <c r="J236" s="33"/>
      <c r="K236" s="33"/>
      <c r="L236" s="33"/>
      <c r="M236" s="33"/>
      <c r="N236" s="33"/>
      <c r="O236" s="33"/>
      <c r="P236" s="33"/>
      <c r="Q236" s="33"/>
      <c r="R236" s="33"/>
      <c r="S236" s="33"/>
      <c r="T236" s="33"/>
      <c r="U236" s="33"/>
      <c r="V236" s="33"/>
      <c r="W236" s="33"/>
      <c r="X236" s="33"/>
      <c r="Y236" s="33"/>
    </row>
    <row r="237" spans="1:25" ht="15">
      <c r="A237" s="25"/>
      <c r="B237" s="25"/>
      <c r="C237" s="25"/>
      <c r="D237" s="25"/>
      <c r="E237" s="25"/>
      <c r="F237" s="25"/>
      <c r="G237" s="33"/>
      <c r="H237" s="33"/>
      <c r="I237" s="33"/>
      <c r="J237" s="33"/>
      <c r="K237" s="33"/>
      <c r="L237" s="33"/>
      <c r="M237" s="33"/>
      <c r="N237" s="33"/>
      <c r="O237" s="33"/>
      <c r="P237" s="33"/>
      <c r="Q237" s="33"/>
      <c r="R237" s="33"/>
      <c r="S237" s="33"/>
      <c r="T237" s="33"/>
      <c r="U237" s="33"/>
      <c r="V237" s="33"/>
      <c r="W237" s="33"/>
      <c r="X237" s="33"/>
      <c r="Y237" s="33"/>
    </row>
    <row r="238" spans="1:25" ht="15">
      <c r="A238" s="25"/>
      <c r="B238" s="25"/>
      <c r="C238" s="25"/>
      <c r="D238" s="25"/>
      <c r="E238" s="25"/>
      <c r="F238" s="25"/>
      <c r="G238" s="33"/>
      <c r="H238" s="33"/>
      <c r="I238" s="33"/>
      <c r="J238" s="33"/>
      <c r="K238" s="33"/>
      <c r="L238" s="33"/>
      <c r="M238" s="33"/>
      <c r="N238" s="33"/>
      <c r="O238" s="33"/>
      <c r="P238" s="33"/>
      <c r="Q238" s="33"/>
      <c r="R238" s="33"/>
      <c r="S238" s="33"/>
      <c r="T238" s="33"/>
      <c r="U238" s="33"/>
      <c r="V238" s="33"/>
      <c r="W238" s="33"/>
      <c r="X238" s="33"/>
      <c r="Y238" s="33"/>
    </row>
    <row r="239" spans="1:25" ht="15">
      <c r="A239" s="25"/>
      <c r="B239" s="25"/>
      <c r="C239" s="25"/>
      <c r="D239" s="25"/>
      <c r="E239" s="25"/>
      <c r="F239" s="25"/>
      <c r="G239" s="33"/>
      <c r="H239" s="33"/>
      <c r="I239" s="33"/>
      <c r="J239" s="33"/>
      <c r="K239" s="33"/>
      <c r="L239" s="33"/>
      <c r="M239" s="33"/>
      <c r="N239" s="33"/>
      <c r="O239" s="33"/>
      <c r="P239" s="33"/>
      <c r="Q239" s="33"/>
      <c r="R239" s="33"/>
      <c r="S239" s="33"/>
      <c r="T239" s="33"/>
      <c r="U239" s="33"/>
      <c r="V239" s="33"/>
      <c r="W239" s="33"/>
      <c r="X239" s="33"/>
      <c r="Y239" s="33"/>
    </row>
    <row r="240" spans="1:25" ht="15" hidden="1">
      <c r="A240" s="25"/>
      <c r="B240" s="25"/>
      <c r="C240" s="25"/>
      <c r="D240" s="25"/>
      <c r="E240" s="25"/>
      <c r="F240" s="25"/>
      <c r="G240" s="33"/>
      <c r="H240" s="33"/>
      <c r="I240" s="35"/>
      <c r="J240" s="35"/>
      <c r="K240" s="35"/>
      <c r="L240" s="33"/>
      <c r="M240" s="33"/>
      <c r="N240" s="33"/>
      <c r="O240" s="33"/>
      <c r="P240" s="33"/>
      <c r="Q240" s="33"/>
      <c r="R240" s="33"/>
      <c r="S240" s="33"/>
      <c r="T240" s="33"/>
      <c r="U240" s="33"/>
      <c r="V240" s="33"/>
      <c r="W240" s="33"/>
      <c r="X240" s="33"/>
      <c r="Y240" s="33"/>
    </row>
    <row r="241" spans="1:25" ht="15" hidden="1">
      <c r="A241" s="25"/>
      <c r="B241" s="25"/>
      <c r="C241" s="25" t="s">
        <v>119</v>
      </c>
      <c r="D241" s="25"/>
      <c r="E241" s="25"/>
      <c r="F241" s="25"/>
      <c r="G241" s="33"/>
      <c r="H241" s="33"/>
      <c r="I241" s="35"/>
      <c r="J241" s="35"/>
      <c r="K241" s="35"/>
      <c r="L241" s="33"/>
      <c r="M241" s="33"/>
      <c r="N241" s="33"/>
      <c r="O241" s="33"/>
      <c r="P241" s="33"/>
      <c r="Q241" s="33"/>
      <c r="R241" s="33"/>
      <c r="S241" s="33"/>
      <c r="T241" s="33"/>
      <c r="U241" s="33"/>
      <c r="V241" s="33"/>
      <c r="W241" s="33"/>
      <c r="X241" s="33"/>
      <c r="Y241" s="33"/>
    </row>
    <row r="242" spans="1:25" ht="15" hidden="1">
      <c r="A242" s="25"/>
      <c r="B242" s="25"/>
      <c r="C242" s="25" t="s">
        <v>68</v>
      </c>
      <c r="D242" s="25"/>
      <c r="E242" s="25"/>
      <c r="F242" s="25"/>
      <c r="G242" s="33"/>
      <c r="H242" s="33"/>
      <c r="I242" s="35"/>
      <c r="J242" s="35"/>
      <c r="K242" s="35"/>
      <c r="L242" s="33"/>
      <c r="M242" s="33"/>
      <c r="N242" s="33"/>
      <c r="O242" s="33"/>
      <c r="P242" s="33"/>
      <c r="Q242" s="33"/>
      <c r="R242" s="33"/>
      <c r="S242" s="33"/>
      <c r="T242" s="33"/>
      <c r="U242" s="33"/>
      <c r="V242" s="33"/>
      <c r="W242" s="33"/>
      <c r="X242" s="33"/>
      <c r="Y242" s="33"/>
    </row>
    <row r="243" spans="1:25" ht="15" hidden="1">
      <c r="A243" s="25"/>
      <c r="B243" s="25"/>
      <c r="C243" s="25" t="s">
        <v>55</v>
      </c>
      <c r="D243" s="25"/>
      <c r="E243" s="25"/>
      <c r="F243" s="25"/>
      <c r="G243" s="33"/>
      <c r="H243" s="33"/>
      <c r="I243" s="35"/>
      <c r="J243" s="35"/>
      <c r="K243" s="35"/>
      <c r="L243" s="33"/>
      <c r="M243" s="33"/>
      <c r="N243" s="33"/>
      <c r="O243" s="33"/>
      <c r="P243" s="33"/>
      <c r="Q243" s="33"/>
      <c r="R243" s="33"/>
      <c r="S243" s="33"/>
      <c r="T243" s="33"/>
      <c r="U243" s="33"/>
      <c r="V243" s="33"/>
      <c r="W243" s="33"/>
      <c r="X243" s="33"/>
      <c r="Y243" s="33"/>
    </row>
    <row r="244" spans="1:25" ht="15" hidden="1">
      <c r="A244" s="25"/>
      <c r="B244" s="25"/>
      <c r="C244" s="25" t="s">
        <v>33</v>
      </c>
      <c r="D244" s="25"/>
      <c r="E244" s="25"/>
      <c r="F244" s="25"/>
      <c r="G244" s="33"/>
      <c r="H244" s="33"/>
      <c r="I244" s="35"/>
      <c r="J244" s="35"/>
      <c r="K244" s="35"/>
      <c r="L244" s="33"/>
      <c r="M244" s="33"/>
      <c r="N244" s="33"/>
      <c r="O244" s="33"/>
      <c r="P244" s="33"/>
      <c r="Q244" s="33"/>
      <c r="R244" s="33"/>
      <c r="S244" s="33"/>
      <c r="T244" s="33"/>
      <c r="U244" s="33"/>
      <c r="V244" s="33"/>
      <c r="W244" s="33"/>
      <c r="X244" s="33"/>
      <c r="Y244" s="33"/>
    </row>
    <row r="245" spans="1:25" ht="15" hidden="1">
      <c r="A245" s="25"/>
      <c r="B245" s="25"/>
      <c r="C245" s="25" t="s">
        <v>38</v>
      </c>
      <c r="D245" s="25"/>
      <c r="E245" s="25"/>
      <c r="F245" s="25"/>
      <c r="G245" s="33"/>
      <c r="H245" s="33"/>
      <c r="I245" s="35"/>
      <c r="J245" s="35"/>
      <c r="K245" s="35"/>
      <c r="L245" s="33"/>
      <c r="M245" s="33"/>
      <c r="N245" s="33"/>
      <c r="O245" s="33"/>
      <c r="P245" s="33"/>
      <c r="Q245" s="33"/>
      <c r="R245" s="33"/>
      <c r="S245" s="33"/>
      <c r="T245" s="33"/>
      <c r="U245" s="33"/>
      <c r="V245" s="33"/>
      <c r="W245" s="33"/>
      <c r="X245" s="33"/>
      <c r="Y245" s="33"/>
    </row>
    <row r="246" spans="1:25" ht="15" hidden="1">
      <c r="A246" s="25"/>
      <c r="B246" s="25"/>
      <c r="C246" s="68" t="s">
        <v>87</v>
      </c>
      <c r="D246" s="25"/>
      <c r="E246" s="25"/>
      <c r="F246" s="25"/>
      <c r="G246" s="33"/>
      <c r="H246" s="33"/>
      <c r="I246" s="35"/>
      <c r="J246" s="35"/>
      <c r="K246" s="35"/>
      <c r="L246" s="33"/>
      <c r="M246" s="33"/>
      <c r="N246" s="33"/>
      <c r="O246" s="33"/>
      <c r="P246" s="33"/>
      <c r="Q246" s="33"/>
      <c r="R246" s="33"/>
      <c r="S246" s="33"/>
      <c r="T246" s="33"/>
      <c r="U246" s="33"/>
      <c r="V246" s="33"/>
      <c r="W246" s="33"/>
      <c r="X246" s="33"/>
      <c r="Y246" s="33"/>
    </row>
    <row r="247" spans="1:25" ht="15" hidden="1">
      <c r="A247" s="25"/>
      <c r="B247" s="25"/>
      <c r="C247" s="25" t="s">
        <v>43</v>
      </c>
      <c r="D247" s="25"/>
      <c r="E247" s="25"/>
      <c r="F247" s="25"/>
      <c r="G247" s="33"/>
      <c r="H247" s="33"/>
      <c r="I247" s="35"/>
      <c r="J247" s="35"/>
      <c r="K247" s="35"/>
      <c r="L247" s="33"/>
      <c r="M247" s="33"/>
      <c r="N247" s="33"/>
      <c r="O247" s="33"/>
      <c r="P247" s="33"/>
      <c r="Q247" s="33"/>
      <c r="R247" s="33"/>
      <c r="S247" s="33"/>
      <c r="T247" s="33"/>
      <c r="U247" s="33"/>
      <c r="V247" s="33"/>
      <c r="W247" s="33"/>
      <c r="X247" s="33"/>
      <c r="Y247" s="33"/>
    </row>
    <row r="248" spans="1:25" ht="15" hidden="1">
      <c r="A248" s="25"/>
      <c r="B248" s="25"/>
      <c r="C248" s="25" t="s">
        <v>102</v>
      </c>
      <c r="D248" s="25"/>
      <c r="E248" s="25"/>
      <c r="F248" s="25"/>
      <c r="G248" s="33"/>
      <c r="H248" s="33"/>
      <c r="I248" s="35"/>
      <c r="J248" s="35"/>
      <c r="K248" s="35"/>
      <c r="L248" s="33"/>
      <c r="M248" s="33"/>
      <c r="N248" s="33"/>
      <c r="O248" s="33"/>
      <c r="P248" s="33"/>
      <c r="Q248" s="33"/>
      <c r="R248" s="33"/>
      <c r="S248" s="33"/>
      <c r="T248" s="33"/>
      <c r="U248" s="33"/>
      <c r="V248" s="33"/>
      <c r="W248" s="33"/>
      <c r="X248" s="33"/>
      <c r="Y248" s="33"/>
    </row>
    <row r="249" spans="1:25" ht="15" hidden="1">
      <c r="A249" s="25"/>
      <c r="B249" s="25"/>
      <c r="C249" s="25" t="s">
        <v>84</v>
      </c>
      <c r="D249" s="25"/>
      <c r="E249" s="25"/>
      <c r="F249" s="25"/>
      <c r="G249" s="33"/>
      <c r="H249" s="33"/>
      <c r="I249" s="35"/>
      <c r="J249" s="35"/>
      <c r="K249" s="35"/>
      <c r="L249" s="33"/>
      <c r="M249" s="33"/>
      <c r="N249" s="33"/>
      <c r="O249" s="33"/>
      <c r="P249" s="33"/>
      <c r="Q249" s="33"/>
      <c r="R249" s="33"/>
      <c r="S249" s="33"/>
      <c r="T249" s="33"/>
      <c r="U249" s="33"/>
      <c r="V249" s="33"/>
      <c r="W249" s="33"/>
      <c r="X249" s="33"/>
      <c r="Y249" s="33"/>
    </row>
    <row r="250" spans="1:25" ht="15" hidden="1">
      <c r="A250" s="25"/>
      <c r="B250" s="25"/>
      <c r="C250" s="25" t="s">
        <v>64</v>
      </c>
      <c r="D250" s="25"/>
      <c r="E250" s="25"/>
      <c r="F250" s="25"/>
      <c r="G250" s="33"/>
      <c r="H250" s="33"/>
      <c r="I250" s="35"/>
      <c r="J250" s="35"/>
      <c r="K250" s="35"/>
      <c r="L250" s="33"/>
      <c r="M250" s="33"/>
      <c r="N250" s="33"/>
      <c r="O250" s="33"/>
      <c r="P250" s="33"/>
      <c r="Q250" s="33"/>
      <c r="R250" s="33"/>
      <c r="S250" s="33"/>
      <c r="T250" s="33"/>
      <c r="U250" s="33"/>
      <c r="V250" s="33"/>
      <c r="W250" s="33"/>
      <c r="X250" s="33"/>
      <c r="Y250" s="33"/>
    </row>
    <row r="251" spans="1:25" ht="15" hidden="1">
      <c r="A251" s="25"/>
      <c r="B251" s="25"/>
      <c r="C251" s="25" t="s">
        <v>28</v>
      </c>
      <c r="D251" s="25"/>
      <c r="E251" s="25"/>
      <c r="F251" s="25"/>
      <c r="G251" s="33"/>
      <c r="H251" s="33"/>
      <c r="I251" s="35"/>
      <c r="J251" s="35"/>
      <c r="K251" s="35"/>
      <c r="L251" s="33"/>
      <c r="M251" s="33"/>
      <c r="N251" s="33"/>
      <c r="O251" s="33"/>
      <c r="P251" s="33"/>
      <c r="Q251" s="33"/>
      <c r="R251" s="33"/>
      <c r="S251" s="33"/>
      <c r="T251" s="33"/>
      <c r="U251" s="33"/>
      <c r="V251" s="33"/>
      <c r="W251" s="33"/>
      <c r="X251" s="33"/>
      <c r="Y251" s="33"/>
    </row>
    <row r="252" spans="1:25" ht="15" hidden="1">
      <c r="A252" s="25"/>
      <c r="B252" s="25"/>
      <c r="C252" s="25" t="s">
        <v>48</v>
      </c>
      <c r="D252" s="25"/>
      <c r="E252" s="25"/>
      <c r="F252" s="25"/>
      <c r="G252" s="33"/>
      <c r="H252" s="33"/>
      <c r="I252" s="35"/>
      <c r="J252" s="35"/>
      <c r="K252" s="35"/>
      <c r="L252" s="33"/>
      <c r="M252" s="33"/>
      <c r="N252" s="33"/>
      <c r="O252" s="33"/>
      <c r="P252" s="33"/>
      <c r="Q252" s="33"/>
      <c r="R252" s="33"/>
      <c r="S252" s="33"/>
      <c r="T252" s="33"/>
      <c r="U252" s="33"/>
      <c r="V252" s="33"/>
      <c r="W252" s="33"/>
      <c r="X252" s="33"/>
      <c r="Y252" s="33"/>
    </row>
    <row r="253" spans="1:25" ht="15" hidden="1">
      <c r="A253" s="25"/>
      <c r="B253" s="25"/>
      <c r="C253" s="25" t="s">
        <v>77</v>
      </c>
      <c r="D253" s="25"/>
      <c r="E253" s="25"/>
      <c r="F253" s="25"/>
      <c r="G253" s="33"/>
      <c r="H253" s="33"/>
      <c r="I253" s="35"/>
      <c r="J253" s="35"/>
      <c r="K253" s="35"/>
      <c r="L253" s="33"/>
      <c r="M253" s="33"/>
      <c r="N253" s="33"/>
      <c r="O253" s="33"/>
      <c r="P253" s="33"/>
      <c r="Q253" s="33"/>
      <c r="R253" s="33"/>
      <c r="S253" s="33"/>
      <c r="T253" s="33"/>
      <c r="U253" s="33"/>
      <c r="V253" s="33"/>
      <c r="W253" s="33"/>
      <c r="X253" s="33"/>
      <c r="Y253" s="33"/>
    </row>
    <row r="254" spans="1:25" ht="15" hidden="1">
      <c r="A254" s="25"/>
      <c r="B254" s="25"/>
      <c r="C254" s="25" t="s">
        <v>162</v>
      </c>
      <c r="D254" s="25"/>
      <c r="E254" s="25"/>
      <c r="F254" s="25"/>
      <c r="G254" s="33"/>
      <c r="H254" s="33"/>
      <c r="I254" s="35"/>
      <c r="J254" s="35"/>
      <c r="K254" s="35"/>
      <c r="L254" s="33"/>
      <c r="M254" s="33"/>
      <c r="N254" s="33"/>
      <c r="O254" s="33"/>
      <c r="P254" s="33"/>
      <c r="Q254" s="33"/>
      <c r="R254" s="33"/>
      <c r="S254" s="33"/>
      <c r="T254" s="33"/>
      <c r="U254" s="33"/>
      <c r="V254" s="33"/>
      <c r="W254" s="33"/>
      <c r="X254" s="33"/>
      <c r="Y254" s="33"/>
    </row>
    <row r="255" spans="1:25" ht="15" hidden="1">
      <c r="A255" s="25"/>
      <c r="B255" s="25"/>
      <c r="C255" s="25" t="s">
        <v>154</v>
      </c>
      <c r="D255" s="25"/>
      <c r="E255" s="25"/>
      <c r="F255" s="25"/>
      <c r="G255" s="33"/>
      <c r="H255" s="33"/>
      <c r="I255" s="35"/>
      <c r="J255" s="35"/>
      <c r="K255" s="35"/>
      <c r="L255" s="33"/>
      <c r="M255" s="33"/>
      <c r="N255" s="33"/>
      <c r="O255" s="33"/>
      <c r="P255" s="33"/>
      <c r="Q255" s="33"/>
      <c r="R255" s="33"/>
      <c r="S255" s="33"/>
      <c r="T255" s="33"/>
      <c r="U255" s="33"/>
      <c r="V255" s="33"/>
      <c r="W255" s="33"/>
      <c r="X255" s="33"/>
      <c r="Y255" s="33"/>
    </row>
    <row r="256" spans="1:25" ht="15" hidden="1">
      <c r="A256" s="25"/>
      <c r="B256" s="25"/>
      <c r="C256" s="25" t="s">
        <v>163</v>
      </c>
      <c r="D256" s="25"/>
      <c r="E256" s="25"/>
      <c r="F256" s="25"/>
      <c r="G256" s="33"/>
      <c r="H256" s="33"/>
      <c r="I256" s="35"/>
      <c r="J256" s="35"/>
      <c r="K256" s="35"/>
      <c r="L256" s="33"/>
      <c r="M256" s="33"/>
      <c r="N256" s="33"/>
      <c r="O256" s="33"/>
      <c r="P256" s="33"/>
      <c r="Q256" s="33"/>
      <c r="R256" s="33"/>
      <c r="S256" s="33"/>
      <c r="T256" s="33"/>
      <c r="U256" s="33"/>
      <c r="V256" s="33"/>
      <c r="W256" s="33"/>
      <c r="X256" s="33"/>
      <c r="Y256" s="33"/>
    </row>
    <row r="257" spans="1:25" ht="15" hidden="1">
      <c r="A257" s="25"/>
      <c r="B257" s="25"/>
      <c r="C257" s="25" t="s">
        <v>96</v>
      </c>
      <c r="D257" s="25"/>
      <c r="E257" s="25"/>
      <c r="F257" s="25"/>
      <c r="G257" s="33"/>
      <c r="H257" s="33"/>
      <c r="I257" s="35"/>
      <c r="J257" s="35"/>
      <c r="K257" s="35"/>
      <c r="L257" s="33"/>
      <c r="M257" s="33"/>
      <c r="N257" s="33"/>
      <c r="O257" s="33"/>
      <c r="P257" s="33"/>
      <c r="Q257" s="33"/>
      <c r="R257" s="33"/>
      <c r="S257" s="33"/>
      <c r="T257" s="33"/>
      <c r="U257" s="33"/>
      <c r="V257" s="33"/>
      <c r="W257" s="33"/>
      <c r="X257" s="33"/>
      <c r="Y257" s="33"/>
    </row>
    <row r="258" spans="1:25" ht="15" hidden="1">
      <c r="A258" s="25"/>
      <c r="B258" s="25"/>
      <c r="C258" s="25" t="s">
        <v>164</v>
      </c>
      <c r="D258" s="25"/>
      <c r="E258" s="25"/>
      <c r="F258" s="25"/>
      <c r="G258" s="33"/>
      <c r="H258" s="33"/>
      <c r="I258" s="35"/>
      <c r="J258" s="35"/>
      <c r="K258" s="35"/>
      <c r="L258" s="33"/>
      <c r="M258" s="33"/>
      <c r="N258" s="33"/>
      <c r="O258" s="33"/>
      <c r="P258" s="33"/>
      <c r="Q258" s="33"/>
      <c r="R258" s="33"/>
      <c r="S258" s="33"/>
      <c r="T258" s="33"/>
      <c r="U258" s="33"/>
      <c r="V258" s="33"/>
      <c r="W258" s="33"/>
      <c r="X258" s="33"/>
      <c r="Y258" s="33"/>
    </row>
    <row r="259" spans="1:25" ht="15" hidden="1">
      <c r="A259" s="25"/>
      <c r="B259" s="25"/>
      <c r="C259" s="25" t="s">
        <v>165</v>
      </c>
      <c r="D259" s="25"/>
      <c r="E259" s="25"/>
      <c r="F259" s="25"/>
      <c r="G259" s="33"/>
      <c r="H259" s="33"/>
      <c r="I259" s="35"/>
      <c r="J259" s="35"/>
      <c r="K259" s="35"/>
      <c r="L259" s="33"/>
      <c r="M259" s="33"/>
      <c r="N259" s="33"/>
      <c r="O259" s="33"/>
      <c r="P259" s="33"/>
      <c r="Q259" s="33"/>
      <c r="R259" s="33"/>
      <c r="S259" s="33"/>
      <c r="T259" s="33"/>
      <c r="U259" s="33"/>
      <c r="V259" s="33"/>
      <c r="W259" s="33"/>
      <c r="X259" s="33"/>
      <c r="Y259" s="33"/>
    </row>
    <row r="260" spans="1:25" ht="15" hidden="1">
      <c r="A260" s="25"/>
      <c r="B260" s="25"/>
      <c r="C260" s="25" t="s">
        <v>166</v>
      </c>
      <c r="D260" s="25"/>
      <c r="E260" s="25"/>
      <c r="F260" s="25"/>
      <c r="G260" s="33"/>
      <c r="H260" s="33"/>
      <c r="I260" s="35"/>
      <c r="J260" s="35"/>
      <c r="K260" s="35"/>
      <c r="L260" s="33"/>
      <c r="M260" s="33"/>
      <c r="N260" s="33"/>
      <c r="O260" s="33"/>
      <c r="P260" s="33"/>
      <c r="Q260" s="33"/>
      <c r="R260" s="33"/>
      <c r="S260" s="33"/>
      <c r="T260" s="33"/>
      <c r="U260" s="33"/>
      <c r="V260" s="33"/>
      <c r="W260" s="33"/>
      <c r="X260" s="33"/>
      <c r="Y260" s="33"/>
    </row>
    <row r="261" spans="1:25" ht="15" hidden="1">
      <c r="A261" s="25"/>
      <c r="B261" s="25"/>
      <c r="C261" s="25" t="s">
        <v>167</v>
      </c>
      <c r="D261" s="25"/>
      <c r="E261" s="25"/>
      <c r="F261" s="25"/>
      <c r="G261" s="33"/>
      <c r="H261" s="33"/>
      <c r="I261" s="35"/>
      <c r="J261" s="35"/>
      <c r="K261" s="35"/>
      <c r="L261" s="33"/>
      <c r="M261" s="33"/>
      <c r="N261" s="33"/>
      <c r="O261" s="33"/>
      <c r="P261" s="33"/>
      <c r="Q261" s="33"/>
      <c r="R261" s="33"/>
      <c r="S261" s="33"/>
      <c r="T261" s="33"/>
      <c r="U261" s="33"/>
      <c r="V261" s="33"/>
      <c r="W261" s="33"/>
      <c r="X261" s="33"/>
      <c r="Y261" s="33"/>
    </row>
    <row r="262" spans="1:25" ht="15" hidden="1">
      <c r="A262" s="25"/>
      <c r="B262" s="25"/>
      <c r="D262" s="25"/>
      <c r="E262" s="25"/>
      <c r="F262" s="25"/>
      <c r="G262" s="33"/>
      <c r="H262" s="33"/>
      <c r="I262" s="35"/>
      <c r="J262" s="35"/>
      <c r="K262" s="35"/>
      <c r="L262" s="33"/>
      <c r="M262" s="33"/>
      <c r="N262" s="33"/>
      <c r="O262" s="33"/>
      <c r="P262" s="33"/>
      <c r="Q262" s="33"/>
      <c r="R262" s="33"/>
      <c r="S262" s="33"/>
      <c r="T262" s="33"/>
      <c r="U262" s="33"/>
      <c r="V262" s="33"/>
      <c r="W262" s="33"/>
      <c r="X262" s="33"/>
      <c r="Y262" s="33"/>
    </row>
    <row r="263" spans="1:25" ht="15" hidden="1">
      <c r="A263" s="25"/>
      <c r="B263" s="25"/>
      <c r="C263" s="25"/>
      <c r="D263" s="25"/>
      <c r="E263" s="25"/>
      <c r="F263" s="25"/>
      <c r="G263" s="33"/>
      <c r="H263" s="33"/>
      <c r="I263" s="35"/>
      <c r="J263" s="35"/>
      <c r="K263" s="35"/>
      <c r="L263" s="33"/>
      <c r="M263" s="33"/>
      <c r="N263" s="33"/>
      <c r="O263" s="33"/>
      <c r="P263" s="33"/>
      <c r="Q263" s="33"/>
      <c r="R263" s="33"/>
      <c r="S263" s="33"/>
      <c r="T263" s="33"/>
      <c r="U263" s="33"/>
      <c r="V263" s="33"/>
      <c r="W263" s="33"/>
      <c r="X263" s="33"/>
      <c r="Y263" s="33"/>
    </row>
    <row r="264" spans="1:25" ht="15" hidden="1">
      <c r="A264" s="25"/>
      <c r="B264" s="25"/>
      <c r="C264" s="25"/>
      <c r="D264" s="25"/>
      <c r="E264" s="25"/>
      <c r="F264" s="25"/>
      <c r="G264" s="33"/>
      <c r="H264" s="33"/>
      <c r="I264" s="35"/>
      <c r="J264" s="35"/>
      <c r="K264" s="35"/>
      <c r="L264" s="33"/>
      <c r="M264" s="33"/>
      <c r="N264" s="33"/>
      <c r="O264" s="33"/>
      <c r="P264" s="33"/>
      <c r="Q264" s="33"/>
      <c r="R264" s="33"/>
      <c r="S264" s="33"/>
      <c r="T264" s="33"/>
      <c r="U264" s="33"/>
      <c r="V264" s="33"/>
      <c r="W264" s="33"/>
      <c r="X264" s="33"/>
      <c r="Y264" s="33"/>
    </row>
    <row r="265" spans="1:25" ht="15">
      <c r="A265" s="25"/>
      <c r="B265" s="25"/>
      <c r="C265" s="25"/>
      <c r="D265" s="25"/>
      <c r="E265" s="25"/>
      <c r="F265" s="25"/>
      <c r="G265" s="33"/>
      <c r="H265" s="33"/>
      <c r="I265" s="35"/>
      <c r="J265" s="35"/>
      <c r="K265" s="35"/>
      <c r="L265" s="33"/>
      <c r="M265" s="33"/>
      <c r="N265" s="33"/>
      <c r="O265" s="33"/>
      <c r="P265" s="33"/>
      <c r="Q265" s="33"/>
      <c r="R265" s="33"/>
      <c r="S265" s="33"/>
      <c r="T265" s="33"/>
      <c r="U265" s="33"/>
      <c r="V265" s="33"/>
      <c r="W265" s="33"/>
      <c r="X265" s="33"/>
      <c r="Y265" s="33"/>
    </row>
    <row r="266" spans="1:25" ht="15">
      <c r="A266" s="25"/>
      <c r="B266" s="25"/>
      <c r="C266" s="25"/>
      <c r="D266" s="25"/>
      <c r="E266" s="25"/>
      <c r="F266" s="25"/>
      <c r="G266" s="33"/>
      <c r="H266" s="33"/>
      <c r="I266" s="35"/>
      <c r="J266" s="35"/>
      <c r="K266" s="35"/>
      <c r="L266" s="33"/>
      <c r="M266" s="33"/>
      <c r="N266" s="33"/>
      <c r="O266" s="33"/>
      <c r="P266" s="33"/>
      <c r="Q266" s="33"/>
      <c r="R266" s="33"/>
      <c r="S266" s="33"/>
      <c r="T266" s="33"/>
      <c r="U266" s="33"/>
      <c r="V266" s="33"/>
      <c r="W266" s="33"/>
      <c r="X266" s="33"/>
      <c r="Y266" s="33"/>
    </row>
    <row r="267" spans="1:25" ht="15">
      <c r="A267" s="25"/>
      <c r="B267" s="25"/>
      <c r="C267" s="25"/>
      <c r="D267" s="25"/>
      <c r="E267" s="25"/>
      <c r="F267" s="25"/>
      <c r="G267" s="33"/>
      <c r="H267" s="33"/>
      <c r="I267" s="35"/>
      <c r="J267" s="35"/>
      <c r="K267" s="35"/>
      <c r="L267" s="33"/>
      <c r="M267" s="33"/>
      <c r="N267" s="33"/>
      <c r="O267" s="33"/>
      <c r="P267" s="33"/>
      <c r="Q267" s="33"/>
      <c r="R267" s="33"/>
      <c r="S267" s="33"/>
      <c r="T267" s="33"/>
      <c r="U267" s="33"/>
      <c r="V267" s="33"/>
      <c r="W267" s="33"/>
      <c r="X267" s="33"/>
      <c r="Y267" s="33"/>
    </row>
    <row r="268" spans="1:25" ht="15">
      <c r="A268" s="25"/>
      <c r="B268" s="25"/>
      <c r="C268" s="25"/>
      <c r="D268" s="25"/>
      <c r="E268" s="25"/>
      <c r="F268" s="25"/>
      <c r="G268" s="33"/>
      <c r="H268" s="33"/>
      <c r="I268" s="35"/>
      <c r="J268" s="35"/>
      <c r="K268" s="35"/>
      <c r="L268" s="33"/>
      <c r="M268" s="33"/>
      <c r="N268" s="33"/>
      <c r="O268" s="33"/>
      <c r="P268" s="33"/>
      <c r="Q268" s="33"/>
      <c r="R268" s="33"/>
      <c r="S268" s="33"/>
      <c r="T268" s="33"/>
      <c r="U268" s="33"/>
      <c r="V268" s="33"/>
      <c r="W268" s="33"/>
      <c r="X268" s="33"/>
      <c r="Y268" s="33"/>
    </row>
    <row r="269" spans="1:25" ht="15">
      <c r="A269" s="25"/>
      <c r="B269" s="25"/>
      <c r="C269" s="25"/>
      <c r="D269" s="25"/>
      <c r="E269" s="25"/>
      <c r="F269" s="25"/>
      <c r="G269" s="33"/>
      <c r="H269" s="33"/>
      <c r="I269" s="35"/>
      <c r="J269" s="35"/>
      <c r="K269" s="35"/>
      <c r="L269" s="33"/>
      <c r="M269" s="33"/>
      <c r="N269" s="33"/>
      <c r="O269" s="33"/>
      <c r="P269" s="33"/>
      <c r="Q269" s="33"/>
      <c r="R269" s="33"/>
      <c r="S269" s="33"/>
      <c r="T269" s="33"/>
      <c r="U269" s="33"/>
      <c r="V269" s="33"/>
      <c r="W269" s="33"/>
      <c r="X269" s="33"/>
      <c r="Y269" s="33"/>
    </row>
    <row r="270" spans="1:25" ht="15">
      <c r="A270" s="25"/>
      <c r="B270" s="25"/>
      <c r="C270" s="25"/>
      <c r="D270" s="25"/>
      <c r="E270" s="25"/>
      <c r="F270" s="25"/>
      <c r="G270" s="33"/>
      <c r="H270" s="33"/>
      <c r="I270" s="35"/>
      <c r="J270" s="35"/>
      <c r="K270" s="35"/>
      <c r="L270" s="33"/>
      <c r="M270" s="33"/>
      <c r="N270" s="33"/>
      <c r="O270" s="33"/>
      <c r="P270" s="33"/>
      <c r="Q270" s="33"/>
      <c r="R270" s="33"/>
      <c r="S270" s="33"/>
      <c r="T270" s="33"/>
      <c r="U270" s="33"/>
      <c r="V270" s="33"/>
      <c r="W270" s="33"/>
      <c r="X270" s="33"/>
      <c r="Y270" s="33"/>
    </row>
    <row r="271" spans="1:25" ht="15">
      <c r="A271" s="25"/>
      <c r="B271" s="25"/>
      <c r="C271" s="25"/>
      <c r="D271" s="25"/>
      <c r="E271" s="25"/>
      <c r="F271" s="25"/>
      <c r="G271" s="33"/>
      <c r="H271" s="33"/>
      <c r="I271" s="35"/>
      <c r="J271" s="35"/>
      <c r="K271" s="35"/>
      <c r="L271" s="33"/>
      <c r="M271" s="33"/>
      <c r="N271" s="33"/>
      <c r="O271" s="33"/>
      <c r="P271" s="33"/>
      <c r="Q271" s="33"/>
      <c r="R271" s="33"/>
      <c r="S271" s="33"/>
      <c r="T271" s="33"/>
      <c r="U271" s="33"/>
      <c r="V271" s="33"/>
      <c r="W271" s="33"/>
      <c r="X271" s="33"/>
      <c r="Y271" s="33"/>
    </row>
    <row r="272" spans="1:25" ht="15">
      <c r="A272" s="25"/>
      <c r="B272" s="25"/>
      <c r="C272" s="25"/>
      <c r="D272" s="25"/>
      <c r="E272" s="25"/>
      <c r="F272" s="25"/>
      <c r="G272" s="33"/>
      <c r="H272" s="33"/>
      <c r="I272" s="35"/>
      <c r="J272" s="35"/>
      <c r="K272" s="35"/>
      <c r="L272" s="33"/>
      <c r="M272" s="33"/>
      <c r="N272" s="33"/>
      <c r="O272" s="33"/>
      <c r="P272" s="33"/>
      <c r="Q272" s="33"/>
      <c r="R272" s="33"/>
      <c r="S272" s="33"/>
      <c r="T272" s="33"/>
      <c r="U272" s="33"/>
      <c r="V272" s="33"/>
      <c r="W272" s="33"/>
      <c r="X272" s="33"/>
      <c r="Y272" s="33"/>
    </row>
    <row r="273" spans="1:25" ht="15">
      <c r="A273" s="25"/>
      <c r="B273" s="25"/>
      <c r="C273" s="25"/>
      <c r="D273" s="25"/>
      <c r="E273" s="25"/>
      <c r="F273" s="25"/>
      <c r="G273" s="33"/>
      <c r="H273" s="33"/>
      <c r="I273" s="35"/>
      <c r="J273" s="35"/>
      <c r="K273" s="35"/>
      <c r="L273" s="33"/>
      <c r="M273" s="33"/>
      <c r="N273" s="33"/>
      <c r="O273" s="33"/>
      <c r="P273" s="33"/>
      <c r="Q273" s="33"/>
      <c r="R273" s="33"/>
      <c r="S273" s="33"/>
      <c r="T273" s="33"/>
      <c r="U273" s="33"/>
      <c r="V273" s="33"/>
      <c r="W273" s="33"/>
      <c r="X273" s="33"/>
      <c r="Y273" s="33"/>
    </row>
    <row r="274" spans="1:25" ht="15">
      <c r="A274" s="25"/>
      <c r="B274" s="25"/>
      <c r="C274" s="25"/>
      <c r="D274" s="25"/>
      <c r="E274" s="25"/>
      <c r="F274" s="25"/>
      <c r="G274" s="33"/>
      <c r="H274" s="33"/>
      <c r="I274" s="35"/>
      <c r="J274" s="35"/>
      <c r="K274" s="35"/>
      <c r="L274" s="33"/>
      <c r="M274" s="33"/>
      <c r="N274" s="33"/>
      <c r="O274" s="33"/>
      <c r="P274" s="33"/>
      <c r="Q274" s="33"/>
      <c r="R274" s="33"/>
      <c r="S274" s="33"/>
      <c r="T274" s="33"/>
      <c r="U274" s="33"/>
      <c r="V274" s="33"/>
      <c r="W274" s="33"/>
      <c r="X274" s="33"/>
      <c r="Y274" s="33"/>
    </row>
    <row r="275" spans="1:25" ht="15">
      <c r="A275" s="25"/>
      <c r="B275" s="25"/>
      <c r="C275" s="25"/>
      <c r="D275" s="25"/>
      <c r="E275" s="25"/>
      <c r="F275" s="25"/>
      <c r="G275" s="33"/>
      <c r="H275" s="33"/>
      <c r="I275" s="35"/>
      <c r="J275" s="35"/>
      <c r="K275" s="35"/>
      <c r="L275" s="33"/>
      <c r="M275" s="33"/>
      <c r="N275" s="33"/>
      <c r="O275" s="33"/>
      <c r="P275" s="33"/>
      <c r="Q275" s="33"/>
      <c r="R275" s="33"/>
      <c r="S275" s="33"/>
      <c r="T275" s="33"/>
      <c r="U275" s="33"/>
      <c r="V275" s="33"/>
      <c r="W275" s="33"/>
      <c r="X275" s="33"/>
      <c r="Y275" s="33"/>
    </row>
    <row r="276" spans="1:25" ht="15">
      <c r="A276" s="25"/>
      <c r="B276" s="25"/>
      <c r="C276" s="25"/>
      <c r="D276" s="25"/>
      <c r="E276" s="25"/>
      <c r="F276" s="25"/>
      <c r="G276" s="33"/>
      <c r="H276" s="33"/>
      <c r="I276" s="35"/>
      <c r="J276" s="35"/>
      <c r="K276" s="35"/>
      <c r="L276" s="33"/>
      <c r="M276" s="33"/>
      <c r="N276" s="33"/>
      <c r="O276" s="33"/>
      <c r="P276" s="33"/>
      <c r="Q276" s="33"/>
      <c r="R276" s="33"/>
      <c r="S276" s="33"/>
      <c r="T276" s="33"/>
      <c r="U276" s="33"/>
      <c r="V276" s="33"/>
      <c r="W276" s="33"/>
      <c r="X276" s="33"/>
      <c r="Y276" s="33"/>
    </row>
    <row r="277" spans="1:25" ht="15">
      <c r="A277" s="25"/>
      <c r="B277" s="25"/>
      <c r="C277" s="25"/>
      <c r="D277" s="25"/>
      <c r="E277" s="25"/>
      <c r="F277" s="25"/>
      <c r="G277" s="33"/>
      <c r="H277" s="33"/>
      <c r="I277" s="35"/>
      <c r="J277" s="35"/>
      <c r="K277" s="35"/>
      <c r="L277" s="33"/>
      <c r="M277" s="33"/>
      <c r="N277" s="33"/>
      <c r="O277" s="33"/>
      <c r="P277" s="33"/>
      <c r="Q277" s="33"/>
      <c r="R277" s="33"/>
      <c r="S277" s="33"/>
      <c r="T277" s="33"/>
      <c r="U277" s="33"/>
      <c r="V277" s="33"/>
      <c r="W277" s="33"/>
      <c r="X277" s="33"/>
      <c r="Y277" s="33"/>
    </row>
    <row r="278" spans="1:25" ht="15">
      <c r="A278" s="25"/>
      <c r="B278" s="25"/>
      <c r="C278" s="25"/>
      <c r="D278" s="25"/>
      <c r="E278" s="25"/>
      <c r="F278" s="25"/>
      <c r="G278" s="33"/>
      <c r="H278" s="33"/>
      <c r="I278" s="35"/>
      <c r="J278" s="35"/>
      <c r="K278" s="35"/>
      <c r="L278" s="33"/>
      <c r="M278" s="33"/>
      <c r="N278" s="33"/>
      <c r="O278" s="33"/>
      <c r="P278" s="33"/>
      <c r="Q278" s="33"/>
      <c r="R278" s="33"/>
      <c r="S278" s="33"/>
      <c r="T278" s="33"/>
      <c r="U278" s="33"/>
      <c r="V278" s="33"/>
      <c r="W278" s="33"/>
      <c r="X278" s="33"/>
      <c r="Y278" s="33"/>
    </row>
    <row r="279" spans="1:25" ht="15">
      <c r="A279" s="25"/>
      <c r="B279" s="25"/>
      <c r="C279" s="25"/>
      <c r="D279" s="25"/>
      <c r="E279" s="25"/>
      <c r="F279" s="25"/>
      <c r="G279" s="33"/>
      <c r="H279" s="33"/>
      <c r="I279" s="35"/>
      <c r="J279" s="35"/>
      <c r="K279" s="35"/>
      <c r="L279" s="33"/>
      <c r="M279" s="33"/>
      <c r="N279" s="33"/>
      <c r="O279" s="33"/>
      <c r="P279" s="33"/>
      <c r="Q279" s="33"/>
      <c r="R279" s="33"/>
      <c r="S279" s="33"/>
      <c r="T279" s="33"/>
      <c r="U279" s="33"/>
      <c r="V279" s="33"/>
      <c r="W279" s="33"/>
      <c r="X279" s="33"/>
      <c r="Y279" s="33"/>
    </row>
    <row r="280" spans="1:25" ht="15">
      <c r="A280" s="25"/>
      <c r="B280" s="25"/>
      <c r="C280" s="25"/>
      <c r="D280" s="25"/>
      <c r="E280" s="25"/>
      <c r="F280" s="25"/>
      <c r="G280" s="33"/>
      <c r="H280" s="33"/>
      <c r="I280" s="35"/>
      <c r="J280" s="35"/>
      <c r="K280" s="35"/>
      <c r="L280" s="33"/>
      <c r="M280" s="33"/>
      <c r="N280" s="33"/>
      <c r="O280" s="33"/>
      <c r="P280" s="33"/>
      <c r="Q280" s="33"/>
      <c r="R280" s="33"/>
      <c r="S280" s="33"/>
      <c r="T280" s="33"/>
      <c r="U280" s="33"/>
      <c r="V280" s="33"/>
      <c r="W280" s="33"/>
      <c r="X280" s="33"/>
      <c r="Y280" s="33"/>
    </row>
    <row r="281" spans="1:25" ht="15">
      <c r="A281" s="25"/>
      <c r="B281" s="25"/>
      <c r="C281" s="25"/>
      <c r="D281" s="25"/>
      <c r="E281" s="25"/>
      <c r="F281" s="25"/>
      <c r="G281" s="33"/>
      <c r="H281" s="33"/>
      <c r="I281" s="35"/>
      <c r="J281" s="35"/>
      <c r="K281" s="35"/>
      <c r="L281" s="33"/>
      <c r="M281" s="33"/>
      <c r="N281" s="33"/>
      <c r="O281" s="33"/>
      <c r="P281" s="33"/>
      <c r="Q281" s="33"/>
      <c r="R281" s="33"/>
      <c r="S281" s="33"/>
      <c r="T281" s="33"/>
      <c r="U281" s="33"/>
      <c r="V281" s="33"/>
      <c r="W281" s="33"/>
      <c r="X281" s="33"/>
      <c r="Y281" s="33"/>
    </row>
    <row r="282" spans="1:25" ht="15">
      <c r="A282" s="25"/>
      <c r="B282" s="25"/>
      <c r="C282" s="25"/>
      <c r="D282" s="25"/>
      <c r="E282" s="25"/>
      <c r="F282" s="25"/>
      <c r="G282" s="33"/>
      <c r="H282" s="33"/>
      <c r="I282" s="35"/>
      <c r="J282" s="35"/>
      <c r="K282" s="35"/>
      <c r="L282" s="33"/>
      <c r="M282" s="33"/>
      <c r="N282" s="33"/>
      <c r="O282" s="33"/>
      <c r="P282" s="33"/>
      <c r="Q282" s="33"/>
      <c r="R282" s="33"/>
      <c r="S282" s="33"/>
      <c r="T282" s="33"/>
      <c r="U282" s="33"/>
      <c r="V282" s="33"/>
      <c r="W282" s="33"/>
      <c r="X282" s="33"/>
      <c r="Y282" s="33"/>
    </row>
    <row r="283" spans="1:25" ht="15">
      <c r="A283" s="25"/>
      <c r="B283" s="25"/>
      <c r="C283" s="25"/>
      <c r="D283" s="25"/>
      <c r="E283" s="25"/>
      <c r="F283" s="25"/>
      <c r="G283" s="33"/>
      <c r="H283" s="33"/>
      <c r="I283" s="35"/>
      <c r="J283" s="35"/>
      <c r="K283" s="35"/>
      <c r="L283" s="33"/>
      <c r="M283" s="33"/>
      <c r="N283" s="33"/>
      <c r="O283" s="33"/>
      <c r="P283" s="33"/>
      <c r="Q283" s="33"/>
      <c r="R283" s="33"/>
      <c r="S283" s="33"/>
      <c r="T283" s="33"/>
      <c r="U283" s="33"/>
      <c r="V283" s="33"/>
      <c r="W283" s="33"/>
      <c r="X283" s="33"/>
      <c r="Y283" s="33"/>
    </row>
    <row r="284" spans="1:25" ht="15">
      <c r="A284" s="25"/>
      <c r="B284" s="25"/>
      <c r="C284" s="25"/>
      <c r="D284" s="25"/>
      <c r="E284" s="25"/>
      <c r="F284" s="25"/>
      <c r="G284" s="33"/>
      <c r="H284" s="33"/>
      <c r="I284" s="35"/>
      <c r="J284" s="35"/>
      <c r="K284" s="35"/>
      <c r="L284" s="33"/>
      <c r="M284" s="33"/>
      <c r="N284" s="33"/>
      <c r="O284" s="33"/>
      <c r="P284" s="33"/>
      <c r="Q284" s="33"/>
      <c r="R284" s="33"/>
      <c r="S284" s="33"/>
      <c r="T284" s="33"/>
      <c r="U284" s="33"/>
      <c r="V284" s="33"/>
      <c r="W284" s="33"/>
      <c r="X284" s="33"/>
      <c r="Y284" s="33"/>
    </row>
    <row r="285" spans="1:25" ht="15">
      <c r="A285" s="25"/>
      <c r="B285" s="25"/>
      <c r="C285" s="25"/>
      <c r="D285" s="25"/>
      <c r="E285" s="25"/>
      <c r="F285" s="25"/>
      <c r="G285" s="33"/>
      <c r="H285" s="33"/>
      <c r="I285" s="35"/>
      <c r="J285" s="35"/>
      <c r="K285" s="35"/>
      <c r="L285" s="33"/>
      <c r="M285" s="33"/>
      <c r="N285" s="33"/>
      <c r="O285" s="33"/>
      <c r="P285" s="33"/>
      <c r="Q285" s="33"/>
      <c r="R285" s="33"/>
      <c r="S285" s="33"/>
      <c r="T285" s="33"/>
      <c r="U285" s="33"/>
      <c r="V285" s="33"/>
      <c r="W285" s="33"/>
      <c r="X285" s="33"/>
      <c r="Y285" s="33"/>
    </row>
    <row r="286" spans="1:25" ht="15">
      <c r="A286" s="25"/>
      <c r="B286" s="25"/>
      <c r="C286" s="25"/>
      <c r="D286" s="25"/>
      <c r="E286" s="25"/>
      <c r="F286" s="25"/>
      <c r="G286" s="33"/>
      <c r="H286" s="33"/>
      <c r="I286" s="35"/>
      <c r="J286" s="35"/>
      <c r="K286" s="35"/>
      <c r="L286" s="33"/>
      <c r="M286" s="33"/>
      <c r="N286" s="33"/>
      <c r="O286" s="33"/>
      <c r="P286" s="33"/>
      <c r="Q286" s="33"/>
      <c r="R286" s="33"/>
      <c r="S286" s="33"/>
      <c r="T286" s="33"/>
      <c r="U286" s="33"/>
      <c r="V286" s="33"/>
      <c r="W286" s="33"/>
      <c r="X286" s="33"/>
      <c r="Y286" s="33"/>
    </row>
    <row r="287" spans="1:25" ht="15">
      <c r="A287" s="25"/>
      <c r="B287" s="25"/>
      <c r="C287" s="25"/>
      <c r="D287" s="25"/>
      <c r="E287" s="25"/>
      <c r="F287" s="25"/>
      <c r="G287" s="33"/>
      <c r="H287" s="33"/>
      <c r="I287" s="35"/>
      <c r="J287" s="35"/>
      <c r="K287" s="35"/>
      <c r="L287" s="33"/>
      <c r="M287" s="33"/>
      <c r="N287" s="33"/>
      <c r="O287" s="33"/>
      <c r="P287" s="33"/>
      <c r="Q287" s="33"/>
      <c r="R287" s="33"/>
      <c r="S287" s="33"/>
      <c r="T287" s="33"/>
      <c r="U287" s="33"/>
      <c r="V287" s="33"/>
      <c r="W287" s="33"/>
      <c r="X287" s="33"/>
      <c r="Y287" s="33"/>
    </row>
    <row r="288" spans="1:25" ht="15">
      <c r="A288" s="25"/>
      <c r="B288" s="25"/>
      <c r="C288" s="25"/>
      <c r="D288" s="25"/>
      <c r="E288" s="25"/>
      <c r="F288" s="25"/>
      <c r="G288" s="33"/>
      <c r="H288" s="33"/>
      <c r="I288" s="35"/>
      <c r="J288" s="35"/>
      <c r="K288" s="35"/>
      <c r="L288" s="33"/>
      <c r="M288" s="33"/>
      <c r="N288" s="33"/>
      <c r="O288" s="33"/>
      <c r="P288" s="33"/>
      <c r="Q288" s="33"/>
      <c r="R288" s="33"/>
      <c r="S288" s="33"/>
      <c r="T288" s="33"/>
      <c r="U288" s="33"/>
      <c r="V288" s="33"/>
      <c r="W288" s="33"/>
      <c r="X288" s="33"/>
      <c r="Y288" s="33"/>
    </row>
    <row r="289" spans="1:25" ht="15">
      <c r="A289" s="25"/>
      <c r="B289" s="25"/>
      <c r="C289" s="25"/>
      <c r="D289" s="25"/>
      <c r="E289" s="25"/>
      <c r="F289" s="25"/>
      <c r="G289" s="33"/>
      <c r="H289" s="33"/>
      <c r="I289" s="35"/>
      <c r="J289" s="35"/>
      <c r="K289" s="35"/>
      <c r="L289" s="33"/>
      <c r="M289" s="33"/>
      <c r="N289" s="33"/>
      <c r="O289" s="33"/>
      <c r="P289" s="33"/>
      <c r="Q289" s="33"/>
      <c r="R289" s="33"/>
      <c r="S289" s="33"/>
      <c r="T289" s="33"/>
      <c r="U289" s="33"/>
      <c r="V289" s="33"/>
      <c r="W289" s="33"/>
      <c r="X289" s="33"/>
      <c r="Y289" s="33"/>
    </row>
    <row r="290" spans="1:25" ht="15">
      <c r="A290" s="25"/>
      <c r="B290" s="25"/>
      <c r="C290" s="25"/>
      <c r="D290" s="25"/>
      <c r="E290" s="25"/>
      <c r="F290" s="25"/>
      <c r="G290" s="33"/>
      <c r="H290" s="33"/>
      <c r="I290" s="35"/>
      <c r="J290" s="35"/>
      <c r="K290" s="35"/>
      <c r="L290" s="33"/>
      <c r="M290" s="33"/>
      <c r="N290" s="33"/>
      <c r="O290" s="33"/>
      <c r="P290" s="33"/>
      <c r="Q290" s="33"/>
      <c r="R290" s="33"/>
      <c r="S290" s="33"/>
      <c r="T290" s="33"/>
      <c r="U290" s="33"/>
      <c r="V290" s="33"/>
      <c r="W290" s="33"/>
      <c r="X290" s="33"/>
      <c r="Y290" s="33"/>
    </row>
    <row r="291" spans="1:25" ht="15">
      <c r="A291" s="25"/>
      <c r="B291" s="25"/>
      <c r="C291" s="25"/>
      <c r="D291" s="25"/>
      <c r="E291" s="25"/>
      <c r="F291" s="25"/>
      <c r="G291" s="33"/>
      <c r="H291" s="33"/>
      <c r="I291" s="35"/>
      <c r="J291" s="35"/>
      <c r="K291" s="35"/>
      <c r="L291" s="33"/>
      <c r="M291" s="33"/>
      <c r="N291" s="33"/>
      <c r="O291" s="33"/>
      <c r="P291" s="33"/>
      <c r="Q291" s="33"/>
      <c r="R291" s="33"/>
      <c r="S291" s="33"/>
      <c r="T291" s="33"/>
      <c r="U291" s="33"/>
      <c r="V291" s="33"/>
      <c r="W291" s="33"/>
      <c r="X291" s="33"/>
      <c r="Y291" s="33"/>
    </row>
    <row r="292" spans="1:25" ht="15">
      <c r="A292" s="25"/>
      <c r="B292" s="25"/>
      <c r="C292" s="25"/>
      <c r="D292" s="25"/>
      <c r="E292" s="25"/>
      <c r="F292" s="25"/>
      <c r="G292" s="33"/>
      <c r="H292" s="33"/>
      <c r="I292" s="35"/>
      <c r="J292" s="35"/>
      <c r="K292" s="35"/>
      <c r="L292" s="33"/>
      <c r="M292" s="33"/>
      <c r="N292" s="33"/>
      <c r="O292" s="33"/>
      <c r="P292" s="33"/>
      <c r="Q292" s="33"/>
      <c r="R292" s="33"/>
      <c r="S292" s="33"/>
      <c r="T292" s="33"/>
      <c r="U292" s="33"/>
      <c r="V292" s="33"/>
      <c r="W292" s="33"/>
      <c r="X292" s="33"/>
      <c r="Y292" s="33"/>
    </row>
    <row r="293" spans="1:25" ht="15">
      <c r="A293" s="25"/>
      <c r="B293" s="25"/>
      <c r="C293" s="25"/>
      <c r="D293" s="25"/>
      <c r="E293" s="25"/>
      <c r="F293" s="25"/>
      <c r="G293" s="33"/>
      <c r="H293" s="33"/>
      <c r="I293" s="35"/>
      <c r="J293" s="35"/>
      <c r="K293" s="35"/>
      <c r="L293" s="33"/>
      <c r="M293" s="33"/>
      <c r="N293" s="33"/>
      <c r="O293" s="33"/>
      <c r="P293" s="33"/>
      <c r="Q293" s="33"/>
      <c r="R293" s="33"/>
      <c r="S293" s="33"/>
      <c r="T293" s="33"/>
      <c r="U293" s="33"/>
      <c r="V293" s="33"/>
      <c r="W293" s="33"/>
      <c r="X293" s="33"/>
      <c r="Y293" s="33"/>
    </row>
    <row r="294" spans="1:25" ht="15">
      <c r="A294" s="25"/>
      <c r="B294" s="25"/>
      <c r="C294" s="25"/>
      <c r="D294" s="25"/>
      <c r="E294" s="25"/>
      <c r="F294" s="25"/>
      <c r="G294" s="33"/>
      <c r="H294" s="33"/>
      <c r="I294" s="35"/>
      <c r="J294" s="35"/>
      <c r="K294" s="35"/>
      <c r="L294" s="33"/>
      <c r="M294" s="33"/>
      <c r="N294" s="33"/>
      <c r="O294" s="33"/>
      <c r="P294" s="33"/>
      <c r="Q294" s="33"/>
      <c r="R294" s="33"/>
      <c r="S294" s="33"/>
      <c r="T294" s="33"/>
      <c r="U294" s="33"/>
      <c r="V294" s="33"/>
      <c r="W294" s="33"/>
      <c r="X294" s="33"/>
      <c r="Y294" s="33"/>
    </row>
    <row r="295" spans="1:25" ht="15">
      <c r="A295" s="25"/>
      <c r="B295" s="25"/>
      <c r="C295" s="25"/>
      <c r="D295" s="25"/>
      <c r="E295" s="25"/>
      <c r="F295" s="25"/>
      <c r="G295" s="33"/>
      <c r="H295" s="33"/>
      <c r="I295" s="35"/>
      <c r="J295" s="35"/>
      <c r="K295" s="35"/>
      <c r="L295" s="33"/>
      <c r="M295" s="33"/>
      <c r="N295" s="33"/>
      <c r="O295" s="33"/>
      <c r="P295" s="33"/>
      <c r="Q295" s="33"/>
      <c r="R295" s="33"/>
      <c r="S295" s="33"/>
      <c r="T295" s="33"/>
      <c r="U295" s="33"/>
      <c r="V295" s="33"/>
      <c r="W295" s="33"/>
      <c r="X295" s="33"/>
      <c r="Y295" s="33"/>
    </row>
    <row r="296" spans="1:25" ht="15">
      <c r="A296" s="25"/>
      <c r="B296" s="25"/>
      <c r="C296" s="25"/>
      <c r="D296" s="25"/>
      <c r="E296" s="25"/>
      <c r="F296" s="25"/>
      <c r="G296" s="33"/>
      <c r="H296" s="33"/>
      <c r="I296" s="35"/>
      <c r="J296" s="35"/>
      <c r="K296" s="35"/>
      <c r="L296" s="33"/>
      <c r="M296" s="33"/>
      <c r="N296" s="33"/>
      <c r="O296" s="33"/>
      <c r="P296" s="33"/>
      <c r="Q296" s="33"/>
      <c r="R296" s="33"/>
      <c r="S296" s="33"/>
      <c r="T296" s="33"/>
      <c r="U296" s="33"/>
      <c r="V296" s="33"/>
      <c r="W296" s="33"/>
      <c r="X296" s="33"/>
      <c r="Y296" s="33"/>
    </row>
    <row r="297" spans="1:25" ht="15">
      <c r="A297" s="25"/>
      <c r="B297" s="25"/>
      <c r="C297" s="25"/>
      <c r="D297" s="25"/>
      <c r="E297" s="25"/>
      <c r="F297" s="25"/>
      <c r="G297" s="33"/>
      <c r="H297" s="33"/>
      <c r="I297" s="35"/>
      <c r="J297" s="35"/>
      <c r="K297" s="35"/>
      <c r="L297" s="33"/>
      <c r="M297" s="33"/>
      <c r="N297" s="33"/>
      <c r="O297" s="33"/>
      <c r="P297" s="33"/>
      <c r="Q297" s="33"/>
      <c r="R297" s="33"/>
      <c r="S297" s="33"/>
      <c r="T297" s="33"/>
      <c r="U297" s="33"/>
      <c r="V297" s="33"/>
      <c r="W297" s="33"/>
      <c r="X297" s="33"/>
      <c r="Y297" s="33"/>
    </row>
    <row r="298" spans="1:25" ht="15">
      <c r="A298" s="25"/>
      <c r="B298" s="25"/>
      <c r="C298" s="25"/>
      <c r="D298" s="25"/>
      <c r="E298" s="25"/>
      <c r="F298" s="25"/>
      <c r="G298" s="33"/>
      <c r="H298" s="33"/>
      <c r="I298" s="35"/>
      <c r="J298" s="35"/>
      <c r="K298" s="35"/>
      <c r="L298" s="33"/>
      <c r="M298" s="33"/>
      <c r="N298" s="33"/>
      <c r="O298" s="33"/>
      <c r="P298" s="33"/>
      <c r="Q298" s="33"/>
      <c r="R298" s="33"/>
      <c r="S298" s="33"/>
      <c r="T298" s="33"/>
      <c r="U298" s="33"/>
      <c r="V298" s="33"/>
      <c r="W298" s="33"/>
      <c r="X298" s="33"/>
      <c r="Y298" s="33"/>
    </row>
    <row r="299" spans="1:25" ht="15">
      <c r="A299" s="25"/>
      <c r="B299" s="25"/>
      <c r="C299" s="25"/>
      <c r="D299" s="25"/>
      <c r="E299" s="25"/>
      <c r="F299" s="25"/>
      <c r="G299" s="33"/>
      <c r="H299" s="33"/>
      <c r="I299" s="35"/>
      <c r="J299" s="35"/>
      <c r="K299" s="35"/>
      <c r="L299" s="33"/>
      <c r="M299" s="33"/>
      <c r="N299" s="33"/>
      <c r="O299" s="33"/>
      <c r="P299" s="33"/>
      <c r="Q299" s="33"/>
      <c r="R299" s="33"/>
      <c r="S299" s="33"/>
      <c r="T299" s="33"/>
      <c r="U299" s="33"/>
      <c r="V299" s="33"/>
      <c r="W299" s="33"/>
      <c r="X299" s="33"/>
      <c r="Y299" s="33"/>
    </row>
    <row r="300" spans="1:25" ht="15">
      <c r="A300" s="25"/>
      <c r="B300" s="25"/>
      <c r="C300" s="25"/>
      <c r="D300" s="25"/>
      <c r="E300" s="25"/>
      <c r="F300" s="25"/>
      <c r="G300" s="33"/>
      <c r="H300" s="33"/>
      <c r="I300" s="35"/>
      <c r="J300" s="35"/>
      <c r="K300" s="35"/>
      <c r="L300" s="33"/>
      <c r="M300" s="33"/>
      <c r="N300" s="33"/>
      <c r="O300" s="33"/>
      <c r="P300" s="33"/>
      <c r="Q300" s="33"/>
      <c r="R300" s="33"/>
      <c r="S300" s="33"/>
      <c r="T300" s="33"/>
      <c r="U300" s="33"/>
      <c r="V300" s="33"/>
      <c r="W300" s="33"/>
      <c r="X300" s="33"/>
      <c r="Y300" s="33"/>
    </row>
    <row r="301" spans="1:25" ht="15">
      <c r="A301" s="25"/>
      <c r="B301" s="25"/>
      <c r="C301" s="25"/>
      <c r="D301" s="25"/>
      <c r="E301" s="25"/>
      <c r="F301" s="25"/>
      <c r="G301" s="33"/>
      <c r="H301" s="33"/>
      <c r="I301" s="35"/>
      <c r="J301" s="35"/>
      <c r="K301" s="35"/>
      <c r="L301" s="33"/>
      <c r="M301" s="33"/>
      <c r="N301" s="33"/>
      <c r="O301" s="33"/>
      <c r="P301" s="33"/>
      <c r="Q301" s="33"/>
      <c r="R301" s="33"/>
      <c r="S301" s="33"/>
      <c r="T301" s="33"/>
      <c r="U301" s="33"/>
      <c r="V301" s="33"/>
      <c r="W301" s="33"/>
      <c r="X301" s="33"/>
      <c r="Y301" s="33"/>
    </row>
    <row r="302" spans="1:25" ht="15">
      <c r="A302" s="25"/>
      <c r="B302" s="25"/>
      <c r="C302" s="25"/>
      <c r="D302" s="25"/>
      <c r="E302" s="25"/>
      <c r="F302" s="25"/>
      <c r="G302" s="33"/>
      <c r="H302" s="33"/>
      <c r="I302" s="35"/>
      <c r="J302" s="35"/>
      <c r="K302" s="35"/>
      <c r="L302" s="33"/>
      <c r="M302" s="33"/>
      <c r="N302" s="33"/>
      <c r="O302" s="33"/>
      <c r="P302" s="33"/>
      <c r="Q302" s="33"/>
      <c r="R302" s="33"/>
      <c r="S302" s="33"/>
      <c r="T302" s="33"/>
      <c r="U302" s="33"/>
      <c r="V302" s="33"/>
      <c r="W302" s="33"/>
      <c r="X302" s="33"/>
      <c r="Y302" s="33"/>
    </row>
    <row r="303" spans="1:25" ht="15">
      <c r="A303" s="25"/>
      <c r="B303" s="25"/>
      <c r="C303" s="25"/>
      <c r="D303" s="25"/>
      <c r="E303" s="25"/>
      <c r="F303" s="25"/>
      <c r="G303" s="33"/>
      <c r="H303" s="33"/>
      <c r="I303" s="35"/>
      <c r="J303" s="35"/>
      <c r="K303" s="35"/>
      <c r="L303" s="33"/>
      <c r="M303" s="33"/>
      <c r="N303" s="33"/>
      <c r="O303" s="33"/>
      <c r="P303" s="33"/>
      <c r="Q303" s="33"/>
      <c r="R303" s="33"/>
      <c r="S303" s="33"/>
      <c r="T303" s="33"/>
      <c r="U303" s="33"/>
      <c r="V303" s="33"/>
      <c r="W303" s="33"/>
      <c r="X303" s="33"/>
      <c r="Y303" s="33"/>
    </row>
    <row r="304" spans="1:25" ht="15">
      <c r="A304" s="25"/>
      <c r="B304" s="25"/>
      <c r="C304" s="25"/>
      <c r="D304" s="25"/>
      <c r="E304" s="25"/>
      <c r="F304" s="25"/>
      <c r="G304" s="33"/>
      <c r="H304" s="33"/>
      <c r="I304" s="35"/>
      <c r="J304" s="35"/>
      <c r="K304" s="35"/>
      <c r="L304" s="33"/>
      <c r="M304" s="33"/>
      <c r="N304" s="33"/>
      <c r="O304" s="33"/>
      <c r="P304" s="33"/>
      <c r="Q304" s="33"/>
      <c r="R304" s="33"/>
      <c r="S304" s="33"/>
      <c r="T304" s="33"/>
      <c r="U304" s="33"/>
      <c r="V304" s="33"/>
      <c r="W304" s="33"/>
      <c r="X304" s="33"/>
      <c r="Y304" s="33"/>
    </row>
    <row r="305" spans="1:25" ht="15">
      <c r="A305" s="25"/>
      <c r="B305" s="25"/>
      <c r="C305" s="25"/>
      <c r="D305" s="25"/>
      <c r="E305" s="25"/>
      <c r="F305" s="25"/>
      <c r="G305" s="33"/>
      <c r="H305" s="33"/>
      <c r="I305" s="35"/>
      <c r="J305" s="35"/>
      <c r="K305" s="35"/>
      <c r="L305" s="33"/>
      <c r="M305" s="33"/>
      <c r="N305" s="33"/>
      <c r="O305" s="33"/>
      <c r="P305" s="33"/>
      <c r="Q305" s="33"/>
      <c r="R305" s="33"/>
      <c r="S305" s="33"/>
      <c r="T305" s="33"/>
      <c r="U305" s="33"/>
      <c r="V305" s="33"/>
      <c r="W305" s="33"/>
      <c r="X305" s="33"/>
      <c r="Y305" s="33"/>
    </row>
    <row r="306" spans="1:25" ht="15">
      <c r="A306" s="25"/>
      <c r="B306" s="25"/>
      <c r="C306" s="25"/>
      <c r="D306" s="25"/>
      <c r="E306" s="25"/>
      <c r="F306" s="25"/>
      <c r="G306" s="33"/>
      <c r="H306" s="33"/>
      <c r="I306" s="35"/>
      <c r="J306" s="35"/>
      <c r="K306" s="35"/>
      <c r="L306" s="33"/>
      <c r="M306" s="33"/>
      <c r="N306" s="33"/>
      <c r="O306" s="33"/>
      <c r="P306" s="33"/>
      <c r="Q306" s="33"/>
      <c r="R306" s="33"/>
      <c r="S306" s="33"/>
      <c r="T306" s="33"/>
      <c r="U306" s="33"/>
      <c r="V306" s="33"/>
      <c r="W306" s="33"/>
      <c r="X306" s="33"/>
      <c r="Y306" s="33"/>
    </row>
    <row r="307" spans="1:25" ht="15">
      <c r="A307" s="25"/>
      <c r="B307" s="25"/>
      <c r="C307" s="25"/>
      <c r="D307" s="25"/>
      <c r="E307" s="25"/>
      <c r="F307" s="25"/>
      <c r="G307" s="33"/>
      <c r="H307" s="33"/>
      <c r="I307" s="35"/>
      <c r="J307" s="35"/>
      <c r="K307" s="35"/>
      <c r="L307" s="33"/>
      <c r="M307" s="33"/>
      <c r="N307" s="33"/>
      <c r="O307" s="33"/>
      <c r="P307" s="33"/>
      <c r="Q307" s="33"/>
      <c r="R307" s="33"/>
      <c r="S307" s="33"/>
      <c r="T307" s="33"/>
      <c r="U307" s="33"/>
      <c r="V307" s="33"/>
      <c r="W307" s="33"/>
      <c r="X307" s="33"/>
      <c r="Y307" s="33"/>
    </row>
    <row r="308" spans="1:25" ht="15">
      <c r="A308" s="25"/>
      <c r="B308" s="25"/>
      <c r="C308" s="25"/>
      <c r="D308" s="25"/>
      <c r="E308" s="25"/>
      <c r="F308" s="25"/>
      <c r="G308" s="33"/>
      <c r="H308" s="33"/>
      <c r="I308" s="35"/>
      <c r="J308" s="35"/>
      <c r="K308" s="35"/>
      <c r="L308" s="33"/>
      <c r="M308" s="33"/>
      <c r="N308" s="33"/>
      <c r="O308" s="33"/>
      <c r="P308" s="33"/>
      <c r="Q308" s="33"/>
      <c r="R308" s="33"/>
      <c r="S308" s="33"/>
      <c r="T308" s="33"/>
      <c r="U308" s="33"/>
      <c r="V308" s="33"/>
      <c r="W308" s="33"/>
      <c r="X308" s="33"/>
      <c r="Y308" s="33"/>
    </row>
    <row r="309" spans="1:25" ht="15">
      <c r="A309" s="25"/>
      <c r="B309" s="25"/>
      <c r="C309" s="25"/>
      <c r="D309" s="25"/>
      <c r="E309" s="25"/>
      <c r="F309" s="25"/>
      <c r="G309" s="33"/>
      <c r="H309" s="33"/>
      <c r="I309" s="35"/>
      <c r="J309" s="35"/>
      <c r="K309" s="35"/>
      <c r="L309" s="33"/>
      <c r="M309" s="33"/>
      <c r="N309" s="33"/>
      <c r="O309" s="33"/>
      <c r="P309" s="33"/>
      <c r="Q309" s="33"/>
      <c r="R309" s="33"/>
      <c r="S309" s="33"/>
      <c r="T309" s="33"/>
      <c r="U309" s="33"/>
      <c r="V309" s="33"/>
      <c r="W309" s="33"/>
      <c r="X309" s="33"/>
      <c r="Y309" s="33"/>
    </row>
    <row r="310" spans="1:25" ht="15">
      <c r="A310" s="25"/>
      <c r="B310" s="25"/>
      <c r="C310" s="25"/>
      <c r="D310" s="25"/>
      <c r="E310" s="25"/>
      <c r="F310" s="25"/>
      <c r="G310" s="33"/>
      <c r="H310" s="33"/>
      <c r="I310" s="35"/>
      <c r="J310" s="35"/>
      <c r="K310" s="35"/>
      <c r="L310" s="33"/>
      <c r="M310" s="33"/>
      <c r="N310" s="33"/>
      <c r="O310" s="33"/>
      <c r="P310" s="33"/>
      <c r="Q310" s="33"/>
      <c r="R310" s="33"/>
      <c r="S310" s="33"/>
      <c r="T310" s="33"/>
      <c r="U310" s="33"/>
      <c r="V310" s="33"/>
      <c r="W310" s="33"/>
      <c r="X310" s="33"/>
      <c r="Y310" s="33"/>
    </row>
    <row r="311" spans="1:25" ht="15">
      <c r="A311" s="25"/>
      <c r="B311" s="25"/>
      <c r="C311" s="25"/>
      <c r="D311" s="25"/>
      <c r="E311" s="25"/>
      <c r="F311" s="25"/>
      <c r="G311" s="33"/>
      <c r="H311" s="33"/>
      <c r="I311" s="35"/>
      <c r="J311" s="35"/>
      <c r="K311" s="35"/>
      <c r="L311" s="33"/>
      <c r="M311" s="33"/>
      <c r="N311" s="33"/>
      <c r="O311" s="33"/>
      <c r="P311" s="33"/>
      <c r="Q311" s="33"/>
      <c r="R311" s="33"/>
      <c r="S311" s="33"/>
      <c r="T311" s="33"/>
      <c r="U311" s="33"/>
      <c r="V311" s="33"/>
      <c r="W311" s="33"/>
      <c r="X311" s="33"/>
      <c r="Y311" s="33"/>
    </row>
    <row r="312" spans="1:25" ht="15">
      <c r="A312" s="25"/>
      <c r="B312" s="25"/>
      <c r="C312" s="25"/>
      <c r="D312" s="25"/>
      <c r="E312" s="25"/>
      <c r="F312" s="25"/>
      <c r="G312" s="33"/>
      <c r="H312" s="33"/>
      <c r="I312" s="35"/>
      <c r="J312" s="35"/>
      <c r="K312" s="35"/>
      <c r="L312" s="33"/>
      <c r="M312" s="33"/>
      <c r="N312" s="33"/>
      <c r="O312" s="33"/>
      <c r="P312" s="33"/>
      <c r="Q312" s="33"/>
      <c r="R312" s="33"/>
      <c r="S312" s="33"/>
      <c r="T312" s="33"/>
      <c r="U312" s="33"/>
      <c r="V312" s="33"/>
      <c r="W312" s="33"/>
      <c r="X312" s="33"/>
      <c r="Y312" s="33"/>
    </row>
    <row r="313" spans="1:25" ht="15">
      <c r="A313" s="25"/>
      <c r="B313" s="25"/>
      <c r="C313" s="25"/>
      <c r="D313" s="25"/>
      <c r="E313" s="25"/>
      <c r="F313" s="25"/>
      <c r="G313" s="33"/>
      <c r="H313" s="33"/>
      <c r="I313" s="35"/>
      <c r="J313" s="35"/>
      <c r="K313" s="35"/>
      <c r="L313" s="33"/>
      <c r="M313" s="33"/>
      <c r="N313" s="33"/>
      <c r="O313" s="33"/>
      <c r="P313" s="33"/>
      <c r="Q313" s="33"/>
      <c r="R313" s="33"/>
      <c r="S313" s="33"/>
      <c r="T313" s="33"/>
      <c r="U313" s="33"/>
      <c r="V313" s="33"/>
      <c r="W313" s="33"/>
      <c r="X313" s="33"/>
      <c r="Y313" s="33"/>
    </row>
    <row r="314" spans="1:25" ht="15">
      <c r="A314" s="25"/>
      <c r="B314" s="25"/>
      <c r="C314" s="25"/>
      <c r="D314" s="25"/>
      <c r="E314" s="25"/>
      <c r="F314" s="25"/>
      <c r="G314" s="33"/>
      <c r="H314" s="33"/>
      <c r="I314" s="35"/>
      <c r="J314" s="35"/>
      <c r="K314" s="35"/>
      <c r="L314" s="33"/>
      <c r="M314" s="33"/>
      <c r="N314" s="33"/>
      <c r="O314" s="33"/>
      <c r="P314" s="33"/>
      <c r="Q314" s="33"/>
      <c r="R314" s="33"/>
      <c r="S314" s="33"/>
      <c r="T314" s="33"/>
      <c r="U314" s="33"/>
      <c r="V314" s="33"/>
      <c r="W314" s="33"/>
      <c r="X314" s="33"/>
      <c r="Y314" s="33"/>
    </row>
    <row r="315" spans="1:25" ht="15">
      <c r="A315" s="25"/>
      <c r="B315" s="25"/>
      <c r="C315" s="25"/>
      <c r="D315" s="25"/>
      <c r="E315" s="25"/>
      <c r="F315" s="25"/>
      <c r="G315" s="33"/>
      <c r="H315" s="33"/>
      <c r="I315" s="35"/>
      <c r="J315" s="35"/>
      <c r="K315" s="35"/>
      <c r="L315" s="33"/>
      <c r="M315" s="33"/>
      <c r="N315" s="33"/>
      <c r="O315" s="33"/>
      <c r="P315" s="33"/>
      <c r="Q315" s="33"/>
      <c r="R315" s="33"/>
      <c r="S315" s="33"/>
      <c r="T315" s="33"/>
      <c r="U315" s="33"/>
      <c r="V315" s="33"/>
      <c r="W315" s="33"/>
      <c r="X315" s="33"/>
      <c r="Y315" s="33"/>
    </row>
    <row r="316" spans="1:25" ht="15">
      <c r="A316" s="25"/>
      <c r="B316" s="25"/>
      <c r="C316" s="25"/>
      <c r="D316" s="25"/>
      <c r="E316" s="25"/>
      <c r="F316" s="25"/>
      <c r="G316" s="33"/>
      <c r="H316" s="33"/>
      <c r="I316" s="35"/>
      <c r="J316" s="35"/>
      <c r="K316" s="35"/>
      <c r="L316" s="33"/>
      <c r="M316" s="33"/>
      <c r="N316" s="33"/>
      <c r="O316" s="33"/>
      <c r="P316" s="33"/>
      <c r="Q316" s="33"/>
      <c r="R316" s="33"/>
      <c r="S316" s="33"/>
      <c r="T316" s="33"/>
      <c r="U316" s="33"/>
      <c r="V316" s="33"/>
      <c r="W316" s="33"/>
      <c r="X316" s="33"/>
      <c r="Y316" s="33"/>
    </row>
    <row r="317" spans="1:25" ht="15">
      <c r="A317" s="25"/>
      <c r="B317" s="25"/>
      <c r="C317" s="25"/>
      <c r="D317" s="25"/>
      <c r="E317" s="25"/>
      <c r="F317" s="25"/>
      <c r="G317" s="33"/>
      <c r="H317" s="33"/>
      <c r="I317" s="35"/>
      <c r="J317" s="35"/>
      <c r="K317" s="35"/>
      <c r="L317" s="33"/>
      <c r="M317" s="33"/>
      <c r="N317" s="33"/>
      <c r="O317" s="33"/>
      <c r="P317" s="33"/>
      <c r="Q317" s="33"/>
      <c r="R317" s="33"/>
      <c r="S317" s="33"/>
      <c r="T317" s="33"/>
      <c r="U317" s="33"/>
      <c r="V317" s="33"/>
      <c r="W317" s="33"/>
      <c r="X317" s="33"/>
      <c r="Y317" s="33"/>
    </row>
    <row r="318" spans="1:25" ht="15">
      <c r="A318" s="25"/>
      <c r="B318" s="25"/>
      <c r="C318" s="25"/>
      <c r="D318" s="25"/>
      <c r="E318" s="25"/>
      <c r="F318" s="25"/>
      <c r="G318" s="33"/>
      <c r="H318" s="33"/>
      <c r="I318" s="35"/>
      <c r="J318" s="35"/>
      <c r="K318" s="35"/>
      <c r="L318" s="33"/>
      <c r="M318" s="33"/>
      <c r="N318" s="33"/>
      <c r="O318" s="33"/>
      <c r="P318" s="33"/>
      <c r="Q318" s="33"/>
      <c r="R318" s="33"/>
      <c r="S318" s="33"/>
      <c r="T318" s="33"/>
      <c r="U318" s="33"/>
      <c r="V318" s="33"/>
      <c r="W318" s="33"/>
      <c r="X318" s="33"/>
      <c r="Y318" s="33"/>
    </row>
    <row r="319" spans="1:25" ht="15">
      <c r="A319" s="25"/>
      <c r="B319" s="25"/>
      <c r="C319" s="25"/>
      <c r="D319" s="25"/>
      <c r="E319" s="25"/>
      <c r="F319" s="25"/>
      <c r="G319" s="33"/>
      <c r="H319" s="33"/>
      <c r="I319" s="35"/>
      <c r="J319" s="35"/>
      <c r="K319" s="35"/>
      <c r="L319" s="33"/>
      <c r="M319" s="33"/>
      <c r="N319" s="33"/>
      <c r="O319" s="33"/>
      <c r="P319" s="33"/>
      <c r="Q319" s="33"/>
      <c r="R319" s="33"/>
      <c r="S319" s="33"/>
      <c r="T319" s="33"/>
      <c r="U319" s="33"/>
      <c r="V319" s="33"/>
      <c r="W319" s="33"/>
      <c r="X319" s="33"/>
      <c r="Y319" s="33"/>
    </row>
    <row r="320" spans="1:25" ht="15">
      <c r="A320" s="25"/>
      <c r="B320" s="25"/>
      <c r="C320" s="25"/>
      <c r="D320" s="25"/>
      <c r="E320" s="25"/>
      <c r="F320" s="25"/>
      <c r="G320" s="33"/>
      <c r="H320" s="33"/>
      <c r="I320" s="35"/>
      <c r="J320" s="35"/>
      <c r="K320" s="35"/>
      <c r="L320" s="33"/>
      <c r="M320" s="33"/>
      <c r="N320" s="33"/>
      <c r="O320" s="33"/>
      <c r="P320" s="33"/>
      <c r="Q320" s="33"/>
      <c r="R320" s="33"/>
      <c r="S320" s="33"/>
      <c r="T320" s="33"/>
      <c r="U320" s="33"/>
      <c r="V320" s="33"/>
      <c r="W320" s="33"/>
      <c r="X320" s="33"/>
      <c r="Y320" s="33"/>
    </row>
    <row r="321" spans="1:25" ht="15">
      <c r="A321" s="25"/>
      <c r="B321" s="25"/>
      <c r="C321" s="25"/>
      <c r="D321" s="25"/>
      <c r="E321" s="25"/>
      <c r="F321" s="25"/>
      <c r="G321" s="33"/>
      <c r="H321" s="33"/>
      <c r="I321" s="35"/>
      <c r="J321" s="35"/>
      <c r="K321" s="35"/>
      <c r="L321" s="33"/>
      <c r="M321" s="33"/>
      <c r="N321" s="33"/>
      <c r="O321" s="33"/>
      <c r="P321" s="33"/>
      <c r="Q321" s="33"/>
      <c r="R321" s="33"/>
      <c r="S321" s="33"/>
      <c r="T321" s="33"/>
      <c r="U321" s="33"/>
      <c r="V321" s="33"/>
      <c r="W321" s="33"/>
      <c r="X321" s="33"/>
      <c r="Y321" s="33"/>
    </row>
    <row r="322" spans="1:25" ht="15">
      <c r="A322" s="25"/>
      <c r="B322" s="25"/>
      <c r="C322" s="25"/>
      <c r="D322" s="25"/>
      <c r="E322" s="25"/>
      <c r="F322" s="25"/>
      <c r="G322" s="33"/>
      <c r="H322" s="33"/>
      <c r="I322" s="35"/>
      <c r="J322" s="35"/>
      <c r="K322" s="35"/>
      <c r="L322" s="33"/>
      <c r="M322" s="33"/>
      <c r="N322" s="33"/>
      <c r="O322" s="33"/>
      <c r="P322" s="33"/>
      <c r="Q322" s="33"/>
      <c r="R322" s="33"/>
      <c r="S322" s="33"/>
      <c r="T322" s="33"/>
      <c r="U322" s="33"/>
      <c r="V322" s="33"/>
      <c r="W322" s="33"/>
      <c r="X322" s="33"/>
      <c r="Y322" s="33"/>
    </row>
    <row r="323" spans="1:25" ht="15">
      <c r="A323" s="25"/>
      <c r="B323" s="25"/>
      <c r="C323" s="25"/>
      <c r="D323" s="25"/>
      <c r="E323" s="25"/>
      <c r="F323" s="25"/>
      <c r="G323" s="33"/>
      <c r="H323" s="33"/>
      <c r="I323" s="35"/>
      <c r="J323" s="35"/>
      <c r="K323" s="35"/>
      <c r="L323" s="33"/>
      <c r="M323" s="33"/>
      <c r="N323" s="33"/>
      <c r="O323" s="33"/>
      <c r="P323" s="33"/>
      <c r="Q323" s="33"/>
      <c r="R323" s="33"/>
      <c r="S323" s="33"/>
      <c r="T323" s="33"/>
      <c r="U323" s="33"/>
      <c r="V323" s="33"/>
      <c r="W323" s="33"/>
      <c r="X323" s="33"/>
      <c r="Y323" s="33"/>
    </row>
    <row r="324" spans="1:25" ht="15">
      <c r="A324" s="25"/>
      <c r="B324" s="25"/>
      <c r="C324" s="25"/>
      <c r="D324" s="25"/>
      <c r="E324" s="25"/>
      <c r="F324" s="25"/>
      <c r="G324" s="33"/>
      <c r="H324" s="33"/>
      <c r="I324" s="35"/>
      <c r="J324" s="35"/>
      <c r="K324" s="35"/>
      <c r="L324" s="33"/>
      <c r="M324" s="33"/>
      <c r="N324" s="33"/>
      <c r="O324" s="33"/>
      <c r="P324" s="33"/>
      <c r="Q324" s="33"/>
      <c r="R324" s="33"/>
      <c r="S324" s="33"/>
      <c r="T324" s="33"/>
      <c r="U324" s="33"/>
      <c r="V324" s="33"/>
      <c r="W324" s="33"/>
      <c r="X324" s="33"/>
      <c r="Y324" s="33"/>
    </row>
    <row r="325" spans="1:25" ht="15">
      <c r="A325" s="25"/>
      <c r="B325" s="25"/>
      <c r="C325" s="25"/>
      <c r="D325" s="25"/>
      <c r="E325" s="25"/>
      <c r="F325" s="25"/>
      <c r="G325" s="33"/>
      <c r="H325" s="33"/>
      <c r="I325" s="35"/>
      <c r="J325" s="35"/>
      <c r="K325" s="35"/>
      <c r="L325" s="33"/>
      <c r="M325" s="33"/>
      <c r="N325" s="33"/>
      <c r="O325" s="33"/>
      <c r="P325" s="33"/>
      <c r="Q325" s="33"/>
      <c r="R325" s="33"/>
      <c r="S325" s="33"/>
      <c r="T325" s="33"/>
      <c r="U325" s="33"/>
      <c r="V325" s="33"/>
      <c r="W325" s="33"/>
      <c r="X325" s="33"/>
      <c r="Y325" s="33"/>
    </row>
    <row r="326" spans="1:25" ht="15">
      <c r="A326" s="25"/>
      <c r="B326" s="25"/>
      <c r="C326" s="25"/>
      <c r="D326" s="25"/>
      <c r="E326" s="25"/>
      <c r="F326" s="25"/>
      <c r="G326" s="33"/>
      <c r="H326" s="33"/>
      <c r="I326" s="35"/>
      <c r="J326" s="35"/>
      <c r="K326" s="35"/>
      <c r="L326" s="33"/>
      <c r="M326" s="33"/>
      <c r="N326" s="33"/>
      <c r="O326" s="33"/>
      <c r="P326" s="33"/>
      <c r="Q326" s="33"/>
      <c r="R326" s="33"/>
      <c r="S326" s="33"/>
      <c r="T326" s="33"/>
      <c r="U326" s="33"/>
      <c r="V326" s="33"/>
      <c r="W326" s="33"/>
      <c r="X326" s="33"/>
      <c r="Y326" s="33"/>
    </row>
    <row r="327" spans="1:25" ht="15">
      <c r="A327" s="25"/>
      <c r="B327" s="25"/>
      <c r="C327" s="25"/>
      <c r="D327" s="25"/>
      <c r="E327" s="25"/>
      <c r="F327" s="25"/>
      <c r="G327" s="33"/>
      <c r="H327" s="33"/>
      <c r="I327" s="35"/>
      <c r="J327" s="35"/>
      <c r="K327" s="35"/>
      <c r="L327" s="33"/>
      <c r="M327" s="33"/>
      <c r="N327" s="33"/>
      <c r="O327" s="33"/>
      <c r="P327" s="33"/>
      <c r="Q327" s="33"/>
      <c r="R327" s="33"/>
      <c r="S327" s="33"/>
      <c r="T327" s="33"/>
      <c r="U327" s="33"/>
      <c r="V327" s="33"/>
      <c r="W327" s="33"/>
      <c r="X327" s="33"/>
      <c r="Y327" s="33"/>
    </row>
    <row r="328" spans="1:25" ht="15">
      <c r="A328" s="25"/>
      <c r="B328" s="25"/>
      <c r="C328" s="25"/>
      <c r="D328" s="25"/>
      <c r="E328" s="25"/>
      <c r="F328" s="25"/>
      <c r="G328" s="33"/>
      <c r="H328" s="33"/>
      <c r="I328" s="35"/>
      <c r="J328" s="35"/>
      <c r="K328" s="35"/>
      <c r="L328" s="33"/>
      <c r="M328" s="33"/>
      <c r="N328" s="33"/>
      <c r="O328" s="33"/>
      <c r="P328" s="33"/>
      <c r="Q328" s="33"/>
      <c r="R328" s="33"/>
      <c r="S328" s="33"/>
      <c r="T328" s="33"/>
      <c r="U328" s="33"/>
      <c r="V328" s="33"/>
      <c r="W328" s="33"/>
      <c r="X328" s="33"/>
      <c r="Y328" s="33"/>
    </row>
    <row r="329" spans="1:25" ht="15">
      <c r="A329" s="25"/>
      <c r="B329" s="25"/>
      <c r="C329" s="25"/>
      <c r="D329" s="25"/>
      <c r="E329" s="25"/>
      <c r="F329" s="25"/>
      <c r="G329" s="33"/>
      <c r="H329" s="33"/>
      <c r="I329" s="35"/>
      <c r="J329" s="35"/>
      <c r="K329" s="35"/>
      <c r="L329" s="33"/>
      <c r="M329" s="33"/>
      <c r="N329" s="33"/>
      <c r="O329" s="33"/>
      <c r="P329" s="33"/>
      <c r="Q329" s="33"/>
      <c r="R329" s="33"/>
      <c r="S329" s="33"/>
      <c r="T329" s="33"/>
      <c r="U329" s="33"/>
      <c r="V329" s="33"/>
      <c r="W329" s="33"/>
      <c r="X329" s="33"/>
      <c r="Y329" s="33"/>
    </row>
    <row r="330" spans="1:25" ht="15">
      <c r="A330" s="25"/>
      <c r="B330" s="25"/>
      <c r="C330" s="25"/>
      <c r="D330" s="25"/>
      <c r="E330" s="25"/>
      <c r="F330" s="25"/>
      <c r="G330" s="33"/>
      <c r="H330" s="33"/>
      <c r="I330" s="35"/>
      <c r="J330" s="35"/>
      <c r="K330" s="35"/>
      <c r="L330" s="33"/>
      <c r="M330" s="33"/>
      <c r="N330" s="33"/>
      <c r="O330" s="33"/>
      <c r="P330" s="33"/>
      <c r="Q330" s="33"/>
      <c r="R330" s="33"/>
      <c r="S330" s="33"/>
      <c r="T330" s="33"/>
      <c r="U330" s="33"/>
      <c r="V330" s="33"/>
      <c r="W330" s="33"/>
      <c r="X330" s="33"/>
      <c r="Y330" s="33"/>
    </row>
    <row r="331" spans="1:25" ht="15">
      <c r="A331" s="25"/>
      <c r="B331" s="25"/>
      <c r="C331" s="25"/>
      <c r="D331" s="25"/>
      <c r="E331" s="25"/>
      <c r="F331" s="25"/>
      <c r="G331" s="33"/>
      <c r="H331" s="33"/>
      <c r="I331" s="35"/>
      <c r="J331" s="35"/>
      <c r="K331" s="35"/>
      <c r="L331" s="33"/>
      <c r="M331" s="33"/>
      <c r="N331" s="33"/>
      <c r="O331" s="33"/>
      <c r="P331" s="33"/>
      <c r="Q331" s="33"/>
      <c r="R331" s="33"/>
      <c r="S331" s="33"/>
      <c r="T331" s="33"/>
      <c r="U331" s="33"/>
      <c r="V331" s="33"/>
      <c r="W331" s="33"/>
      <c r="X331" s="33"/>
      <c r="Y331" s="33"/>
    </row>
    <row r="332" spans="1:25" ht="15">
      <c r="A332" s="25"/>
      <c r="B332" s="25"/>
      <c r="C332" s="25"/>
      <c r="D332" s="25"/>
      <c r="E332" s="25"/>
      <c r="F332" s="25"/>
      <c r="G332" s="33"/>
      <c r="H332" s="33"/>
      <c r="I332" s="35"/>
      <c r="J332" s="35"/>
      <c r="K332" s="35"/>
      <c r="L332" s="33"/>
      <c r="M332" s="33"/>
      <c r="N332" s="33"/>
      <c r="O332" s="33"/>
      <c r="P332" s="33"/>
      <c r="Q332" s="33"/>
      <c r="R332" s="33"/>
      <c r="S332" s="33"/>
      <c r="T332" s="33"/>
      <c r="U332" s="33"/>
      <c r="V332" s="33"/>
      <c r="W332" s="33"/>
      <c r="X332" s="33"/>
      <c r="Y332" s="33"/>
    </row>
    <row r="333" spans="1:25" ht="15">
      <c r="A333" s="25"/>
      <c r="B333" s="25"/>
      <c r="C333" s="25"/>
      <c r="D333" s="25"/>
      <c r="E333" s="25"/>
      <c r="F333" s="25"/>
      <c r="G333" s="33"/>
      <c r="H333" s="33"/>
      <c r="I333" s="35"/>
      <c r="J333" s="35"/>
      <c r="K333" s="35"/>
      <c r="L333" s="33"/>
      <c r="M333" s="33"/>
      <c r="N333" s="33"/>
      <c r="O333" s="33"/>
      <c r="P333" s="33"/>
      <c r="Q333" s="33"/>
      <c r="R333" s="33"/>
      <c r="S333" s="33"/>
      <c r="T333" s="33"/>
      <c r="U333" s="33"/>
      <c r="V333" s="33"/>
      <c r="W333" s="33"/>
      <c r="X333" s="33"/>
      <c r="Y333" s="33"/>
    </row>
    <row r="334" spans="1:25" ht="15">
      <c r="A334" s="25"/>
      <c r="B334" s="25"/>
      <c r="C334" s="25"/>
      <c r="D334" s="25"/>
      <c r="E334" s="25"/>
      <c r="F334" s="25"/>
      <c r="G334" s="33"/>
      <c r="H334" s="33"/>
      <c r="I334" s="35"/>
      <c r="J334" s="35"/>
      <c r="K334" s="35"/>
      <c r="L334" s="33"/>
      <c r="M334" s="33"/>
      <c r="N334" s="33"/>
      <c r="O334" s="33"/>
      <c r="P334" s="33"/>
      <c r="Q334" s="33"/>
      <c r="R334" s="33"/>
      <c r="S334" s="33"/>
      <c r="T334" s="33"/>
      <c r="U334" s="33"/>
      <c r="V334" s="33"/>
      <c r="W334" s="33"/>
      <c r="X334" s="33"/>
      <c r="Y334" s="33"/>
    </row>
    <row r="335" spans="1:25" ht="15">
      <c r="A335" s="25"/>
      <c r="B335" s="25"/>
      <c r="C335" s="25"/>
      <c r="D335" s="25"/>
      <c r="E335" s="25"/>
      <c r="F335" s="25"/>
      <c r="G335" s="33"/>
      <c r="H335" s="33"/>
      <c r="I335" s="35"/>
      <c r="J335" s="35"/>
      <c r="K335" s="35"/>
      <c r="L335" s="33"/>
      <c r="M335" s="33"/>
      <c r="N335" s="33"/>
      <c r="O335" s="33"/>
      <c r="P335" s="33"/>
      <c r="Q335" s="33"/>
      <c r="R335" s="33"/>
      <c r="S335" s="33"/>
      <c r="T335" s="33"/>
      <c r="U335" s="33"/>
      <c r="V335" s="33"/>
      <c r="W335" s="33"/>
      <c r="X335" s="33"/>
      <c r="Y335" s="33"/>
    </row>
    <row r="336" spans="1:25" ht="15">
      <c r="A336" s="25"/>
      <c r="B336" s="25"/>
      <c r="C336" s="25"/>
      <c r="D336" s="25"/>
      <c r="E336" s="25"/>
      <c r="F336" s="25"/>
      <c r="G336" s="33"/>
      <c r="H336" s="33"/>
      <c r="I336" s="35"/>
      <c r="J336" s="35"/>
      <c r="K336" s="35"/>
      <c r="L336" s="33"/>
      <c r="M336" s="33"/>
      <c r="N336" s="33"/>
      <c r="O336" s="33"/>
      <c r="P336" s="33"/>
      <c r="Q336" s="33"/>
      <c r="R336" s="33"/>
      <c r="S336" s="33"/>
      <c r="T336" s="33"/>
      <c r="U336" s="33"/>
      <c r="V336" s="33"/>
      <c r="W336" s="33"/>
      <c r="X336" s="33"/>
      <c r="Y336" s="33"/>
    </row>
    <row r="337" spans="1:25" ht="15">
      <c r="A337" s="25"/>
      <c r="B337" s="25"/>
      <c r="C337" s="25"/>
      <c r="D337" s="25"/>
      <c r="E337" s="25"/>
      <c r="F337" s="25"/>
      <c r="G337" s="33"/>
      <c r="H337" s="33"/>
      <c r="I337" s="35"/>
      <c r="J337" s="35"/>
      <c r="K337" s="35"/>
      <c r="L337" s="33"/>
      <c r="M337" s="33"/>
      <c r="N337" s="33"/>
      <c r="O337" s="33"/>
      <c r="P337" s="33"/>
      <c r="Q337" s="33"/>
      <c r="R337" s="33"/>
      <c r="S337" s="33"/>
      <c r="T337" s="33"/>
      <c r="U337" s="33"/>
      <c r="V337" s="33"/>
      <c r="W337" s="33"/>
      <c r="X337" s="33"/>
      <c r="Y337" s="33"/>
    </row>
  </sheetData>
  <mergeCells count="670">
    <mergeCell ref="F67:F68"/>
    <mergeCell ref="G67:G68"/>
    <mergeCell ref="F69:F70"/>
    <mergeCell ref="G69:G70"/>
    <mergeCell ref="F71:F72"/>
    <mergeCell ref="G71:G72"/>
    <mergeCell ref="E64:E66"/>
    <mergeCell ref="F64:F66"/>
    <mergeCell ref="G64:G66"/>
    <mergeCell ref="C68:D68"/>
    <mergeCell ref="B60:E60"/>
    <mergeCell ref="G60:J60"/>
    <mergeCell ref="B61:F61"/>
    <mergeCell ref="G61:K61"/>
    <mergeCell ref="C63:F63"/>
    <mergeCell ref="H63:K63"/>
    <mergeCell ref="C57:D57"/>
    <mergeCell ref="B67:B68"/>
    <mergeCell ref="B69:B70"/>
    <mergeCell ref="B71:B72"/>
    <mergeCell ref="B56:B57"/>
    <mergeCell ref="B58:B59"/>
    <mergeCell ref="B64:B66"/>
    <mergeCell ref="C64:D66"/>
    <mergeCell ref="C67:D67"/>
    <mergeCell ref="C69:D69"/>
    <mergeCell ref="C51:D51"/>
    <mergeCell ref="C52:D52"/>
    <mergeCell ref="B54:B55"/>
    <mergeCell ref="C54:D54"/>
    <mergeCell ref="C55:D55"/>
    <mergeCell ref="C56:D56"/>
    <mergeCell ref="G58:G59"/>
    <mergeCell ref="B47:B49"/>
    <mergeCell ref="B50:B51"/>
    <mergeCell ref="C50:D50"/>
    <mergeCell ref="F50:F51"/>
    <mergeCell ref="G50:G51"/>
    <mergeCell ref="B52:B53"/>
    <mergeCell ref="C53:D53"/>
    <mergeCell ref="C58:D58"/>
    <mergeCell ref="C59:D59"/>
    <mergeCell ref="H58:I58"/>
    <mergeCell ref="K69:K70"/>
    <mergeCell ref="K71:K72"/>
    <mergeCell ref="F52:F53"/>
    <mergeCell ref="G52:G53"/>
    <mergeCell ref="F54:F55"/>
    <mergeCell ref="G54:G55"/>
    <mergeCell ref="F56:F57"/>
    <mergeCell ref="G56:G57"/>
    <mergeCell ref="F58:F59"/>
    <mergeCell ref="B80:K80"/>
    <mergeCell ref="C81:F81"/>
    <mergeCell ref="H81:K81"/>
    <mergeCell ref="K82:K84"/>
    <mergeCell ref="H52:I52"/>
    <mergeCell ref="H53:I53"/>
    <mergeCell ref="H54:I54"/>
    <mergeCell ref="H55:I55"/>
    <mergeCell ref="H56:I56"/>
    <mergeCell ref="H57:I57"/>
    <mergeCell ref="H68:I68"/>
    <mergeCell ref="H69:I69"/>
    <mergeCell ref="H70:I70"/>
    <mergeCell ref="H71:I71"/>
    <mergeCell ref="H72:I72"/>
    <mergeCell ref="B78:F78"/>
    <mergeCell ref="G78:K78"/>
    <mergeCell ref="C70:D70"/>
    <mergeCell ref="C71:D71"/>
    <mergeCell ref="C72:D72"/>
    <mergeCell ref="K56:K57"/>
    <mergeCell ref="K58:K59"/>
    <mergeCell ref="K64:K66"/>
    <mergeCell ref="K67:K68"/>
    <mergeCell ref="F82:F84"/>
    <mergeCell ref="G82:G84"/>
    <mergeCell ref="H59:I59"/>
    <mergeCell ref="H64:I66"/>
    <mergeCell ref="J64:J66"/>
    <mergeCell ref="H67:I67"/>
    <mergeCell ref="B85:B86"/>
    <mergeCell ref="C85:D85"/>
    <mergeCell ref="C86:D86"/>
    <mergeCell ref="C87:D87"/>
    <mergeCell ref="C88:D88"/>
    <mergeCell ref="B82:B84"/>
    <mergeCell ref="B87:B88"/>
    <mergeCell ref="F85:F86"/>
    <mergeCell ref="G85:G86"/>
    <mergeCell ref="F87:F88"/>
    <mergeCell ref="G87:G88"/>
    <mergeCell ref="C82:D84"/>
    <mergeCell ref="E82:E84"/>
    <mergeCell ref="F75:F76"/>
    <mergeCell ref="G75:G76"/>
    <mergeCell ref="H75:I75"/>
    <mergeCell ref="K75:K76"/>
    <mergeCell ref="H76:I76"/>
    <mergeCell ref="G77:J77"/>
    <mergeCell ref="C75:D75"/>
    <mergeCell ref="C76:D76"/>
    <mergeCell ref="B77:E77"/>
    <mergeCell ref="C73:D73"/>
    <mergeCell ref="C74:D74"/>
    <mergeCell ref="B75:B76"/>
    <mergeCell ref="C23:D23"/>
    <mergeCell ref="B73:B74"/>
    <mergeCell ref="F73:F74"/>
    <mergeCell ref="G73:G74"/>
    <mergeCell ref="H73:I73"/>
    <mergeCell ref="K73:K74"/>
    <mergeCell ref="H74:I74"/>
    <mergeCell ref="K50:K51"/>
    <mergeCell ref="K52:K53"/>
    <mergeCell ref="K54:K55"/>
    <mergeCell ref="F23:F24"/>
    <mergeCell ref="G23:G24"/>
    <mergeCell ref="B17:B18"/>
    <mergeCell ref="B19:B20"/>
    <mergeCell ref="B21:B22"/>
    <mergeCell ref="B23:B24"/>
    <mergeCell ref="C19:D19"/>
    <mergeCell ref="C20:D20"/>
    <mergeCell ref="C21:D21"/>
    <mergeCell ref="C22:D22"/>
    <mergeCell ref="F17:F18"/>
    <mergeCell ref="G17:G18"/>
    <mergeCell ref="F19:F20"/>
    <mergeCell ref="G19:G20"/>
    <mergeCell ref="F21:F22"/>
    <mergeCell ref="G21:G22"/>
    <mergeCell ref="B89:B90"/>
    <mergeCell ref="C89:D89"/>
    <mergeCell ref="F89:F90"/>
    <mergeCell ref="G89:G90"/>
    <mergeCell ref="C90:D90"/>
    <mergeCell ref="H88:I88"/>
    <mergeCell ref="H89:I89"/>
    <mergeCell ref="B7:C7"/>
    <mergeCell ref="C24:D24"/>
    <mergeCell ref="B25:E25"/>
    <mergeCell ref="B26:F26"/>
    <mergeCell ref="E12:E14"/>
    <mergeCell ref="F12:F14"/>
    <mergeCell ref="B15:B16"/>
    <mergeCell ref="C15:D15"/>
    <mergeCell ref="F15:F16"/>
    <mergeCell ref="C18:D18"/>
    <mergeCell ref="B2:K2"/>
    <mergeCell ref="B3:C3"/>
    <mergeCell ref="J3:K3"/>
    <mergeCell ref="B4:C4"/>
    <mergeCell ref="B5:C5"/>
    <mergeCell ref="B6:C6"/>
    <mergeCell ref="H19:I19"/>
    <mergeCell ref="H20:I20"/>
    <mergeCell ref="J5:K5"/>
    <mergeCell ref="J6:K6"/>
    <mergeCell ref="J4:K4"/>
    <mergeCell ref="J7:K7"/>
    <mergeCell ref="G12:G14"/>
    <mergeCell ref="H12:I14"/>
    <mergeCell ref="H15:I15"/>
    <mergeCell ref="H16:I16"/>
    <mergeCell ref="H17:I17"/>
    <mergeCell ref="H18:I18"/>
    <mergeCell ref="G15:G16"/>
    <mergeCell ref="K23:K24"/>
    <mergeCell ref="B8:K8"/>
    <mergeCell ref="B9:K9"/>
    <mergeCell ref="B10:K10"/>
    <mergeCell ref="C11:F11"/>
    <mergeCell ref="H11:K11"/>
    <mergeCell ref="B12:B14"/>
    <mergeCell ref="C12:D14"/>
    <mergeCell ref="C16:D16"/>
    <mergeCell ref="C17:D17"/>
    <mergeCell ref="J12:J14"/>
    <mergeCell ref="K12:K14"/>
    <mergeCell ref="K15:K16"/>
    <mergeCell ref="K17:K18"/>
    <mergeCell ref="K19:K20"/>
    <mergeCell ref="K21:K22"/>
    <mergeCell ref="C37:D37"/>
    <mergeCell ref="C38:D38"/>
    <mergeCell ref="C34:D34"/>
    <mergeCell ref="H34:I34"/>
    <mergeCell ref="C35:D35"/>
    <mergeCell ref="H35:I35"/>
    <mergeCell ref="C36:D36"/>
    <mergeCell ref="H36:I36"/>
    <mergeCell ref="H37:I37"/>
    <mergeCell ref="H38:I38"/>
    <mergeCell ref="C39:D39"/>
    <mergeCell ref="H39:I39"/>
    <mergeCell ref="F40:F41"/>
    <mergeCell ref="G40:G41"/>
    <mergeCell ref="H40:I40"/>
    <mergeCell ref="H41:I41"/>
    <mergeCell ref="B40:B41"/>
    <mergeCell ref="B42:E42"/>
    <mergeCell ref="B43:F43"/>
    <mergeCell ref="K32:K33"/>
    <mergeCell ref="K34:K35"/>
    <mergeCell ref="K36:K37"/>
    <mergeCell ref="C40:D40"/>
    <mergeCell ref="C41:D41"/>
    <mergeCell ref="F38:F39"/>
    <mergeCell ref="G38:G39"/>
    <mergeCell ref="B45:K45"/>
    <mergeCell ref="C46:F46"/>
    <mergeCell ref="H46:K46"/>
    <mergeCell ref="C47:D49"/>
    <mergeCell ref="E47:E49"/>
    <mergeCell ref="F47:F49"/>
    <mergeCell ref="G47:G49"/>
    <mergeCell ref="H47:I49"/>
    <mergeCell ref="J47:J49"/>
    <mergeCell ref="K47:K49"/>
    <mergeCell ref="B29:B31"/>
    <mergeCell ref="K29:K31"/>
    <mergeCell ref="H32:I32"/>
    <mergeCell ref="H33:I33"/>
    <mergeCell ref="G42:J42"/>
    <mergeCell ref="G43:K43"/>
    <mergeCell ref="B32:B33"/>
    <mergeCell ref="B34:B35"/>
    <mergeCell ref="B36:B37"/>
    <mergeCell ref="B38:B39"/>
    <mergeCell ref="F36:F37"/>
    <mergeCell ref="G36:G37"/>
    <mergeCell ref="H21:I21"/>
    <mergeCell ref="H22:I22"/>
    <mergeCell ref="H23:I23"/>
    <mergeCell ref="G25:J25"/>
    <mergeCell ref="G26:K26"/>
    <mergeCell ref="B27:K27"/>
    <mergeCell ref="H29:I31"/>
    <mergeCell ref="J29:J31"/>
    <mergeCell ref="C33:D33"/>
    <mergeCell ref="F29:F31"/>
    <mergeCell ref="F32:F33"/>
    <mergeCell ref="G32:G33"/>
    <mergeCell ref="F34:F35"/>
    <mergeCell ref="G34:G35"/>
    <mergeCell ref="F99:F101"/>
    <mergeCell ref="G99:G101"/>
    <mergeCell ref="K38:K39"/>
    <mergeCell ref="K40:K41"/>
    <mergeCell ref="C28:F28"/>
    <mergeCell ref="H28:K28"/>
    <mergeCell ref="C29:D31"/>
    <mergeCell ref="E29:E31"/>
    <mergeCell ref="G29:G31"/>
    <mergeCell ref="C32:D32"/>
    <mergeCell ref="H98:K98"/>
    <mergeCell ref="B93:B94"/>
    <mergeCell ref="F93:F94"/>
    <mergeCell ref="G93:G94"/>
    <mergeCell ref="H93:I93"/>
    <mergeCell ref="K93:K94"/>
    <mergeCell ref="B95:E95"/>
    <mergeCell ref="B96:F96"/>
    <mergeCell ref="B99:B101"/>
    <mergeCell ref="E99:E101"/>
    <mergeCell ref="H82:I84"/>
    <mergeCell ref="H94:I94"/>
    <mergeCell ref="G95:J95"/>
    <mergeCell ref="G96:K96"/>
    <mergeCell ref="B97:K97"/>
    <mergeCell ref="C98:F98"/>
    <mergeCell ref="G104:G105"/>
    <mergeCell ref="C105:D105"/>
    <mergeCell ref="B106:B107"/>
    <mergeCell ref="G106:G107"/>
    <mergeCell ref="H50:I50"/>
    <mergeCell ref="H51:I51"/>
    <mergeCell ref="C99:D101"/>
    <mergeCell ref="C102:D102"/>
    <mergeCell ref="C93:D93"/>
    <mergeCell ref="C94:D94"/>
    <mergeCell ref="B117:B119"/>
    <mergeCell ref="C117:D119"/>
    <mergeCell ref="E117:E119"/>
    <mergeCell ref="F117:F119"/>
    <mergeCell ref="G117:G119"/>
    <mergeCell ref="C106:D106"/>
    <mergeCell ref="C107:D107"/>
    <mergeCell ref="C103:D103"/>
    <mergeCell ref="H111:I111"/>
    <mergeCell ref="G112:J112"/>
    <mergeCell ref="G113:K113"/>
    <mergeCell ref="B115:K115"/>
    <mergeCell ref="C116:F116"/>
    <mergeCell ref="H116:K116"/>
    <mergeCell ref="C109:D109"/>
    <mergeCell ref="C110:D110"/>
    <mergeCell ref="B102:B103"/>
    <mergeCell ref="K89:K90"/>
    <mergeCell ref="H90:I90"/>
    <mergeCell ref="B91:B92"/>
    <mergeCell ref="F91:F92"/>
    <mergeCell ref="G91:G92"/>
    <mergeCell ref="H91:I91"/>
    <mergeCell ref="K91:K92"/>
    <mergeCell ref="H92:I92"/>
    <mergeCell ref="C91:D91"/>
    <mergeCell ref="C92:D92"/>
    <mergeCell ref="H110:I110"/>
    <mergeCell ref="K110:K111"/>
    <mergeCell ref="K106:K107"/>
    <mergeCell ref="H107:I107"/>
    <mergeCell ref="J82:J84"/>
    <mergeCell ref="H85:I85"/>
    <mergeCell ref="K85:K86"/>
    <mergeCell ref="H86:I86"/>
    <mergeCell ref="H87:I87"/>
    <mergeCell ref="K87:K88"/>
    <mergeCell ref="H99:I101"/>
    <mergeCell ref="J99:J101"/>
    <mergeCell ref="K99:K101"/>
    <mergeCell ref="H105:I105"/>
    <mergeCell ref="H106:I106"/>
    <mergeCell ref="H108:I108"/>
    <mergeCell ref="K108:K109"/>
    <mergeCell ref="H109:I109"/>
    <mergeCell ref="K161:K162"/>
    <mergeCell ref="K163:K164"/>
    <mergeCell ref="K137:K138"/>
    <mergeCell ref="H157:I157"/>
    <mergeCell ref="K157:K158"/>
    <mergeCell ref="H152:I154"/>
    <mergeCell ref="H139:I139"/>
    <mergeCell ref="H140:I140"/>
    <mergeCell ref="K169:K171"/>
    <mergeCell ref="K172:K173"/>
    <mergeCell ref="H173:I173"/>
    <mergeCell ref="H137:I137"/>
    <mergeCell ref="H138:I138"/>
    <mergeCell ref="H158:I158"/>
    <mergeCell ref="H159:I159"/>
    <mergeCell ref="K159:K160"/>
    <mergeCell ref="H160:I160"/>
    <mergeCell ref="H161:I161"/>
    <mergeCell ref="G182:J182"/>
    <mergeCell ref="G183:K183"/>
    <mergeCell ref="H169:I171"/>
    <mergeCell ref="H172:I172"/>
    <mergeCell ref="H162:I162"/>
    <mergeCell ref="H164:I164"/>
    <mergeCell ref="G165:J165"/>
    <mergeCell ref="G166:K166"/>
    <mergeCell ref="H168:K168"/>
    <mergeCell ref="J169:J171"/>
    <mergeCell ref="H177:I177"/>
    <mergeCell ref="H178:I178"/>
    <mergeCell ref="K178:K179"/>
    <mergeCell ref="H179:I179"/>
    <mergeCell ref="H180:I180"/>
    <mergeCell ref="K180:K181"/>
    <mergeCell ref="H181:I181"/>
    <mergeCell ref="J152:J154"/>
    <mergeCell ref="K152:K154"/>
    <mergeCell ref="F155:F156"/>
    <mergeCell ref="G155:G156"/>
    <mergeCell ref="H155:I155"/>
    <mergeCell ref="K155:K156"/>
    <mergeCell ref="H156:I156"/>
    <mergeCell ref="H176:I176"/>
    <mergeCell ref="K176:K177"/>
    <mergeCell ref="F139:F140"/>
    <mergeCell ref="G139:G140"/>
    <mergeCell ref="F141:F142"/>
    <mergeCell ref="G141:G142"/>
    <mergeCell ref="F143:F144"/>
    <mergeCell ref="G143:G144"/>
    <mergeCell ref="F145:F146"/>
    <mergeCell ref="G145:G146"/>
    <mergeCell ref="B139:B140"/>
    <mergeCell ref="C140:D140"/>
    <mergeCell ref="C138:D138"/>
    <mergeCell ref="C139:D139"/>
    <mergeCell ref="H174:I174"/>
    <mergeCell ref="K174:K175"/>
    <mergeCell ref="H175:I175"/>
    <mergeCell ref="K139:K140"/>
    <mergeCell ref="K141:K142"/>
    <mergeCell ref="K143:K144"/>
    <mergeCell ref="H141:I141"/>
    <mergeCell ref="H142:I142"/>
    <mergeCell ref="H143:I143"/>
    <mergeCell ref="H144:I144"/>
    <mergeCell ref="H145:I145"/>
    <mergeCell ref="B134:B136"/>
    <mergeCell ref="B137:B138"/>
    <mergeCell ref="C137:D137"/>
    <mergeCell ref="F137:F138"/>
    <mergeCell ref="G137:G138"/>
    <mergeCell ref="H151:K151"/>
    <mergeCell ref="C145:D145"/>
    <mergeCell ref="C146:D146"/>
    <mergeCell ref="B147:E147"/>
    <mergeCell ref="G147:J147"/>
    <mergeCell ref="B148:F148"/>
    <mergeCell ref="G148:K148"/>
    <mergeCell ref="B150:K150"/>
    <mergeCell ref="H146:I146"/>
    <mergeCell ref="K145:K146"/>
    <mergeCell ref="B169:B171"/>
    <mergeCell ref="B172:B173"/>
    <mergeCell ref="B198:B199"/>
    <mergeCell ref="B205:B207"/>
    <mergeCell ref="B141:B142"/>
    <mergeCell ref="C141:D141"/>
    <mergeCell ref="C142:D142"/>
    <mergeCell ref="C143:D143"/>
    <mergeCell ref="C144:D144"/>
    <mergeCell ref="C151:F151"/>
    <mergeCell ref="F187:F189"/>
    <mergeCell ref="G187:G189"/>
    <mergeCell ref="F190:F191"/>
    <mergeCell ref="G190:G191"/>
    <mergeCell ref="F192:F193"/>
    <mergeCell ref="B155:B156"/>
    <mergeCell ref="B157:B158"/>
    <mergeCell ref="B159:B160"/>
    <mergeCell ref="B161:B162"/>
    <mergeCell ref="B163:B164"/>
    <mergeCell ref="B192:B193"/>
    <mergeCell ref="B194:B195"/>
    <mergeCell ref="B196:B197"/>
    <mergeCell ref="B185:K185"/>
    <mergeCell ref="C186:F186"/>
    <mergeCell ref="H186:K186"/>
    <mergeCell ref="E187:E189"/>
    <mergeCell ref="F194:F195"/>
    <mergeCell ref="F196:F197"/>
    <mergeCell ref="G196:G197"/>
    <mergeCell ref="C160:D160"/>
    <mergeCell ref="C161:D161"/>
    <mergeCell ref="B208:B209"/>
    <mergeCell ref="B210:B211"/>
    <mergeCell ref="B212:B213"/>
    <mergeCell ref="B214:B215"/>
    <mergeCell ref="B178:B179"/>
    <mergeCell ref="B180:B181"/>
    <mergeCell ref="B187:B189"/>
    <mergeCell ref="B190:B191"/>
    <mergeCell ref="C156:D156"/>
    <mergeCell ref="C152:D154"/>
    <mergeCell ref="C155:D155"/>
    <mergeCell ref="C157:D157"/>
    <mergeCell ref="C158:D158"/>
    <mergeCell ref="C159:D159"/>
    <mergeCell ref="B143:B144"/>
    <mergeCell ref="B145:B146"/>
    <mergeCell ref="B152:B154"/>
    <mergeCell ref="E152:E154"/>
    <mergeCell ref="F152:F154"/>
    <mergeCell ref="G152:G154"/>
    <mergeCell ref="C168:F168"/>
    <mergeCell ref="C169:D171"/>
    <mergeCell ref="F157:F158"/>
    <mergeCell ref="G157:G158"/>
    <mergeCell ref="F159:F160"/>
    <mergeCell ref="G159:G160"/>
    <mergeCell ref="F161:F162"/>
    <mergeCell ref="G161:G162"/>
    <mergeCell ref="F163:F164"/>
    <mergeCell ref="G163:G164"/>
    <mergeCell ref="F178:F179"/>
    <mergeCell ref="G178:G179"/>
    <mergeCell ref="E169:E171"/>
    <mergeCell ref="F169:F171"/>
    <mergeCell ref="G169:G171"/>
    <mergeCell ref="C162:D162"/>
    <mergeCell ref="C163:D163"/>
    <mergeCell ref="C164:D164"/>
    <mergeCell ref="B165:E165"/>
    <mergeCell ref="B166:F166"/>
    <mergeCell ref="F180:F181"/>
    <mergeCell ref="G180:G181"/>
    <mergeCell ref="C181:D181"/>
    <mergeCell ref="B182:E182"/>
    <mergeCell ref="B183:F183"/>
    <mergeCell ref="B174:B175"/>
    <mergeCell ref="B176:B177"/>
    <mergeCell ref="F176:F177"/>
    <mergeCell ref="G176:G177"/>
    <mergeCell ref="C177:D177"/>
    <mergeCell ref="C195:D195"/>
    <mergeCell ref="C196:D196"/>
    <mergeCell ref="C197:D197"/>
    <mergeCell ref="C178:D178"/>
    <mergeCell ref="C179:D179"/>
    <mergeCell ref="C180:D180"/>
    <mergeCell ref="C187:D189"/>
    <mergeCell ref="C190:D190"/>
    <mergeCell ref="C191:D191"/>
    <mergeCell ref="C192:D192"/>
    <mergeCell ref="C193:D193"/>
    <mergeCell ref="C194:D194"/>
    <mergeCell ref="G216:G217"/>
    <mergeCell ref="F198:F199"/>
    <mergeCell ref="G198:G199"/>
    <mergeCell ref="C199:D199"/>
    <mergeCell ref="B200:E200"/>
    <mergeCell ref="B201:F201"/>
    <mergeCell ref="B216:B217"/>
    <mergeCell ref="G205:G207"/>
    <mergeCell ref="G208:G209"/>
    <mergeCell ref="C215:D215"/>
    <mergeCell ref="C216:D216"/>
    <mergeCell ref="C217:D217"/>
    <mergeCell ref="B218:E218"/>
    <mergeCell ref="F205:F207"/>
    <mergeCell ref="G210:G211"/>
    <mergeCell ref="G212:G213"/>
    <mergeCell ref="G214:G215"/>
    <mergeCell ref="F208:F209"/>
    <mergeCell ref="F210:F211"/>
    <mergeCell ref="F212:F213"/>
    <mergeCell ref="C198:D198"/>
    <mergeCell ref="C205:D207"/>
    <mergeCell ref="E205:E207"/>
    <mergeCell ref="B219:F219"/>
    <mergeCell ref="C208:D208"/>
    <mergeCell ref="C209:D209"/>
    <mergeCell ref="C210:D210"/>
    <mergeCell ref="C211:D211"/>
    <mergeCell ref="C212:D212"/>
    <mergeCell ref="C213:D213"/>
    <mergeCell ref="C214:D214"/>
    <mergeCell ref="F214:F215"/>
    <mergeCell ref="F216:F217"/>
    <mergeCell ref="H187:I189"/>
    <mergeCell ref="J187:J189"/>
    <mergeCell ref="H190:I190"/>
    <mergeCell ref="K190:K191"/>
    <mergeCell ref="H191:I191"/>
    <mergeCell ref="H192:I192"/>
    <mergeCell ref="K192:K193"/>
    <mergeCell ref="K187:K189"/>
    <mergeCell ref="K198:K199"/>
    <mergeCell ref="H193:I193"/>
    <mergeCell ref="H194:I194"/>
    <mergeCell ref="H205:I207"/>
    <mergeCell ref="J205:J207"/>
    <mergeCell ref="K205:K207"/>
    <mergeCell ref="K194:K195"/>
    <mergeCell ref="H195:I195"/>
    <mergeCell ref="G218:J218"/>
    <mergeCell ref="G219:K219"/>
    <mergeCell ref="K210:K211"/>
    <mergeCell ref="H211:I211"/>
    <mergeCell ref="H212:I212"/>
    <mergeCell ref="K212:K213"/>
    <mergeCell ref="H213:I213"/>
    <mergeCell ref="H214:I214"/>
    <mergeCell ref="K214:K215"/>
    <mergeCell ref="H210:I210"/>
    <mergeCell ref="C175:D175"/>
    <mergeCell ref="C176:D176"/>
    <mergeCell ref="H208:I208"/>
    <mergeCell ref="K208:K209"/>
    <mergeCell ref="H215:I215"/>
    <mergeCell ref="H216:I216"/>
    <mergeCell ref="K216:K217"/>
    <mergeCell ref="H217:I217"/>
    <mergeCell ref="H209:I209"/>
    <mergeCell ref="H196:I196"/>
    <mergeCell ref="B202:K202"/>
    <mergeCell ref="B203:K203"/>
    <mergeCell ref="C204:F204"/>
    <mergeCell ref="H204:K204"/>
    <mergeCell ref="C172:D172"/>
    <mergeCell ref="F172:F173"/>
    <mergeCell ref="G172:G173"/>
    <mergeCell ref="C173:D173"/>
    <mergeCell ref="C174:D174"/>
    <mergeCell ref="F174:F175"/>
    <mergeCell ref="G110:G111"/>
    <mergeCell ref="G192:G193"/>
    <mergeCell ref="G194:G195"/>
    <mergeCell ref="H199:I199"/>
    <mergeCell ref="G200:J200"/>
    <mergeCell ref="G201:K201"/>
    <mergeCell ref="G174:G175"/>
    <mergeCell ref="K196:K197"/>
    <mergeCell ref="H197:I197"/>
    <mergeCell ref="H198:I198"/>
    <mergeCell ref="G108:G109"/>
    <mergeCell ref="B110:B111"/>
    <mergeCell ref="F102:F103"/>
    <mergeCell ref="G102:G103"/>
    <mergeCell ref="H102:I102"/>
    <mergeCell ref="K102:K103"/>
    <mergeCell ref="H103:I103"/>
    <mergeCell ref="H104:I104"/>
    <mergeCell ref="K104:K105"/>
    <mergeCell ref="F110:F111"/>
    <mergeCell ref="C111:D111"/>
    <mergeCell ref="B112:E112"/>
    <mergeCell ref="B113:F113"/>
    <mergeCell ref="F104:F105"/>
    <mergeCell ref="F106:F107"/>
    <mergeCell ref="B108:B109"/>
    <mergeCell ref="C108:D108"/>
    <mergeCell ref="F108:F109"/>
    <mergeCell ref="B104:B105"/>
    <mergeCell ref="C104:D104"/>
    <mergeCell ref="B120:B121"/>
    <mergeCell ref="F120:F121"/>
    <mergeCell ref="G120:G121"/>
    <mergeCell ref="H120:I120"/>
    <mergeCell ref="K120:K121"/>
    <mergeCell ref="H121:I121"/>
    <mergeCell ref="C120:D120"/>
    <mergeCell ref="C121:D121"/>
    <mergeCell ref="K124:K125"/>
    <mergeCell ref="H125:I125"/>
    <mergeCell ref="C124:D124"/>
    <mergeCell ref="C125:D125"/>
    <mergeCell ref="H117:I119"/>
    <mergeCell ref="J117:J119"/>
    <mergeCell ref="K117:K119"/>
    <mergeCell ref="C122:D122"/>
    <mergeCell ref="C123:D123"/>
    <mergeCell ref="B124:B125"/>
    <mergeCell ref="F124:F125"/>
    <mergeCell ref="G124:G125"/>
    <mergeCell ref="H124:I124"/>
    <mergeCell ref="H128:I128"/>
    <mergeCell ref="K128:K129"/>
    <mergeCell ref="H129:I129"/>
    <mergeCell ref="G130:J130"/>
    <mergeCell ref="B122:B123"/>
    <mergeCell ref="F122:F123"/>
    <mergeCell ref="G122:G123"/>
    <mergeCell ref="H122:I122"/>
    <mergeCell ref="K122:K123"/>
    <mergeCell ref="H123:I123"/>
    <mergeCell ref="B130:E130"/>
    <mergeCell ref="C126:D126"/>
    <mergeCell ref="C127:D127"/>
    <mergeCell ref="B128:B129"/>
    <mergeCell ref="F128:F129"/>
    <mergeCell ref="G128:G129"/>
    <mergeCell ref="J134:J136"/>
    <mergeCell ref="K134:K136"/>
    <mergeCell ref="B126:B127"/>
    <mergeCell ref="F126:F127"/>
    <mergeCell ref="G126:G127"/>
    <mergeCell ref="H126:I126"/>
    <mergeCell ref="K126:K127"/>
    <mergeCell ref="H127:I127"/>
    <mergeCell ref="C128:D128"/>
    <mergeCell ref="C129:D129"/>
    <mergeCell ref="B131:F131"/>
    <mergeCell ref="G131:K131"/>
    <mergeCell ref="B132:K132"/>
    <mergeCell ref="C133:F133"/>
    <mergeCell ref="H133:K133"/>
    <mergeCell ref="C134:D136"/>
    <mergeCell ref="E134:E136"/>
    <mergeCell ref="F134:F136"/>
    <mergeCell ref="G134:G136"/>
    <mergeCell ref="H134:I136"/>
  </mergeCells>
  <dataValidations count="2">
    <dataValidation type="list" allowBlank="1" showErrorMessage="1" sqref="C11 H11 C28 H28 C46 H46 C63 H63 C81 H81 C98 H98 C116 H116 C133 H133 C151 H151 C168 H168 C186 H186 C204 H204" xr:uid="{00000000-0002-0000-0000-000001000000}">
      <formula1>$B$4:$C$7</formula1>
    </dataValidation>
    <dataValidation type="list" allowBlank="1" showErrorMessage="1" sqref="F15 K15 F17 K17 F19 K19 F21 K21 F23 K23 F32 K32 F34 K34 F36 K36 F38 K38 F40 K40 F50 K50 F52 K52 F54 K54 F56 K56 F58 K58 F67 K67 F69 K69 F71 K71 F73 K73 F75 K75 F85 K85 F87 K87 F89 K89 F91 K91 F93 K93 F102 K102 F104 K104 F106 K106 F108 K108 F110 K110 F120 K120 F122 K122 F124 K124 F126 K126 F128 K128 F137 K137 F139 K139 F141 K141 F143 K143 F145 K145 F155 K155 F157 K157 F159 K159 F161 K161 F163 K163 F172 K172 F174 K174 F176 K176 F178 K178 F180 K180 F190 K190 F192 K192 F194 K194 F196 K196 F198 K198 F208 K208 F210 K210 F212 K212 F214 K214 F216 K216" xr:uid="{00000000-0002-0000-0000-000000000000}">
      <formula1>$C$241:$C$262</formula1>
    </dataValidation>
  </dataValidations>
  <printOptions horizontalCentered="1" gridLines="1"/>
  <pageMargins left="0.7" right="0.7" top="0.75" bottom="0.75" header="0" footer="0"/>
  <pageSetup fitToHeight="0" pageOrder="overThenDown" orientation="portrait" cellComments="atEnd"/>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543C4-60A1-409D-955F-D9E87371A96A}">
  <sheetPr>
    <outlinePr summaryBelow="0" summaryRight="0"/>
    <pageSetUpPr fitToPage="1"/>
  </sheetPr>
  <dimension ref="A1:Z338"/>
  <sheetViews>
    <sheetView showGridLines="0" workbookViewId="0"/>
  </sheetViews>
  <sheetFormatPr defaultColWidth="12.5703125" defaultRowHeight="12.75" customHeight="1"/>
  <cols>
    <col min="1" max="1" width="2.42578125" customWidth="1"/>
    <col min="2" max="2" width="7.5703125" customWidth="1"/>
    <col min="3" max="3" width="13.85546875" customWidth="1"/>
    <col min="4" max="4" width="8.85546875" customWidth="1"/>
    <col min="5" max="5" width="5.140625" customWidth="1"/>
    <col min="6" max="6" width="8.85546875" customWidth="1"/>
    <col min="7" max="7" width="7.5703125" customWidth="1"/>
    <col min="8" max="9" width="11.42578125" customWidth="1"/>
    <col min="10" max="10" width="5.140625" customWidth="1"/>
    <col min="11" max="11" width="8.42578125" customWidth="1"/>
    <col min="12" max="12" width="6.7109375" customWidth="1"/>
    <col min="13" max="13" width="10.42578125" hidden="1" customWidth="1"/>
    <col min="14" max="14" width="18.7109375" hidden="1" customWidth="1"/>
    <col min="15" max="15" width="13.7109375" hidden="1" customWidth="1"/>
    <col min="16" max="16" width="16.5703125" hidden="1" customWidth="1"/>
    <col min="17" max="17" width="10.7109375" hidden="1" customWidth="1"/>
    <col min="18" max="18" width="17.140625" hidden="1" customWidth="1"/>
    <col min="19" max="19" width="19.85546875" hidden="1" customWidth="1"/>
    <col min="20" max="20" width="23" hidden="1" customWidth="1"/>
    <col min="21" max="21" width="12.5703125" hidden="1" customWidth="1"/>
    <col min="22" max="25" width="8.42578125" hidden="1" customWidth="1"/>
    <col min="26" max="26" width="5" hidden="1" customWidth="1"/>
  </cols>
  <sheetData>
    <row r="1" spans="1:26" ht="23.25">
      <c r="A1" s="1" t="s">
        <v>396</v>
      </c>
      <c r="B1" s="1"/>
      <c r="C1" s="1"/>
      <c r="D1" s="1"/>
      <c r="E1" s="1"/>
      <c r="F1" s="1"/>
      <c r="G1" s="1"/>
      <c r="H1" s="1"/>
      <c r="I1" s="1"/>
      <c r="J1" s="1"/>
      <c r="K1" s="1"/>
      <c r="L1" s="1"/>
      <c r="M1" s="1"/>
      <c r="N1" s="1"/>
      <c r="O1" s="1"/>
      <c r="P1" s="1"/>
      <c r="Q1" s="1"/>
      <c r="R1" s="1"/>
      <c r="S1" s="1"/>
      <c r="T1" s="1"/>
      <c r="U1" s="1"/>
      <c r="V1" s="1"/>
      <c r="W1" s="1"/>
      <c r="X1" s="1"/>
      <c r="Y1" s="1"/>
      <c r="Z1" s="1"/>
    </row>
    <row r="2" spans="1:26" ht="23.25">
      <c r="A2" s="1"/>
      <c r="B2" s="61" t="s">
        <v>1117</v>
      </c>
      <c r="C2" s="45"/>
      <c r="D2" s="45"/>
      <c r="E2" s="45"/>
      <c r="F2" s="45"/>
      <c r="G2" s="45"/>
      <c r="H2" s="45"/>
      <c r="I2" s="45"/>
      <c r="J2" s="45"/>
      <c r="K2" s="43"/>
      <c r="L2" s="1"/>
      <c r="M2" s="1"/>
      <c r="N2" s="1"/>
      <c r="O2" s="1"/>
      <c r="P2" s="1"/>
      <c r="Q2" s="1"/>
      <c r="R2" s="1"/>
      <c r="S2" s="1"/>
      <c r="T2" s="1"/>
      <c r="U2" s="1"/>
      <c r="V2" s="1"/>
      <c r="W2" s="1"/>
      <c r="X2" s="1"/>
      <c r="Y2" s="1"/>
      <c r="Z2" s="1"/>
    </row>
    <row r="3" spans="1:26" ht="15">
      <c r="A3" s="2"/>
      <c r="B3" s="62" t="s">
        <v>1</v>
      </c>
      <c r="C3" s="43"/>
      <c r="D3" s="3" t="s">
        <v>2</v>
      </c>
      <c r="E3" s="3" t="s">
        <v>3</v>
      </c>
      <c r="F3" s="3" t="s">
        <v>4</v>
      </c>
      <c r="G3" s="3" t="s">
        <v>5</v>
      </c>
      <c r="H3" s="3" t="s">
        <v>6</v>
      </c>
      <c r="I3" s="3" t="s">
        <v>7</v>
      </c>
      <c r="J3" s="62" t="s">
        <v>8</v>
      </c>
      <c r="K3" s="43"/>
      <c r="L3" s="4"/>
      <c r="M3" s="4"/>
      <c r="N3" s="4"/>
      <c r="O3" s="5" t="s">
        <v>9</v>
      </c>
      <c r="P3" s="4" t="s">
        <v>10</v>
      </c>
      <c r="Q3" s="4" t="s">
        <v>11</v>
      </c>
      <c r="R3" s="4" t="s">
        <v>12</v>
      </c>
      <c r="S3" s="4" t="s">
        <v>13</v>
      </c>
      <c r="T3" s="4" t="s">
        <v>14</v>
      </c>
      <c r="U3" s="4" t="s">
        <v>15</v>
      </c>
      <c r="V3" s="4"/>
      <c r="W3" s="4"/>
      <c r="X3" s="4"/>
      <c r="Y3" s="4"/>
      <c r="Z3" s="4"/>
    </row>
    <row r="4" spans="1:26" ht="15">
      <c r="A4" s="6">
        <v>1</v>
      </c>
      <c r="B4" s="63" t="str">
        <f>VLOOKUP(A4,$M$4:$X$7,2,FALSE)</f>
        <v>GOSNELLS</v>
      </c>
      <c r="C4" s="43"/>
      <c r="D4" s="7">
        <f>VLOOKUP(A4,$M$4:$X$7,3,FALSE)</f>
        <v>6</v>
      </c>
      <c r="E4" s="7">
        <f>VLOOKUP(A4,$M$4:$X$7,4,FALSE)</f>
        <v>4</v>
      </c>
      <c r="F4" s="7">
        <f>VLOOKUP(A4,$M$4:$X$7,5,FALSE)</f>
        <v>0</v>
      </c>
      <c r="G4" s="7">
        <f>VLOOKUP(A4,$M$4:$X$7,6,FALSE)</f>
        <v>2</v>
      </c>
      <c r="H4" s="7">
        <f>VLOOKUP(A4,$M$4:$X$7,7,FALSE)</f>
        <v>17.5</v>
      </c>
      <c r="I4" s="7">
        <f>VLOOKUP(A4,$M$4:$X$7,8,FALSE)</f>
        <v>12.5</v>
      </c>
      <c r="J4" s="60">
        <f>VLOOKUP(A4,$M$4:$X$7,9,FALSE)</f>
        <v>8</v>
      </c>
      <c r="K4" s="43"/>
      <c r="L4" s="8"/>
      <c r="M4" s="8">
        <f>RANK(X4,$X$4:$X$7,1)</f>
        <v>2</v>
      </c>
      <c r="N4" s="9" t="s">
        <v>1010</v>
      </c>
      <c r="O4" s="88">
        <f>COUNTIF($N$9:$P$329,N4)</f>
        <v>6</v>
      </c>
      <c r="P4" s="87">
        <f>COUNTIF($R$9:$R$329,N4)</f>
        <v>4</v>
      </c>
      <c r="Q4" s="87">
        <f>COUNTIF($S$9:$T$329,N4)</f>
        <v>0</v>
      </c>
      <c r="R4" s="87">
        <f>O4-P4-Q4</f>
        <v>2</v>
      </c>
      <c r="S4" s="87">
        <f>SUMIF($N$8:$N$221,N4,$O$8:$O$221)+SUMIF($P$8:$P$221,N4,$Q$8:$Q$221)</f>
        <v>16.5</v>
      </c>
      <c r="T4" s="87">
        <f>O4*5-S4</f>
        <v>13.5</v>
      </c>
      <c r="U4" s="87">
        <f>P4*2+Q4</f>
        <v>8</v>
      </c>
      <c r="V4" s="87">
        <f>U4+(S4/100)</f>
        <v>8.1649999999999991</v>
      </c>
      <c r="W4" s="87">
        <f>RANK(V4,$V$4:$V$7)</f>
        <v>2</v>
      </c>
      <c r="X4" s="87">
        <f>W4+0.01</f>
        <v>2.0099999999999998</v>
      </c>
      <c r="Z4" s="8"/>
    </row>
    <row r="5" spans="1:26" ht="15">
      <c r="A5" s="6">
        <v>2</v>
      </c>
      <c r="B5" s="63" t="str">
        <f>VLOOKUP(A5,$M$4:$X$7,2,FALSE)</f>
        <v>ROYAL PERTH</v>
      </c>
      <c r="C5" s="43"/>
      <c r="D5" s="7">
        <f>VLOOKUP(A5,$M$4:$X$7,3,FALSE)</f>
        <v>6</v>
      </c>
      <c r="E5" s="7">
        <f>VLOOKUP(A5,$M$4:$X$7,4,FALSE)</f>
        <v>4</v>
      </c>
      <c r="F5" s="7">
        <f>VLOOKUP(A5,$M$4:$X$7,5,FALSE)</f>
        <v>0</v>
      </c>
      <c r="G5" s="7">
        <f>VLOOKUP(A5,$M$4:$X$7,6,FALSE)</f>
        <v>2</v>
      </c>
      <c r="H5" s="7">
        <f>VLOOKUP(A5,$M$4:$X$7,7,FALSE)</f>
        <v>16.5</v>
      </c>
      <c r="I5" s="7">
        <f>VLOOKUP(A5,$M$4:$X$7,8,FALSE)</f>
        <v>13.5</v>
      </c>
      <c r="J5" s="60">
        <f>VLOOKUP(A5,$M$4:$X$7,9,FALSE)</f>
        <v>8</v>
      </c>
      <c r="K5" s="43"/>
      <c r="L5" s="8"/>
      <c r="M5" s="8">
        <f>RANK(X5,$X$4:$X$7,1)</f>
        <v>3</v>
      </c>
      <c r="N5" s="9" t="s">
        <v>1033</v>
      </c>
      <c r="O5" s="88">
        <f>COUNTIF($N$9:$P$329,N5)</f>
        <v>6</v>
      </c>
      <c r="P5" s="87">
        <f>COUNTIF($R$9:$R$329,N5)</f>
        <v>2</v>
      </c>
      <c r="Q5" s="87">
        <f>COUNTIF($S$9:$T$329,N5)</f>
        <v>0</v>
      </c>
      <c r="R5" s="87">
        <f>O5-P5-Q5</f>
        <v>4</v>
      </c>
      <c r="S5" s="87">
        <f>SUMIF($N$8:$N$221,N5,$O$8:$O$221)+SUMIF($P$8:$P$221,N5,$Q$8:$Q$221)</f>
        <v>14</v>
      </c>
      <c r="T5" s="87">
        <f>O5*5-S5</f>
        <v>16</v>
      </c>
      <c r="U5" s="87">
        <f>P5*2+Q5</f>
        <v>4</v>
      </c>
      <c r="V5" s="87">
        <f>U5+(S5/100)</f>
        <v>4.1399999999999997</v>
      </c>
      <c r="W5" s="87">
        <f>RANK(V5,$V$4:$V$7)</f>
        <v>3</v>
      </c>
      <c r="X5" s="87">
        <f>W5+0.02</f>
        <v>3.02</v>
      </c>
      <c r="Z5" s="8"/>
    </row>
    <row r="6" spans="1:26" ht="15">
      <c r="A6" s="6">
        <v>3</v>
      </c>
      <c r="B6" s="63" t="str">
        <f>VLOOKUP(A6,$M$4:$X$7,2,FALSE)</f>
        <v>ROYAL FREMANTLE</v>
      </c>
      <c r="C6" s="43"/>
      <c r="D6" s="7">
        <f>VLOOKUP(A6,$M$4:$X$7,3,FALSE)</f>
        <v>6</v>
      </c>
      <c r="E6" s="7">
        <f>VLOOKUP(A6,$M$4:$X$7,4,FALSE)</f>
        <v>2</v>
      </c>
      <c r="F6" s="7">
        <f>VLOOKUP(A6,$M$4:$X$7,5,FALSE)</f>
        <v>0</v>
      </c>
      <c r="G6" s="7">
        <f>VLOOKUP(A6,$M$4:$X$7,6,FALSE)</f>
        <v>4</v>
      </c>
      <c r="H6" s="7">
        <f>VLOOKUP(A6,$M$4:$X$7,7,FALSE)</f>
        <v>14</v>
      </c>
      <c r="I6" s="7">
        <f>VLOOKUP(A6,$M$4:$X$7,8,FALSE)</f>
        <v>16</v>
      </c>
      <c r="J6" s="60">
        <f>VLOOKUP(A6,$M$4:$X$7,9,FALSE)</f>
        <v>4</v>
      </c>
      <c r="K6" s="43"/>
      <c r="L6" s="8"/>
      <c r="M6" s="8">
        <f>RANK(X6,$X$4:$X$7,1)</f>
        <v>4</v>
      </c>
      <c r="N6" s="9" t="s">
        <v>1011</v>
      </c>
      <c r="O6" s="88">
        <f>COUNTIF($N$9:$P$329,N6)</f>
        <v>6</v>
      </c>
      <c r="P6" s="87">
        <f>COUNTIF($R$9:$R$329,N6)</f>
        <v>2</v>
      </c>
      <c r="Q6" s="87">
        <f>COUNTIF($S$9:$T$329,N6)</f>
        <v>0</v>
      </c>
      <c r="R6" s="87">
        <f>O6-P6-Q6</f>
        <v>4</v>
      </c>
      <c r="S6" s="87">
        <f>SUMIF($N$8:$N$221,N6,$O$8:$O$221)+SUMIF($P$8:$P$221,N6,$Q$8:$Q$221)</f>
        <v>12</v>
      </c>
      <c r="T6" s="87">
        <f>O6*5-S6</f>
        <v>18</v>
      </c>
      <c r="U6" s="87">
        <f>P6*2+Q6</f>
        <v>4</v>
      </c>
      <c r="V6" s="87">
        <f>U6+(S6/100)</f>
        <v>4.12</v>
      </c>
      <c r="W6" s="87">
        <f>RANK(V6,$V$4:$V$7)</f>
        <v>4</v>
      </c>
      <c r="X6" s="87">
        <f>W6+0.03</f>
        <v>4.03</v>
      </c>
      <c r="Z6" s="8"/>
    </row>
    <row r="7" spans="1:26" ht="15">
      <c r="A7" s="6">
        <v>4</v>
      </c>
      <c r="B7" s="63" t="str">
        <f>VLOOKUP(A7,$M$4:$X$7,2,FALSE)</f>
        <v>KWINANA</v>
      </c>
      <c r="C7" s="43"/>
      <c r="D7" s="7">
        <f>VLOOKUP(A7,$M$4:$X$7,3,FALSE)</f>
        <v>6</v>
      </c>
      <c r="E7" s="7">
        <f>VLOOKUP(A7,$M$4:$X$7,4,FALSE)</f>
        <v>2</v>
      </c>
      <c r="F7" s="7">
        <f>VLOOKUP(A7,$M$4:$X$7,5,FALSE)</f>
        <v>0</v>
      </c>
      <c r="G7" s="7">
        <f>VLOOKUP(A7,$M$4:$X$7,6,FALSE)</f>
        <v>4</v>
      </c>
      <c r="H7" s="7">
        <f>VLOOKUP(A7,$M$4:$X$7,7,FALSE)</f>
        <v>12</v>
      </c>
      <c r="I7" s="7">
        <f>VLOOKUP(A7,$M$4:$X$7,8,FALSE)</f>
        <v>18</v>
      </c>
      <c r="J7" s="60">
        <f>VLOOKUP(A7,$M$4:$X$7,9,FALSE)</f>
        <v>4</v>
      </c>
      <c r="K7" s="43"/>
      <c r="L7" s="8"/>
      <c r="M7" s="8">
        <f>RANK(X7,$X$4:$X$7,1)</f>
        <v>1</v>
      </c>
      <c r="N7" s="9" t="s">
        <v>1032</v>
      </c>
      <c r="O7" s="88">
        <f>COUNTIF($N$9:$P$329,N7)</f>
        <v>6</v>
      </c>
      <c r="P7" s="87">
        <f>COUNTIF($R$9:$R$329,N7)</f>
        <v>4</v>
      </c>
      <c r="Q7" s="87">
        <f>COUNTIF($S$9:$T$329,N7)</f>
        <v>0</v>
      </c>
      <c r="R7" s="87">
        <f>O7-P7-Q7</f>
        <v>2</v>
      </c>
      <c r="S7" s="87">
        <f>SUMIF($N$8:$N$221,N7,$O$8:$O$221)+SUMIF($P$8:$P$221,N7,$Q$8:$Q$221)</f>
        <v>17.5</v>
      </c>
      <c r="T7" s="87">
        <f>O7*5-S7</f>
        <v>12.5</v>
      </c>
      <c r="U7" s="87">
        <f>P7*2+Q7</f>
        <v>8</v>
      </c>
      <c r="V7" s="87">
        <f>U7+(S7/100)</f>
        <v>8.1750000000000007</v>
      </c>
      <c r="W7" s="87">
        <f>RANK(V7,$V$4:$V$7)</f>
        <v>1</v>
      </c>
      <c r="X7" s="87">
        <f>W7+0.04</f>
        <v>1.04</v>
      </c>
      <c r="Z7" s="8"/>
    </row>
    <row r="8" spans="1:26" ht="15">
      <c r="A8" s="11"/>
      <c r="B8" s="64"/>
      <c r="C8" s="45"/>
      <c r="D8" s="45"/>
      <c r="E8" s="45"/>
      <c r="F8" s="45"/>
      <c r="G8" s="45"/>
      <c r="H8" s="45"/>
      <c r="I8" s="45"/>
      <c r="J8" s="45"/>
      <c r="K8" s="43"/>
      <c r="L8" s="11"/>
      <c r="M8" s="11"/>
      <c r="N8" s="11"/>
      <c r="O8" s="11"/>
      <c r="P8" s="11"/>
      <c r="Q8" s="11"/>
      <c r="R8" s="11"/>
      <c r="S8" s="11"/>
      <c r="T8" s="11"/>
      <c r="U8" s="11"/>
      <c r="V8" s="11"/>
      <c r="W8" s="11"/>
      <c r="X8" s="11"/>
      <c r="Y8" s="11"/>
      <c r="Z8" s="11"/>
    </row>
    <row r="9" spans="1:26" ht="23.25">
      <c r="A9" s="12"/>
      <c r="B9" s="65" t="s">
        <v>20</v>
      </c>
      <c r="C9" s="45"/>
      <c r="D9" s="45"/>
      <c r="E9" s="45"/>
      <c r="F9" s="45"/>
      <c r="G9" s="45"/>
      <c r="H9" s="45"/>
      <c r="I9" s="45"/>
      <c r="J9" s="45"/>
      <c r="K9" s="43"/>
      <c r="L9" s="12"/>
      <c r="M9" s="12"/>
      <c r="N9" s="12"/>
      <c r="O9" s="12"/>
      <c r="P9" s="12"/>
      <c r="Q9" s="12"/>
      <c r="R9" s="12"/>
      <c r="S9" s="12"/>
      <c r="T9" s="12"/>
      <c r="U9" s="12"/>
      <c r="V9" s="12"/>
      <c r="W9" s="12"/>
      <c r="X9" s="12"/>
      <c r="Y9" s="12"/>
      <c r="Z9" s="12"/>
    </row>
    <row r="10" spans="1:26" ht="20.25" customHeight="1">
      <c r="A10" s="13"/>
      <c r="B10" s="57" t="s">
        <v>21</v>
      </c>
      <c r="C10" s="45"/>
      <c r="D10" s="45"/>
      <c r="E10" s="45"/>
      <c r="F10" s="45"/>
      <c r="G10" s="45"/>
      <c r="H10" s="45"/>
      <c r="I10" s="45"/>
      <c r="J10" s="45"/>
      <c r="K10" s="43"/>
      <c r="L10" s="69"/>
      <c r="M10" s="69"/>
      <c r="N10" s="69"/>
      <c r="O10" s="69"/>
      <c r="P10" s="69"/>
      <c r="Q10" s="69"/>
      <c r="R10" s="69"/>
      <c r="S10" s="69"/>
      <c r="T10" s="69"/>
      <c r="U10" s="69"/>
      <c r="V10" s="69"/>
      <c r="W10" s="69"/>
      <c r="X10" s="69"/>
      <c r="Y10" s="69"/>
      <c r="Z10" s="69"/>
    </row>
    <row r="11" spans="1:26" ht="15">
      <c r="A11" s="15"/>
      <c r="B11" s="16" t="s">
        <v>22</v>
      </c>
      <c r="C11" s="58" t="s">
        <v>1010</v>
      </c>
      <c r="D11" s="45"/>
      <c r="E11" s="45"/>
      <c r="F11" s="43"/>
      <c r="G11" s="17" t="s">
        <v>22</v>
      </c>
      <c r="H11" s="48" t="s">
        <v>1032</v>
      </c>
      <c r="I11" s="45"/>
      <c r="J11" s="45"/>
      <c r="K11" s="43"/>
      <c r="L11" s="69"/>
      <c r="M11" s="69"/>
      <c r="N11" s="69"/>
      <c r="O11" s="69"/>
      <c r="P11" s="69"/>
      <c r="Q11" s="69"/>
      <c r="R11" s="69"/>
      <c r="S11" s="69"/>
      <c r="T11" s="69"/>
      <c r="U11" s="69"/>
      <c r="V11" s="69"/>
      <c r="W11" s="69"/>
      <c r="X11" s="69"/>
      <c r="Y11" s="69"/>
      <c r="Z11" s="69"/>
    </row>
    <row r="12" spans="1:26" ht="15">
      <c r="A12" s="15"/>
      <c r="B12" s="41" t="s">
        <v>23</v>
      </c>
      <c r="C12" s="59" t="s">
        <v>24</v>
      </c>
      <c r="D12" s="50"/>
      <c r="E12" s="41" t="s">
        <v>25</v>
      </c>
      <c r="F12" s="41" t="s">
        <v>26</v>
      </c>
      <c r="G12" s="40" t="s">
        <v>23</v>
      </c>
      <c r="H12" s="49" t="s">
        <v>24</v>
      </c>
      <c r="I12" s="50"/>
      <c r="J12" s="40" t="s">
        <v>25</v>
      </c>
      <c r="K12" s="40" t="s">
        <v>26</v>
      </c>
      <c r="L12" s="69"/>
      <c r="M12" s="69"/>
      <c r="N12" s="69"/>
      <c r="O12" s="69"/>
      <c r="P12" s="69"/>
      <c r="Q12" s="69"/>
      <c r="R12" s="69"/>
      <c r="S12" s="69"/>
      <c r="T12" s="69"/>
      <c r="U12" s="69"/>
      <c r="V12" s="69"/>
      <c r="W12" s="69"/>
      <c r="X12" s="69"/>
      <c r="Y12" s="69"/>
      <c r="Z12" s="69"/>
    </row>
    <row r="13" spans="1:26" ht="15">
      <c r="A13" s="15"/>
      <c r="B13" s="47"/>
      <c r="C13" s="51"/>
      <c r="D13" s="52"/>
      <c r="E13" s="47"/>
      <c r="F13" s="47"/>
      <c r="G13" s="47"/>
      <c r="H13" s="51"/>
      <c r="I13" s="52"/>
      <c r="J13" s="47"/>
      <c r="K13" s="47"/>
      <c r="L13" s="69"/>
      <c r="M13" s="69"/>
      <c r="N13" s="69"/>
      <c r="O13" s="69"/>
      <c r="P13" s="69"/>
      <c r="Q13" s="69"/>
      <c r="R13" s="69"/>
      <c r="S13" s="69"/>
      <c r="T13" s="69"/>
      <c r="U13" s="69"/>
      <c r="V13" s="69"/>
      <c r="W13" s="69"/>
      <c r="X13" s="69"/>
      <c r="Y13" s="69"/>
      <c r="Z13" s="69"/>
    </row>
    <row r="14" spans="1:26" ht="15">
      <c r="A14" s="15"/>
      <c r="B14" s="39"/>
      <c r="C14" s="53"/>
      <c r="D14" s="54"/>
      <c r="E14" s="39"/>
      <c r="F14" s="39"/>
      <c r="G14" s="39"/>
      <c r="H14" s="53"/>
      <c r="I14" s="54"/>
      <c r="J14" s="39"/>
      <c r="K14" s="39"/>
      <c r="L14" s="69"/>
      <c r="M14" s="69"/>
      <c r="N14" s="69"/>
      <c r="O14" s="69"/>
      <c r="P14" s="69"/>
      <c r="Q14" s="69"/>
      <c r="R14" s="69"/>
      <c r="S14" s="69"/>
      <c r="T14" s="69"/>
      <c r="U14" s="69"/>
      <c r="V14" s="69"/>
      <c r="W14" s="69"/>
      <c r="X14" s="69"/>
      <c r="Y14" s="69"/>
      <c r="Z14" s="69"/>
    </row>
    <row r="15" spans="1:26" ht="15">
      <c r="A15" s="15"/>
      <c r="B15" s="41">
        <v>1</v>
      </c>
      <c r="C15" s="42" t="s">
        <v>1040</v>
      </c>
      <c r="D15" s="43"/>
      <c r="E15" s="19">
        <v>12</v>
      </c>
      <c r="F15" s="38" t="s">
        <v>43</v>
      </c>
      <c r="G15" s="40">
        <v>1</v>
      </c>
      <c r="H15" s="42" t="s">
        <v>1116</v>
      </c>
      <c r="I15" s="43"/>
      <c r="J15" s="19">
        <v>15</v>
      </c>
      <c r="K15" s="38"/>
      <c r="L15" s="71"/>
      <c r="M15" s="71"/>
      <c r="N15" s="71"/>
      <c r="O15" s="71"/>
      <c r="P15" s="71"/>
      <c r="Q15" s="71"/>
      <c r="R15" s="71"/>
      <c r="S15" s="71"/>
      <c r="T15" s="71"/>
      <c r="U15" s="71"/>
      <c r="V15" s="71"/>
      <c r="W15" s="71"/>
      <c r="X15" s="71"/>
      <c r="Y15" s="71"/>
      <c r="Z15" s="71"/>
    </row>
    <row r="16" spans="1:26" ht="15">
      <c r="A16" s="15"/>
      <c r="B16" s="39"/>
      <c r="C16" s="42" t="s">
        <v>1115</v>
      </c>
      <c r="D16" s="43"/>
      <c r="E16" s="19">
        <v>9</v>
      </c>
      <c r="F16" s="39"/>
      <c r="G16" s="39"/>
      <c r="H16" s="42" t="s">
        <v>1114</v>
      </c>
      <c r="I16" s="43"/>
      <c r="J16" s="19">
        <v>13</v>
      </c>
      <c r="K16" s="39"/>
      <c r="L16" s="71"/>
      <c r="M16" s="71"/>
      <c r="N16" s="71"/>
      <c r="O16" s="71"/>
      <c r="P16" s="71"/>
      <c r="Q16" s="71"/>
      <c r="R16" s="71"/>
      <c r="S16" s="71"/>
      <c r="T16" s="71"/>
      <c r="U16" s="71"/>
      <c r="V16" s="71"/>
      <c r="W16" s="71"/>
      <c r="X16" s="71"/>
      <c r="Y16" s="71"/>
      <c r="Z16" s="71"/>
    </row>
    <row r="17" spans="1:26" ht="15">
      <c r="A17" s="15"/>
      <c r="B17" s="41">
        <v>2</v>
      </c>
      <c r="C17" s="42" t="s">
        <v>1002</v>
      </c>
      <c r="D17" s="43"/>
      <c r="E17" s="19">
        <v>13</v>
      </c>
      <c r="F17" s="38" t="s">
        <v>38</v>
      </c>
      <c r="G17" s="40">
        <v>2</v>
      </c>
      <c r="H17" s="42" t="s">
        <v>1018</v>
      </c>
      <c r="I17" s="43"/>
      <c r="J17" s="19">
        <v>12</v>
      </c>
      <c r="K17" s="38"/>
      <c r="L17" s="71"/>
      <c r="M17" s="71"/>
      <c r="N17" s="71"/>
      <c r="O17" s="71"/>
      <c r="P17" s="71"/>
      <c r="Q17" s="71"/>
      <c r="R17" s="71"/>
      <c r="S17" s="71"/>
      <c r="T17" s="71"/>
      <c r="U17" s="71"/>
      <c r="V17" s="71"/>
      <c r="W17" s="71"/>
      <c r="X17" s="71"/>
      <c r="Y17" s="71"/>
      <c r="Z17" s="71"/>
    </row>
    <row r="18" spans="1:26" ht="15">
      <c r="A18" s="15"/>
      <c r="B18" s="39"/>
      <c r="C18" s="42" t="s">
        <v>1004</v>
      </c>
      <c r="D18" s="43"/>
      <c r="E18" s="19">
        <v>20</v>
      </c>
      <c r="F18" s="39"/>
      <c r="G18" s="39"/>
      <c r="H18" s="42" t="s">
        <v>1113</v>
      </c>
      <c r="I18" s="43"/>
      <c r="J18" s="19">
        <v>16</v>
      </c>
      <c r="K18" s="39"/>
      <c r="L18" s="71"/>
      <c r="M18" s="71"/>
      <c r="N18" s="71"/>
      <c r="O18" s="71"/>
      <c r="P18" s="71"/>
      <c r="Q18" s="71"/>
      <c r="R18" s="71"/>
      <c r="S18" s="71"/>
      <c r="T18" s="71"/>
      <c r="U18" s="71"/>
      <c r="V18" s="71"/>
      <c r="W18" s="71"/>
      <c r="X18" s="71"/>
      <c r="Y18" s="71"/>
      <c r="Z18" s="71"/>
    </row>
    <row r="19" spans="1:26" ht="15">
      <c r="A19" s="15"/>
      <c r="B19" s="41">
        <v>3</v>
      </c>
      <c r="C19" s="42" t="s">
        <v>1006</v>
      </c>
      <c r="D19" s="43"/>
      <c r="E19" s="19">
        <v>14</v>
      </c>
      <c r="F19" s="38" t="s">
        <v>163</v>
      </c>
      <c r="G19" s="40">
        <v>3</v>
      </c>
      <c r="H19" s="42" t="s">
        <v>1112</v>
      </c>
      <c r="I19" s="43"/>
      <c r="J19" s="19">
        <v>12</v>
      </c>
      <c r="K19" s="38"/>
      <c r="L19" s="71"/>
      <c r="M19" s="71"/>
      <c r="N19" s="71"/>
      <c r="O19" s="71"/>
      <c r="P19" s="71"/>
      <c r="Q19" s="71"/>
      <c r="R19" s="71"/>
      <c r="S19" s="71"/>
      <c r="T19" s="71"/>
      <c r="U19" s="71"/>
      <c r="V19" s="71"/>
      <c r="W19" s="71"/>
      <c r="X19" s="71"/>
      <c r="Y19" s="71"/>
      <c r="Z19" s="71"/>
    </row>
    <row r="20" spans="1:26" ht="15">
      <c r="A20" s="15"/>
      <c r="B20" s="39"/>
      <c r="C20" s="42" t="s">
        <v>998</v>
      </c>
      <c r="D20" s="43"/>
      <c r="E20" s="19">
        <v>17</v>
      </c>
      <c r="F20" s="39"/>
      <c r="G20" s="39"/>
      <c r="H20" s="42" t="s">
        <v>1050</v>
      </c>
      <c r="I20" s="43"/>
      <c r="J20" s="19">
        <v>12</v>
      </c>
      <c r="K20" s="39"/>
      <c r="L20" s="71"/>
      <c r="M20" s="71"/>
      <c r="N20" s="71"/>
      <c r="O20" s="71"/>
      <c r="P20" s="71"/>
      <c r="Q20" s="71"/>
      <c r="R20" s="71"/>
      <c r="S20" s="71"/>
      <c r="T20" s="71"/>
      <c r="U20" s="71"/>
      <c r="V20" s="71"/>
      <c r="W20" s="71"/>
      <c r="X20" s="71"/>
      <c r="Y20" s="71"/>
      <c r="Z20" s="71"/>
    </row>
    <row r="21" spans="1:26" ht="15">
      <c r="A21" s="15"/>
      <c r="B21" s="41">
        <v>4</v>
      </c>
      <c r="C21" s="42" t="s">
        <v>1106</v>
      </c>
      <c r="D21" s="43"/>
      <c r="E21" s="19">
        <v>16</v>
      </c>
      <c r="F21" s="38" t="s">
        <v>68</v>
      </c>
      <c r="G21" s="40">
        <v>4</v>
      </c>
      <c r="H21" s="42" t="s">
        <v>1052</v>
      </c>
      <c r="I21" s="43"/>
      <c r="J21" s="19">
        <v>18</v>
      </c>
      <c r="K21" s="38"/>
      <c r="L21" s="71"/>
      <c r="M21" s="71"/>
      <c r="N21" s="71"/>
      <c r="O21" s="71"/>
      <c r="P21" s="71"/>
      <c r="Q21" s="71"/>
      <c r="R21" s="71"/>
      <c r="S21" s="71"/>
      <c r="T21" s="71"/>
      <c r="U21" s="71"/>
      <c r="V21" s="71"/>
      <c r="W21" s="71"/>
      <c r="X21" s="71"/>
      <c r="Y21" s="71"/>
      <c r="Z21" s="71"/>
    </row>
    <row r="22" spans="1:26" ht="15">
      <c r="A22" s="15"/>
      <c r="B22" s="39"/>
      <c r="C22" s="42" t="s">
        <v>994</v>
      </c>
      <c r="D22" s="43"/>
      <c r="E22" s="19">
        <v>17</v>
      </c>
      <c r="F22" s="39"/>
      <c r="G22" s="39"/>
      <c r="H22" s="42" t="s">
        <v>1111</v>
      </c>
      <c r="I22" s="43"/>
      <c r="J22" s="19">
        <v>16</v>
      </c>
      <c r="K22" s="39"/>
      <c r="L22" s="71"/>
      <c r="M22" s="71"/>
      <c r="N22" s="71"/>
      <c r="O22" s="71"/>
      <c r="P22" s="71"/>
      <c r="Q22" s="71"/>
      <c r="R22" s="71"/>
      <c r="S22" s="71"/>
      <c r="T22" s="71"/>
      <c r="U22" s="71"/>
      <c r="V22" s="71"/>
      <c r="W22" s="71"/>
      <c r="X22" s="71"/>
      <c r="Y22" s="71"/>
      <c r="Z22" s="71"/>
    </row>
    <row r="23" spans="1:26" ht="15">
      <c r="A23" s="15"/>
      <c r="B23" s="41">
        <v>5</v>
      </c>
      <c r="C23" s="42" t="s">
        <v>990</v>
      </c>
      <c r="D23" s="43"/>
      <c r="E23" s="19">
        <v>15</v>
      </c>
      <c r="F23" s="38" t="s">
        <v>77</v>
      </c>
      <c r="G23" s="40">
        <v>5</v>
      </c>
      <c r="H23" s="42" t="s">
        <v>1110</v>
      </c>
      <c r="I23" s="43"/>
      <c r="J23" s="19">
        <v>16</v>
      </c>
      <c r="K23" s="38"/>
      <c r="L23" s="71"/>
      <c r="M23" s="71"/>
      <c r="N23" s="71"/>
      <c r="O23" s="71"/>
      <c r="P23" s="71"/>
      <c r="Q23" s="71"/>
      <c r="R23" s="71"/>
      <c r="S23" s="71"/>
      <c r="T23" s="71"/>
      <c r="U23" s="71"/>
      <c r="V23" s="71"/>
      <c r="W23" s="71"/>
      <c r="X23" s="71"/>
      <c r="Y23" s="71"/>
      <c r="Z23" s="71"/>
    </row>
    <row r="24" spans="1:26" ht="15">
      <c r="A24" s="15"/>
      <c r="B24" s="39"/>
      <c r="C24" s="42" t="s">
        <v>1034</v>
      </c>
      <c r="D24" s="43"/>
      <c r="E24" s="19">
        <v>27</v>
      </c>
      <c r="F24" s="39"/>
      <c r="G24" s="39"/>
      <c r="H24" s="42" t="s">
        <v>1030</v>
      </c>
      <c r="I24" s="43"/>
      <c r="J24" s="19">
        <v>18</v>
      </c>
      <c r="K24" s="39"/>
      <c r="L24" s="71"/>
      <c r="M24" s="71"/>
      <c r="N24" s="71"/>
      <c r="O24" s="71"/>
      <c r="P24" s="71"/>
      <c r="Q24" s="71"/>
      <c r="R24" s="71"/>
      <c r="S24" s="71"/>
      <c r="T24" s="71"/>
      <c r="U24" s="71"/>
      <c r="V24" s="71"/>
      <c r="W24" s="71"/>
      <c r="X24" s="71"/>
      <c r="Y24" s="71"/>
      <c r="Z24" s="71"/>
    </row>
    <row r="25" spans="1:26" ht="15">
      <c r="A25" s="22"/>
      <c r="B25" s="44" t="str">
        <f>"TOTAL MATCHES WON BY : "&amp;C11</f>
        <v>TOTAL MATCHES WON BY : ROYAL PERTH</v>
      </c>
      <c r="C25" s="45"/>
      <c r="D25" s="45"/>
      <c r="E25" s="43"/>
      <c r="F25" s="19">
        <f>COUNTA(F15:F24)-0.5*COUNTIF(F15:F24,"Sq*")-COUNTIF(F15:F24,"TBA")</f>
        <v>5</v>
      </c>
      <c r="G25" s="55"/>
      <c r="H25" s="45"/>
      <c r="I25" s="45"/>
      <c r="J25" s="43"/>
      <c r="K25" s="19">
        <f>COUNTA(K15:K24)-0.5*COUNTIF(K15:K24,"Sq*")-COUNTIF(K15:K24,"TBA")</f>
        <v>0</v>
      </c>
      <c r="L25" s="70"/>
      <c r="M25" s="70"/>
      <c r="N25" s="70" t="str">
        <f>IF(F25+K25=0,"",C11)</f>
        <v>ROYAL PERTH</v>
      </c>
      <c r="O25" s="24">
        <f>F25</f>
        <v>5</v>
      </c>
      <c r="P25" s="70" t="str">
        <f>IF(F25+K25=0,"",H11)</f>
        <v>GOSNELLS</v>
      </c>
      <c r="Q25" s="24">
        <f>K25</f>
        <v>0</v>
      </c>
      <c r="R25" s="70" t="str">
        <f>G26</f>
        <v>ROYAL PERTH</v>
      </c>
      <c r="S25" s="70" t="str">
        <f>IF(R25="HALVED",C11,"")</f>
        <v/>
      </c>
      <c r="T25" s="70" t="str">
        <f>IF(R25="HALVED",H11,"")</f>
        <v/>
      </c>
      <c r="U25" s="70"/>
      <c r="V25" s="70"/>
      <c r="W25" s="70"/>
      <c r="X25" s="70"/>
      <c r="Y25" s="70"/>
      <c r="Z25" s="70"/>
    </row>
    <row r="26" spans="1:26" ht="15">
      <c r="A26" s="25"/>
      <c r="B26" s="46" t="s">
        <v>52</v>
      </c>
      <c r="C26" s="45"/>
      <c r="D26" s="45"/>
      <c r="E26" s="45"/>
      <c r="F26" s="43"/>
      <c r="G26" s="56" t="str">
        <f>IF(F25+K25&lt;4,"",IF(F25=K25,"HALVED",IF(F25&gt;K25,C11,H11)))</f>
        <v>ROYAL PERTH</v>
      </c>
      <c r="H26" s="45"/>
      <c r="I26" s="45"/>
      <c r="J26" s="45"/>
      <c r="K26" s="43"/>
      <c r="L26" s="69"/>
      <c r="M26" s="69"/>
      <c r="N26" s="69"/>
      <c r="O26" s="69"/>
      <c r="P26" s="69"/>
      <c r="Q26" s="69"/>
      <c r="R26" s="70">
        <f>G27</f>
        <v>0</v>
      </c>
      <c r="S26" s="70" t="str">
        <f>IF(R26="HALVED",C12,"")</f>
        <v/>
      </c>
      <c r="T26" s="70" t="str">
        <f>IF(R26="HALVED",H12,"")</f>
        <v/>
      </c>
      <c r="U26" s="69"/>
      <c r="V26" s="69"/>
      <c r="W26" s="69"/>
      <c r="X26" s="69"/>
      <c r="Y26" s="69"/>
      <c r="Z26" s="69"/>
    </row>
    <row r="27" spans="1:26" ht="14.25" customHeight="1">
      <c r="A27" s="25"/>
      <c r="B27" s="26"/>
      <c r="C27" s="26"/>
      <c r="D27" s="26"/>
      <c r="E27" s="26"/>
      <c r="F27" s="26"/>
      <c r="G27" s="27"/>
      <c r="H27" s="27"/>
      <c r="I27" s="27"/>
      <c r="J27" s="27"/>
      <c r="K27" s="27"/>
      <c r="L27" s="69"/>
      <c r="M27" s="69"/>
      <c r="N27" s="69"/>
      <c r="O27" s="69"/>
      <c r="P27" s="69"/>
      <c r="Q27" s="69"/>
      <c r="R27" s="69"/>
      <c r="S27" s="69"/>
      <c r="T27" s="69"/>
      <c r="U27" s="69"/>
      <c r="V27" s="69"/>
      <c r="W27" s="69"/>
      <c r="X27" s="69"/>
      <c r="Y27" s="69"/>
      <c r="Z27" s="69"/>
    </row>
    <row r="28" spans="1:26" ht="15">
      <c r="A28" s="15"/>
      <c r="B28" s="57" t="s">
        <v>21</v>
      </c>
      <c r="C28" s="45"/>
      <c r="D28" s="45"/>
      <c r="E28" s="45"/>
      <c r="F28" s="45"/>
      <c r="G28" s="45"/>
      <c r="H28" s="45"/>
      <c r="I28" s="45"/>
      <c r="J28" s="45"/>
      <c r="K28" s="43"/>
      <c r="L28" s="69"/>
      <c r="M28" s="69"/>
      <c r="N28" s="69"/>
      <c r="O28" s="69"/>
      <c r="P28" s="69"/>
      <c r="Q28" s="69"/>
      <c r="R28" s="69"/>
      <c r="S28" s="69"/>
      <c r="T28" s="69"/>
      <c r="U28" s="69"/>
      <c r="V28" s="69"/>
      <c r="W28" s="69"/>
      <c r="X28" s="69"/>
      <c r="Y28" s="69"/>
      <c r="Z28" s="69"/>
    </row>
    <row r="29" spans="1:26" ht="15">
      <c r="A29" s="15"/>
      <c r="B29" s="16" t="s">
        <v>22</v>
      </c>
      <c r="C29" s="58" t="s">
        <v>1011</v>
      </c>
      <c r="D29" s="45"/>
      <c r="E29" s="45"/>
      <c r="F29" s="43"/>
      <c r="G29" s="17" t="s">
        <v>22</v>
      </c>
      <c r="H29" s="48" t="s">
        <v>1033</v>
      </c>
      <c r="I29" s="45"/>
      <c r="J29" s="45"/>
      <c r="K29" s="43"/>
      <c r="L29" s="69"/>
      <c r="M29" s="69"/>
      <c r="N29" s="69"/>
      <c r="O29" s="69"/>
      <c r="P29" s="69"/>
      <c r="Q29" s="69"/>
      <c r="R29" s="69"/>
      <c r="S29" s="69"/>
      <c r="T29" s="69"/>
      <c r="U29" s="69"/>
      <c r="V29" s="69"/>
      <c r="W29" s="69"/>
      <c r="X29" s="69"/>
      <c r="Y29" s="69"/>
      <c r="Z29" s="69"/>
    </row>
    <row r="30" spans="1:26" ht="15">
      <c r="A30" s="15"/>
      <c r="B30" s="41" t="s">
        <v>23</v>
      </c>
      <c r="C30" s="59" t="s">
        <v>24</v>
      </c>
      <c r="D30" s="50"/>
      <c r="E30" s="41" t="s">
        <v>25</v>
      </c>
      <c r="F30" s="41" t="s">
        <v>26</v>
      </c>
      <c r="G30" s="40" t="s">
        <v>23</v>
      </c>
      <c r="H30" s="49" t="s">
        <v>24</v>
      </c>
      <c r="I30" s="50"/>
      <c r="J30" s="40" t="s">
        <v>25</v>
      </c>
      <c r="K30" s="40" t="s">
        <v>26</v>
      </c>
      <c r="L30" s="69"/>
      <c r="M30" s="69"/>
      <c r="N30" s="69"/>
      <c r="O30" s="69"/>
      <c r="P30" s="69"/>
      <c r="Q30" s="69"/>
      <c r="R30" s="69"/>
      <c r="S30" s="69"/>
      <c r="T30" s="69"/>
      <c r="U30" s="69"/>
      <c r="V30" s="69"/>
      <c r="W30" s="69"/>
      <c r="X30" s="69"/>
      <c r="Y30" s="69"/>
      <c r="Z30" s="69"/>
    </row>
    <row r="31" spans="1:26" ht="15">
      <c r="A31" s="15"/>
      <c r="B31" s="47"/>
      <c r="C31" s="51"/>
      <c r="D31" s="52"/>
      <c r="E31" s="47"/>
      <c r="F31" s="47"/>
      <c r="G31" s="47"/>
      <c r="H31" s="51"/>
      <c r="I31" s="52"/>
      <c r="J31" s="47"/>
      <c r="K31" s="47"/>
      <c r="L31" s="69"/>
      <c r="M31" s="69"/>
      <c r="N31" s="69"/>
      <c r="O31" s="69"/>
      <c r="P31" s="69"/>
      <c r="Q31" s="69"/>
      <c r="R31" s="69"/>
      <c r="S31" s="69"/>
      <c r="T31" s="69"/>
      <c r="U31" s="69"/>
      <c r="V31" s="69"/>
      <c r="W31" s="69"/>
      <c r="X31" s="69"/>
      <c r="Y31" s="69"/>
      <c r="Z31" s="69"/>
    </row>
    <row r="32" spans="1:26" ht="15">
      <c r="A32" s="15"/>
      <c r="B32" s="39"/>
      <c r="C32" s="53"/>
      <c r="D32" s="54"/>
      <c r="E32" s="39"/>
      <c r="F32" s="39"/>
      <c r="G32" s="39"/>
      <c r="H32" s="53"/>
      <c r="I32" s="54"/>
      <c r="J32" s="39"/>
      <c r="K32" s="39"/>
      <c r="L32" s="69"/>
      <c r="M32" s="69"/>
      <c r="N32" s="69"/>
      <c r="O32" s="69"/>
      <c r="P32" s="69"/>
      <c r="Q32" s="69"/>
      <c r="R32" s="69"/>
      <c r="S32" s="69"/>
      <c r="T32" s="69"/>
      <c r="U32" s="69"/>
      <c r="V32" s="69"/>
      <c r="W32" s="69"/>
      <c r="X32" s="69"/>
      <c r="Y32" s="69"/>
      <c r="Z32" s="69"/>
    </row>
    <row r="33" spans="1:26" ht="15">
      <c r="A33" s="15"/>
      <c r="B33" s="41">
        <v>1</v>
      </c>
      <c r="C33" s="42" t="s">
        <v>1009</v>
      </c>
      <c r="D33" s="43"/>
      <c r="E33" s="19">
        <v>15</v>
      </c>
      <c r="F33" s="38"/>
      <c r="G33" s="40">
        <v>1</v>
      </c>
      <c r="H33" s="42" t="s">
        <v>1019</v>
      </c>
      <c r="I33" s="43"/>
      <c r="J33" s="19">
        <v>9</v>
      </c>
      <c r="K33" s="38" t="s">
        <v>38</v>
      </c>
      <c r="L33" s="71"/>
      <c r="M33" s="71"/>
      <c r="N33" s="71"/>
      <c r="O33" s="71"/>
      <c r="P33" s="71"/>
      <c r="Q33" s="71"/>
      <c r="R33" s="71"/>
      <c r="S33" s="71"/>
      <c r="T33" s="71"/>
      <c r="U33" s="71"/>
      <c r="V33" s="71"/>
      <c r="W33" s="71"/>
      <c r="X33" s="71"/>
      <c r="Y33" s="71"/>
      <c r="Z33" s="71"/>
    </row>
    <row r="34" spans="1:26" ht="15">
      <c r="A34" s="15"/>
      <c r="B34" s="39"/>
      <c r="C34" s="42" t="s">
        <v>1007</v>
      </c>
      <c r="D34" s="43"/>
      <c r="E34" s="19">
        <v>17</v>
      </c>
      <c r="F34" s="39"/>
      <c r="G34" s="39"/>
      <c r="H34" s="42" t="s">
        <v>1017</v>
      </c>
      <c r="I34" s="43"/>
      <c r="J34" s="19">
        <v>16</v>
      </c>
      <c r="K34" s="39"/>
      <c r="L34" s="71"/>
      <c r="M34" s="71"/>
      <c r="N34" s="71"/>
      <c r="O34" s="71"/>
      <c r="P34" s="71"/>
      <c r="Q34" s="71"/>
      <c r="R34" s="71"/>
      <c r="S34" s="71"/>
      <c r="T34" s="71"/>
      <c r="U34" s="71"/>
      <c r="V34" s="71"/>
      <c r="W34" s="71"/>
      <c r="X34" s="71"/>
      <c r="Y34" s="71"/>
      <c r="Z34" s="71"/>
    </row>
    <row r="35" spans="1:26" ht="15">
      <c r="A35" s="15"/>
      <c r="B35" s="41">
        <v>2</v>
      </c>
      <c r="C35" s="42" t="s">
        <v>1038</v>
      </c>
      <c r="D35" s="43"/>
      <c r="E35" s="19">
        <v>19</v>
      </c>
      <c r="F35" s="38" t="s">
        <v>68</v>
      </c>
      <c r="G35" s="40">
        <v>2</v>
      </c>
      <c r="H35" s="42" t="s">
        <v>1029</v>
      </c>
      <c r="I35" s="43"/>
      <c r="J35" s="19">
        <v>17</v>
      </c>
      <c r="K35" s="38"/>
      <c r="L35" s="71"/>
      <c r="M35" s="71"/>
      <c r="N35" s="71"/>
      <c r="O35" s="71"/>
      <c r="P35" s="71"/>
      <c r="Q35" s="71"/>
      <c r="R35" s="71"/>
      <c r="S35" s="71"/>
      <c r="T35" s="71"/>
      <c r="U35" s="71"/>
      <c r="V35" s="71"/>
      <c r="W35" s="71"/>
      <c r="X35" s="71"/>
      <c r="Y35" s="71"/>
      <c r="Z35" s="71"/>
    </row>
    <row r="36" spans="1:26" ht="13.5" customHeight="1">
      <c r="A36" s="15"/>
      <c r="B36" s="39"/>
      <c r="C36" s="42" t="s">
        <v>995</v>
      </c>
      <c r="D36" s="43"/>
      <c r="E36" s="19">
        <v>30</v>
      </c>
      <c r="F36" s="39"/>
      <c r="G36" s="39"/>
      <c r="H36" s="42" t="s">
        <v>1053</v>
      </c>
      <c r="I36" s="43"/>
      <c r="J36" s="19">
        <v>9</v>
      </c>
      <c r="K36" s="39"/>
      <c r="L36" s="71"/>
      <c r="M36" s="71"/>
      <c r="N36" s="71"/>
      <c r="O36" s="71"/>
      <c r="P36" s="71"/>
      <c r="Q36" s="71"/>
      <c r="R36" s="71"/>
      <c r="S36" s="71"/>
      <c r="T36" s="71"/>
      <c r="U36" s="71"/>
      <c r="V36" s="71"/>
      <c r="W36" s="71"/>
      <c r="X36" s="71"/>
      <c r="Y36" s="71"/>
      <c r="Z36" s="71"/>
    </row>
    <row r="37" spans="1:26" ht="15">
      <c r="A37" s="15"/>
      <c r="B37" s="41">
        <v>3</v>
      </c>
      <c r="C37" s="42" t="s">
        <v>997</v>
      </c>
      <c r="D37" s="43"/>
      <c r="E37" s="19">
        <v>9</v>
      </c>
      <c r="F37" s="38" t="s">
        <v>48</v>
      </c>
      <c r="G37" s="40">
        <v>3</v>
      </c>
      <c r="H37" s="42" t="s">
        <v>1023</v>
      </c>
      <c r="I37" s="43"/>
      <c r="J37" s="19">
        <v>11</v>
      </c>
      <c r="K37" s="38"/>
      <c r="L37" s="71"/>
      <c r="M37" s="71"/>
      <c r="N37" s="71"/>
      <c r="O37" s="71"/>
      <c r="P37" s="71"/>
      <c r="Q37" s="71"/>
      <c r="R37" s="71"/>
      <c r="S37" s="71"/>
      <c r="T37" s="71"/>
      <c r="U37" s="71"/>
      <c r="V37" s="71"/>
      <c r="W37" s="71"/>
      <c r="X37" s="71"/>
      <c r="Y37" s="71"/>
      <c r="Z37" s="71"/>
    </row>
    <row r="38" spans="1:26" ht="15">
      <c r="A38" s="15"/>
      <c r="B38" s="39"/>
      <c r="C38" s="42" t="s">
        <v>1081</v>
      </c>
      <c r="D38" s="43"/>
      <c r="E38" s="19">
        <v>16</v>
      </c>
      <c r="F38" s="39"/>
      <c r="G38" s="39"/>
      <c r="H38" s="42" t="s">
        <v>1109</v>
      </c>
      <c r="I38" s="43"/>
      <c r="J38" s="19">
        <v>14</v>
      </c>
      <c r="K38" s="39"/>
      <c r="L38" s="71"/>
      <c r="M38" s="71"/>
      <c r="N38" s="71"/>
      <c r="O38" s="71"/>
      <c r="P38" s="71"/>
      <c r="Q38" s="71"/>
      <c r="R38" s="71"/>
      <c r="S38" s="71"/>
      <c r="T38" s="71"/>
      <c r="U38" s="71"/>
      <c r="V38" s="71"/>
      <c r="W38" s="71"/>
      <c r="X38" s="71"/>
      <c r="Y38" s="71"/>
      <c r="Z38" s="71"/>
    </row>
    <row r="39" spans="1:26" ht="15">
      <c r="A39" s="15"/>
      <c r="B39" s="41">
        <v>4</v>
      </c>
      <c r="C39" s="42" t="s">
        <v>993</v>
      </c>
      <c r="D39" s="43"/>
      <c r="E39" s="19">
        <v>5</v>
      </c>
      <c r="F39" s="38" t="s">
        <v>119</v>
      </c>
      <c r="G39" s="40">
        <v>4</v>
      </c>
      <c r="H39" s="42" t="s">
        <v>1043</v>
      </c>
      <c r="I39" s="43"/>
      <c r="J39" s="19">
        <v>9</v>
      </c>
      <c r="K39" s="38" t="s">
        <v>119</v>
      </c>
      <c r="L39" s="71"/>
      <c r="M39" s="71"/>
      <c r="N39" s="71"/>
      <c r="O39" s="71"/>
      <c r="P39" s="71"/>
      <c r="Q39" s="71"/>
      <c r="R39" s="71"/>
      <c r="S39" s="71"/>
      <c r="T39" s="71"/>
      <c r="U39" s="71"/>
      <c r="V39" s="71"/>
      <c r="W39" s="71"/>
      <c r="X39" s="71"/>
      <c r="Y39" s="71"/>
      <c r="Z39" s="71"/>
    </row>
    <row r="40" spans="1:26" ht="15">
      <c r="A40" s="15"/>
      <c r="B40" s="39"/>
      <c r="C40" s="42" t="s">
        <v>1082</v>
      </c>
      <c r="D40" s="43"/>
      <c r="E40" s="19">
        <v>16</v>
      </c>
      <c r="F40" s="39"/>
      <c r="G40" s="39"/>
      <c r="H40" s="42" t="s">
        <v>1107</v>
      </c>
      <c r="I40" s="43"/>
      <c r="J40" s="19">
        <v>17</v>
      </c>
      <c r="K40" s="39"/>
      <c r="L40" s="71"/>
      <c r="M40" s="71"/>
      <c r="N40" s="71"/>
      <c r="O40" s="71"/>
      <c r="P40" s="71"/>
      <c r="Q40" s="71"/>
      <c r="R40" s="71"/>
      <c r="S40" s="71"/>
      <c r="T40" s="71"/>
      <c r="U40" s="71"/>
      <c r="V40" s="71"/>
      <c r="W40" s="71"/>
      <c r="X40" s="71"/>
      <c r="Y40" s="71"/>
      <c r="Z40" s="71"/>
    </row>
    <row r="41" spans="1:26" ht="15">
      <c r="A41" s="15"/>
      <c r="B41" s="41">
        <v>5</v>
      </c>
      <c r="C41" s="42" t="s">
        <v>1001</v>
      </c>
      <c r="D41" s="43"/>
      <c r="E41" s="19">
        <v>6</v>
      </c>
      <c r="F41" s="38" t="s">
        <v>55</v>
      </c>
      <c r="G41" s="40">
        <v>5</v>
      </c>
      <c r="H41" s="42" t="s">
        <v>1021</v>
      </c>
      <c r="I41" s="43"/>
      <c r="J41" s="19">
        <v>21</v>
      </c>
      <c r="K41" s="38"/>
      <c r="L41" s="71"/>
      <c r="M41" s="71"/>
      <c r="N41" s="71"/>
      <c r="O41" s="71"/>
      <c r="P41" s="71"/>
      <c r="Q41" s="71"/>
      <c r="R41" s="71"/>
      <c r="S41" s="71"/>
      <c r="T41" s="71"/>
      <c r="U41" s="71"/>
      <c r="V41" s="71"/>
      <c r="W41" s="71"/>
      <c r="X41" s="71"/>
      <c r="Y41" s="71"/>
      <c r="Z41" s="71"/>
    </row>
    <row r="42" spans="1:26" ht="15">
      <c r="A42" s="15"/>
      <c r="B42" s="39"/>
      <c r="C42" s="42" t="s">
        <v>999</v>
      </c>
      <c r="D42" s="43"/>
      <c r="E42" s="19">
        <v>12</v>
      </c>
      <c r="F42" s="39"/>
      <c r="G42" s="39"/>
      <c r="H42" s="42" t="s">
        <v>1108</v>
      </c>
      <c r="I42" s="43"/>
      <c r="J42" s="19">
        <v>20</v>
      </c>
      <c r="K42" s="39"/>
      <c r="L42" s="71"/>
      <c r="M42" s="71"/>
      <c r="N42" s="71"/>
      <c r="O42" s="71"/>
      <c r="P42" s="71"/>
      <c r="Q42" s="71"/>
      <c r="R42" s="71"/>
      <c r="S42" s="71"/>
      <c r="T42" s="71"/>
      <c r="U42" s="71"/>
      <c r="V42" s="71"/>
      <c r="W42" s="71"/>
      <c r="X42" s="71"/>
      <c r="Y42" s="71"/>
      <c r="Z42" s="71"/>
    </row>
    <row r="43" spans="1:26" ht="27.75">
      <c r="A43" s="22"/>
      <c r="B43" s="44" t="str">
        <f>"TOTAL MATCHES WON BY : "&amp;C29</f>
        <v>TOTAL MATCHES WON BY : KWINANA</v>
      </c>
      <c r="C43" s="45"/>
      <c r="D43" s="45"/>
      <c r="E43" s="43"/>
      <c r="F43" s="19">
        <f>COUNTA(F33:F42)-0.5*COUNTIF(F33:F42,"Sq*")-COUNTIF(F33:F42,"TBA")</f>
        <v>3.5</v>
      </c>
      <c r="G43" s="55" t="str">
        <f>"TOTAL MATCHES WON BY : "&amp;H29</f>
        <v>TOTAL MATCHES WON BY : ROYAL FREMANTLE</v>
      </c>
      <c r="H43" s="45"/>
      <c r="I43" s="45"/>
      <c r="J43" s="43"/>
      <c r="K43" s="19">
        <f>COUNTA(K33:K42)-0.5*COUNTIF(K33:K42,"Sq*")-COUNTIF(K33:K42,"TBA")</f>
        <v>1.5</v>
      </c>
      <c r="L43" s="70"/>
      <c r="M43" s="70"/>
      <c r="N43" s="70" t="str">
        <f>IF(F43+K43=0,"",C29)</f>
        <v>KWINANA</v>
      </c>
      <c r="O43" s="24">
        <f>F43</f>
        <v>3.5</v>
      </c>
      <c r="P43" s="70" t="str">
        <f>IF(F43+K43=0,"",H29)</f>
        <v>ROYAL FREMANTLE</v>
      </c>
      <c r="Q43" s="24">
        <f>K43</f>
        <v>1.5</v>
      </c>
      <c r="R43" s="70" t="str">
        <f>G44</f>
        <v>KWINANA</v>
      </c>
      <c r="S43" s="70" t="str">
        <f>IF(R43="HALVED",C29,"")</f>
        <v/>
      </c>
      <c r="T43" s="70" t="str">
        <f>IF(R43="HALVED",H29,"")</f>
        <v/>
      </c>
      <c r="U43" s="70"/>
      <c r="V43" s="70"/>
      <c r="W43" s="70"/>
      <c r="X43" s="70"/>
      <c r="Y43" s="70"/>
      <c r="Z43" s="70"/>
    </row>
    <row r="44" spans="1:26" ht="15">
      <c r="A44" s="25"/>
      <c r="B44" s="46" t="s">
        <v>52</v>
      </c>
      <c r="C44" s="45"/>
      <c r="D44" s="45"/>
      <c r="E44" s="45"/>
      <c r="F44" s="43"/>
      <c r="G44" s="56" t="str">
        <f>IF(F43+K43&lt;4,"",IF(F43=K43,"HALVED",IF(F43&gt;K43,C29,H29)))</f>
        <v>KWINANA</v>
      </c>
      <c r="H44" s="45"/>
      <c r="I44" s="45"/>
      <c r="J44" s="45"/>
      <c r="K44" s="43"/>
      <c r="L44" s="69"/>
      <c r="M44" s="69"/>
      <c r="N44" s="69"/>
      <c r="O44" s="69"/>
      <c r="P44" s="69"/>
      <c r="Q44" s="69"/>
      <c r="R44" s="70">
        <f>G45</f>
        <v>0</v>
      </c>
      <c r="S44" s="70" t="str">
        <f>IF(R44="HALVED",C30,"")</f>
        <v/>
      </c>
      <c r="T44" s="70" t="str">
        <f>IF(R44="HALVED",H30,"")</f>
        <v/>
      </c>
      <c r="U44" s="69"/>
      <c r="V44" s="69"/>
      <c r="W44" s="69"/>
      <c r="X44" s="69"/>
      <c r="Y44" s="69"/>
      <c r="Z44" s="69"/>
    </row>
    <row r="45" spans="1:26" ht="15">
      <c r="A45" s="25"/>
      <c r="B45" s="28"/>
      <c r="C45" s="28"/>
      <c r="D45" s="28"/>
      <c r="E45" s="28"/>
      <c r="F45" s="28"/>
      <c r="G45" s="29"/>
      <c r="H45" s="29"/>
      <c r="I45" s="29"/>
      <c r="J45" s="29"/>
      <c r="K45" s="29"/>
      <c r="L45" s="69"/>
      <c r="M45" s="69"/>
      <c r="N45" s="69"/>
      <c r="O45" s="69"/>
      <c r="P45" s="69"/>
      <c r="Q45" s="69"/>
      <c r="R45" s="69"/>
      <c r="S45" s="69"/>
      <c r="T45" s="69"/>
      <c r="U45" s="69"/>
      <c r="V45" s="69"/>
      <c r="W45" s="69"/>
      <c r="X45" s="69"/>
      <c r="Y45" s="69"/>
      <c r="Z45" s="69"/>
    </row>
    <row r="46" spans="1:26" ht="22.5" customHeight="1">
      <c r="A46" s="25"/>
      <c r="B46" s="57" t="s">
        <v>76</v>
      </c>
      <c r="C46" s="45"/>
      <c r="D46" s="45"/>
      <c r="E46" s="45"/>
      <c r="F46" s="45"/>
      <c r="G46" s="45"/>
      <c r="H46" s="45"/>
      <c r="I46" s="45"/>
      <c r="J46" s="45"/>
      <c r="K46" s="43"/>
      <c r="L46" s="69"/>
      <c r="M46" s="69"/>
      <c r="N46" s="69"/>
      <c r="O46" s="69"/>
      <c r="P46" s="69"/>
      <c r="Q46" s="69"/>
      <c r="R46" s="69"/>
      <c r="S46" s="69"/>
      <c r="T46" s="69"/>
      <c r="U46" s="69"/>
      <c r="V46" s="69"/>
      <c r="W46" s="69"/>
      <c r="X46" s="69"/>
      <c r="Y46" s="69"/>
      <c r="Z46" s="69"/>
    </row>
    <row r="47" spans="1:26" ht="15">
      <c r="A47" s="25"/>
      <c r="B47" s="16" t="s">
        <v>22</v>
      </c>
      <c r="C47" s="58" t="s">
        <v>1010</v>
      </c>
      <c r="D47" s="45"/>
      <c r="E47" s="45"/>
      <c r="F47" s="43"/>
      <c r="G47" s="17" t="s">
        <v>22</v>
      </c>
      <c r="H47" s="48" t="s">
        <v>1033</v>
      </c>
      <c r="I47" s="45"/>
      <c r="J47" s="45"/>
      <c r="K47" s="43"/>
      <c r="L47" s="69"/>
      <c r="M47" s="69"/>
      <c r="N47" s="69"/>
      <c r="O47" s="69"/>
      <c r="P47" s="69"/>
      <c r="Q47" s="69"/>
      <c r="R47" s="69"/>
      <c r="S47" s="69"/>
      <c r="T47" s="69"/>
      <c r="U47" s="69"/>
      <c r="V47" s="69"/>
      <c r="W47" s="69"/>
      <c r="X47" s="69"/>
      <c r="Y47" s="69"/>
      <c r="Z47" s="69"/>
    </row>
    <row r="48" spans="1:26" ht="15">
      <c r="A48" s="15"/>
      <c r="B48" s="41" t="s">
        <v>23</v>
      </c>
      <c r="C48" s="59" t="s">
        <v>24</v>
      </c>
      <c r="D48" s="50"/>
      <c r="E48" s="41" t="s">
        <v>25</v>
      </c>
      <c r="F48" s="41" t="s">
        <v>26</v>
      </c>
      <c r="G48" s="40" t="s">
        <v>23</v>
      </c>
      <c r="H48" s="49" t="s">
        <v>24</v>
      </c>
      <c r="I48" s="50"/>
      <c r="J48" s="40" t="s">
        <v>25</v>
      </c>
      <c r="K48" s="40" t="s">
        <v>26</v>
      </c>
      <c r="L48" s="69"/>
      <c r="M48" s="69"/>
      <c r="N48" s="69"/>
      <c r="O48" s="69"/>
      <c r="P48" s="69"/>
      <c r="Q48" s="69"/>
      <c r="R48" s="69"/>
      <c r="S48" s="69"/>
      <c r="T48" s="69"/>
      <c r="U48" s="69"/>
      <c r="V48" s="69"/>
      <c r="W48" s="69"/>
      <c r="X48" s="69"/>
      <c r="Y48" s="69"/>
      <c r="Z48" s="69"/>
    </row>
    <row r="49" spans="1:26" ht="15">
      <c r="A49" s="15"/>
      <c r="B49" s="47"/>
      <c r="C49" s="51"/>
      <c r="D49" s="52"/>
      <c r="E49" s="47"/>
      <c r="F49" s="47"/>
      <c r="G49" s="47"/>
      <c r="H49" s="51"/>
      <c r="I49" s="52"/>
      <c r="J49" s="47"/>
      <c r="K49" s="47"/>
      <c r="L49" s="69"/>
      <c r="M49" s="69"/>
      <c r="N49" s="69"/>
      <c r="O49" s="69"/>
      <c r="P49" s="69"/>
      <c r="Q49" s="69"/>
      <c r="R49" s="69"/>
      <c r="S49" s="69"/>
      <c r="T49" s="69"/>
      <c r="U49" s="69"/>
      <c r="V49" s="69"/>
      <c r="W49" s="69"/>
      <c r="X49" s="69"/>
      <c r="Y49" s="69"/>
      <c r="Z49" s="69"/>
    </row>
    <row r="50" spans="1:26" ht="15">
      <c r="A50" s="15"/>
      <c r="B50" s="39"/>
      <c r="C50" s="53"/>
      <c r="D50" s="54"/>
      <c r="E50" s="39"/>
      <c r="F50" s="39"/>
      <c r="G50" s="39"/>
      <c r="H50" s="53"/>
      <c r="I50" s="54"/>
      <c r="J50" s="39"/>
      <c r="K50" s="39"/>
      <c r="L50" s="69"/>
      <c r="M50" s="69"/>
      <c r="N50" s="69"/>
      <c r="O50" s="69"/>
      <c r="P50" s="69"/>
      <c r="Q50" s="69"/>
      <c r="R50" s="69"/>
      <c r="S50" s="69"/>
      <c r="T50" s="69"/>
      <c r="U50" s="69"/>
      <c r="V50" s="69"/>
      <c r="W50" s="69"/>
      <c r="X50" s="69"/>
      <c r="Y50" s="69"/>
      <c r="Z50" s="69"/>
    </row>
    <row r="51" spans="1:26" ht="15">
      <c r="A51" s="15"/>
      <c r="B51" s="41">
        <v>1</v>
      </c>
      <c r="C51" s="42" t="s">
        <v>1040</v>
      </c>
      <c r="D51" s="43"/>
      <c r="E51" s="19"/>
      <c r="F51" s="38"/>
      <c r="G51" s="40">
        <v>1</v>
      </c>
      <c r="H51" s="42" t="s">
        <v>1059</v>
      </c>
      <c r="I51" s="43"/>
      <c r="J51" s="19"/>
      <c r="K51" s="38" t="s">
        <v>33</v>
      </c>
      <c r="L51" s="71"/>
      <c r="M51" s="71"/>
      <c r="N51" s="71"/>
      <c r="O51" s="71"/>
      <c r="P51" s="71"/>
      <c r="Q51" s="71"/>
      <c r="R51" s="71"/>
      <c r="S51" s="71"/>
      <c r="T51" s="71"/>
      <c r="U51" s="71"/>
      <c r="V51" s="71"/>
      <c r="W51" s="71"/>
      <c r="X51" s="71"/>
      <c r="Y51" s="71"/>
      <c r="Z51" s="71"/>
    </row>
    <row r="52" spans="1:26" ht="15">
      <c r="A52" s="15"/>
      <c r="B52" s="39"/>
      <c r="C52" s="42" t="s">
        <v>1042</v>
      </c>
      <c r="D52" s="43"/>
      <c r="E52" s="19"/>
      <c r="F52" s="39"/>
      <c r="G52" s="39"/>
      <c r="H52" s="42" t="s">
        <v>1090</v>
      </c>
      <c r="I52" s="43"/>
      <c r="J52" s="19"/>
      <c r="K52" s="39"/>
      <c r="L52" s="71"/>
      <c r="M52" s="71"/>
      <c r="N52" s="71"/>
      <c r="O52" s="71"/>
      <c r="P52" s="71"/>
      <c r="Q52" s="71"/>
      <c r="R52" s="71"/>
      <c r="S52" s="71"/>
      <c r="T52" s="71"/>
      <c r="U52" s="71"/>
      <c r="V52" s="71"/>
      <c r="W52" s="71"/>
      <c r="X52" s="71"/>
      <c r="Y52" s="71"/>
      <c r="Z52" s="71"/>
    </row>
    <row r="53" spans="1:26" ht="15">
      <c r="A53" s="15"/>
      <c r="B53" s="41">
        <v>2</v>
      </c>
      <c r="C53" s="42" t="s">
        <v>1074</v>
      </c>
      <c r="D53" s="43"/>
      <c r="E53" s="19"/>
      <c r="F53" s="38"/>
      <c r="G53" s="40">
        <v>2</v>
      </c>
      <c r="H53" s="42" t="s">
        <v>1043</v>
      </c>
      <c r="I53" s="43"/>
      <c r="J53" s="19"/>
      <c r="K53" s="38" t="s">
        <v>33</v>
      </c>
      <c r="L53" s="71"/>
      <c r="M53" s="71"/>
      <c r="N53" s="71"/>
      <c r="O53" s="71"/>
      <c r="P53" s="71"/>
      <c r="Q53" s="71"/>
      <c r="R53" s="71"/>
      <c r="S53" s="71"/>
      <c r="T53" s="71"/>
      <c r="U53" s="71"/>
      <c r="V53" s="71"/>
      <c r="W53" s="71"/>
      <c r="X53" s="71"/>
      <c r="Y53" s="71"/>
      <c r="Z53" s="71"/>
    </row>
    <row r="54" spans="1:26" ht="12" customHeight="1">
      <c r="A54" s="15"/>
      <c r="B54" s="39"/>
      <c r="C54" s="42" t="s">
        <v>1004</v>
      </c>
      <c r="D54" s="43"/>
      <c r="E54" s="19"/>
      <c r="F54" s="39"/>
      <c r="G54" s="39"/>
      <c r="H54" s="42" t="s">
        <v>1107</v>
      </c>
      <c r="I54" s="43"/>
      <c r="J54" s="19"/>
      <c r="K54" s="39"/>
      <c r="L54" s="71"/>
      <c r="M54" s="71"/>
      <c r="N54" s="71"/>
      <c r="O54" s="71"/>
      <c r="P54" s="71"/>
      <c r="Q54" s="71"/>
      <c r="R54" s="71"/>
      <c r="S54" s="71"/>
      <c r="T54" s="71"/>
      <c r="U54" s="71"/>
      <c r="V54" s="71"/>
      <c r="W54" s="71"/>
      <c r="X54" s="71"/>
      <c r="Y54" s="71"/>
      <c r="Z54" s="71"/>
    </row>
    <row r="55" spans="1:26" ht="15">
      <c r="A55" s="15"/>
      <c r="B55" s="41">
        <v>3</v>
      </c>
      <c r="C55" s="42" t="s">
        <v>998</v>
      </c>
      <c r="D55" s="43"/>
      <c r="E55" s="19"/>
      <c r="F55" s="38" t="s">
        <v>33</v>
      </c>
      <c r="G55" s="40">
        <v>3</v>
      </c>
      <c r="H55" s="42" t="s">
        <v>1019</v>
      </c>
      <c r="I55" s="43"/>
      <c r="J55" s="19"/>
      <c r="K55" s="38"/>
      <c r="L55" s="71"/>
      <c r="M55" s="71"/>
      <c r="N55" s="71"/>
      <c r="O55" s="71"/>
      <c r="P55" s="71"/>
      <c r="Q55" s="71"/>
      <c r="R55" s="71"/>
      <c r="S55" s="71"/>
      <c r="T55" s="71"/>
      <c r="U55" s="71"/>
      <c r="V55" s="71"/>
      <c r="W55" s="71"/>
      <c r="X55" s="71"/>
      <c r="Y55" s="71"/>
      <c r="Z55" s="71"/>
    </row>
    <row r="56" spans="1:26" ht="15">
      <c r="A56" s="15"/>
      <c r="B56" s="39"/>
      <c r="C56" s="42" t="s">
        <v>1006</v>
      </c>
      <c r="D56" s="43"/>
      <c r="E56" s="19"/>
      <c r="F56" s="39"/>
      <c r="G56" s="39"/>
      <c r="H56" s="42" t="s">
        <v>1017</v>
      </c>
      <c r="I56" s="43"/>
      <c r="J56" s="19"/>
      <c r="K56" s="39"/>
      <c r="L56" s="71"/>
      <c r="M56" s="71"/>
      <c r="N56" s="71"/>
      <c r="O56" s="71"/>
      <c r="P56" s="71"/>
      <c r="Q56" s="71"/>
      <c r="R56" s="71"/>
      <c r="S56" s="71"/>
      <c r="T56" s="71"/>
      <c r="U56" s="71"/>
      <c r="V56" s="71"/>
      <c r="W56" s="71"/>
      <c r="X56" s="71"/>
      <c r="Y56" s="71"/>
      <c r="Z56" s="71"/>
    </row>
    <row r="57" spans="1:26" ht="15">
      <c r="A57" s="15"/>
      <c r="B57" s="41">
        <v>4</v>
      </c>
      <c r="C57" s="42" t="s">
        <v>1106</v>
      </c>
      <c r="D57" s="43"/>
      <c r="E57" s="19"/>
      <c r="F57" s="38" t="s">
        <v>55</v>
      </c>
      <c r="G57" s="40">
        <v>4</v>
      </c>
      <c r="H57" s="42" t="s">
        <v>1105</v>
      </c>
      <c r="I57" s="43"/>
      <c r="J57" s="19"/>
      <c r="K57" s="38"/>
      <c r="L57" s="71"/>
      <c r="M57" s="71"/>
      <c r="N57" s="71"/>
      <c r="O57" s="71"/>
      <c r="P57" s="71"/>
      <c r="Q57" s="71"/>
      <c r="R57" s="71"/>
      <c r="S57" s="71"/>
      <c r="T57" s="71"/>
      <c r="U57" s="71"/>
      <c r="V57" s="71"/>
      <c r="W57" s="71"/>
      <c r="X57" s="71"/>
      <c r="Y57" s="71"/>
      <c r="Z57" s="71"/>
    </row>
    <row r="58" spans="1:26" ht="15">
      <c r="A58" s="15"/>
      <c r="B58" s="39"/>
      <c r="C58" s="42" t="s">
        <v>996</v>
      </c>
      <c r="D58" s="43"/>
      <c r="E58" s="19"/>
      <c r="F58" s="39"/>
      <c r="G58" s="39"/>
      <c r="H58" s="42" t="s">
        <v>1104</v>
      </c>
      <c r="I58" s="43"/>
      <c r="J58" s="19"/>
      <c r="K58" s="39"/>
      <c r="L58" s="71"/>
      <c r="M58" s="71"/>
      <c r="N58" s="71"/>
      <c r="O58" s="71"/>
      <c r="P58" s="71"/>
      <c r="Q58" s="71"/>
      <c r="R58" s="71"/>
      <c r="S58" s="71"/>
      <c r="T58" s="71"/>
      <c r="U58" s="71"/>
      <c r="V58" s="71"/>
      <c r="W58" s="71"/>
      <c r="X58" s="71"/>
      <c r="Y58" s="71"/>
      <c r="Z58" s="71"/>
    </row>
    <row r="59" spans="1:26" ht="15">
      <c r="A59" s="15"/>
      <c r="B59" s="41">
        <v>5</v>
      </c>
      <c r="C59" s="42" t="s">
        <v>1035</v>
      </c>
      <c r="D59" s="43"/>
      <c r="E59" s="19"/>
      <c r="F59" s="38" t="s">
        <v>84</v>
      </c>
      <c r="G59" s="40">
        <v>5</v>
      </c>
      <c r="H59" s="42" t="s">
        <v>1085</v>
      </c>
      <c r="I59" s="43"/>
      <c r="J59" s="19"/>
      <c r="K59" s="38"/>
      <c r="L59" s="71"/>
      <c r="M59" s="71"/>
      <c r="N59" s="71"/>
      <c r="O59" s="71"/>
      <c r="P59" s="71"/>
      <c r="Q59" s="71"/>
      <c r="R59" s="71"/>
      <c r="S59" s="71"/>
      <c r="T59" s="71"/>
      <c r="U59" s="71"/>
      <c r="V59" s="71"/>
      <c r="W59" s="71"/>
      <c r="X59" s="71"/>
      <c r="Y59" s="71"/>
      <c r="Z59" s="71"/>
    </row>
    <row r="60" spans="1:26" ht="15">
      <c r="A60" s="15"/>
      <c r="B60" s="39"/>
      <c r="C60" s="42" t="s">
        <v>1034</v>
      </c>
      <c r="D60" s="43"/>
      <c r="E60" s="19"/>
      <c r="F60" s="39"/>
      <c r="G60" s="39"/>
      <c r="H60" s="42" t="s">
        <v>1029</v>
      </c>
      <c r="I60" s="43"/>
      <c r="J60" s="19"/>
      <c r="K60" s="39"/>
      <c r="L60" s="71"/>
      <c r="M60" s="71"/>
      <c r="N60" s="71"/>
      <c r="O60" s="71"/>
      <c r="P60" s="71"/>
      <c r="Q60" s="71"/>
      <c r="R60" s="71"/>
      <c r="S60" s="71"/>
      <c r="T60" s="71"/>
      <c r="U60" s="71"/>
      <c r="V60" s="71"/>
      <c r="W60" s="71"/>
      <c r="X60" s="71"/>
      <c r="Y60" s="71"/>
      <c r="Z60" s="71"/>
    </row>
    <row r="61" spans="1:26" ht="27.75">
      <c r="A61" s="15"/>
      <c r="B61" s="44" t="str">
        <f>"TOTAL MATCHES WON BY : "&amp;C47</f>
        <v>TOTAL MATCHES WON BY : ROYAL PERTH</v>
      </c>
      <c r="C61" s="45"/>
      <c r="D61" s="45"/>
      <c r="E61" s="43"/>
      <c r="F61" s="19">
        <f>COUNTA(F51:F60)-0.5*COUNTIF(F51:F60,"Sq*")-COUNTIF(F51:F60,"TBA")</f>
        <v>3</v>
      </c>
      <c r="G61" s="55" t="str">
        <f>"TOTAL MATCHES WON BY : "&amp;H47</f>
        <v>TOTAL MATCHES WON BY : ROYAL FREMANTLE</v>
      </c>
      <c r="H61" s="45"/>
      <c r="I61" s="45"/>
      <c r="J61" s="43"/>
      <c r="K61" s="19">
        <f>COUNTA(K51:K60)-0.5*COUNTIF(K51:K60,"Sq*")-COUNTIF(K51:K60,"TBA")</f>
        <v>2</v>
      </c>
      <c r="L61" s="70"/>
      <c r="M61" s="70"/>
      <c r="N61" s="70" t="str">
        <f>IF(F61+K61=0,"",C47)</f>
        <v>ROYAL PERTH</v>
      </c>
      <c r="O61" s="24">
        <f>F61</f>
        <v>3</v>
      </c>
      <c r="P61" s="70" t="str">
        <f>IF(F61+K61=0,"",H47)</f>
        <v>ROYAL FREMANTLE</v>
      </c>
      <c r="Q61" s="24">
        <f>K61</f>
        <v>2</v>
      </c>
      <c r="R61" s="70" t="str">
        <f>G62</f>
        <v>ROYAL PERTH</v>
      </c>
      <c r="S61" s="70" t="str">
        <f>IF(R61="HALVED",C47,"")</f>
        <v/>
      </c>
      <c r="T61" s="70" t="str">
        <f>IF(R61="HALVED",H47,"")</f>
        <v/>
      </c>
      <c r="U61" s="70"/>
      <c r="V61" s="70"/>
      <c r="W61" s="70"/>
      <c r="X61" s="70"/>
      <c r="Y61" s="70"/>
      <c r="Z61" s="70"/>
    </row>
    <row r="62" spans="1:26" ht="15">
      <c r="A62" s="22"/>
      <c r="B62" s="46" t="s">
        <v>52</v>
      </c>
      <c r="C62" s="45"/>
      <c r="D62" s="45"/>
      <c r="E62" s="45"/>
      <c r="F62" s="43"/>
      <c r="G62" s="56" t="str">
        <f>IF(F61+K61&lt;4,"",IF(F61=K61,"HALVED",IF(F61&gt;K61,C47,H47)))</f>
        <v>ROYAL PERTH</v>
      </c>
      <c r="H62" s="45"/>
      <c r="I62" s="45"/>
      <c r="J62" s="45"/>
      <c r="K62" s="43"/>
      <c r="L62" s="69"/>
      <c r="M62" s="69"/>
      <c r="N62" s="69"/>
      <c r="O62" s="69"/>
      <c r="P62" s="69"/>
      <c r="Q62" s="69"/>
      <c r="R62" s="69"/>
      <c r="S62" s="69"/>
      <c r="T62" s="69"/>
      <c r="U62" s="69"/>
      <c r="V62" s="69"/>
      <c r="W62" s="69"/>
      <c r="X62" s="69"/>
      <c r="Y62" s="69"/>
      <c r="Z62" s="69"/>
    </row>
    <row r="63" spans="1:26" ht="15.75" customHeight="1">
      <c r="A63" s="25"/>
      <c r="B63" s="26"/>
      <c r="C63" s="26"/>
      <c r="D63" s="26"/>
      <c r="E63" s="26"/>
      <c r="F63" s="26"/>
      <c r="G63" s="27"/>
      <c r="H63" s="27"/>
      <c r="I63" s="27"/>
      <c r="J63" s="27"/>
      <c r="K63" s="27"/>
      <c r="L63" s="69"/>
      <c r="M63" s="69"/>
      <c r="N63" s="69"/>
      <c r="O63" s="69"/>
      <c r="P63" s="69"/>
      <c r="Q63" s="69"/>
      <c r="R63" s="69"/>
      <c r="S63" s="69"/>
      <c r="T63" s="69"/>
      <c r="U63" s="69"/>
      <c r="V63" s="69"/>
      <c r="W63" s="69"/>
      <c r="X63" s="69"/>
      <c r="Y63" s="69"/>
      <c r="Z63" s="69"/>
    </row>
    <row r="64" spans="1:26" ht="15">
      <c r="A64" s="25"/>
      <c r="B64" s="57" t="s">
        <v>76</v>
      </c>
      <c r="C64" s="45"/>
      <c r="D64" s="45"/>
      <c r="E64" s="45"/>
      <c r="F64" s="45"/>
      <c r="G64" s="45"/>
      <c r="H64" s="45"/>
      <c r="I64" s="45"/>
      <c r="J64" s="45"/>
      <c r="K64" s="43"/>
      <c r="L64" s="69"/>
      <c r="M64" s="69"/>
      <c r="N64" s="69"/>
      <c r="O64" s="69"/>
      <c r="P64" s="69"/>
      <c r="Q64" s="69"/>
      <c r="R64" s="69"/>
      <c r="S64" s="69"/>
      <c r="T64" s="69"/>
      <c r="U64" s="69"/>
      <c r="V64" s="69"/>
      <c r="W64" s="69"/>
      <c r="X64" s="69"/>
      <c r="Y64" s="69"/>
      <c r="Z64" s="69"/>
    </row>
    <row r="65" spans="1:26" ht="15">
      <c r="A65" s="25"/>
      <c r="B65" s="16" t="s">
        <v>22</v>
      </c>
      <c r="C65" s="58" t="s">
        <v>1032</v>
      </c>
      <c r="D65" s="45"/>
      <c r="E65" s="45"/>
      <c r="F65" s="43"/>
      <c r="G65" s="17" t="s">
        <v>22</v>
      </c>
      <c r="H65" s="48" t="s">
        <v>1011</v>
      </c>
      <c r="I65" s="45"/>
      <c r="J65" s="45"/>
      <c r="K65" s="43"/>
      <c r="L65" s="69"/>
      <c r="M65" s="69"/>
      <c r="N65" s="69"/>
      <c r="O65" s="69"/>
      <c r="P65" s="69"/>
      <c r="Q65" s="69"/>
      <c r="R65" s="69"/>
      <c r="S65" s="69"/>
      <c r="T65" s="69"/>
      <c r="U65" s="69"/>
      <c r="V65" s="69"/>
      <c r="W65" s="69"/>
      <c r="X65" s="69"/>
      <c r="Y65" s="69"/>
      <c r="Z65" s="69"/>
    </row>
    <row r="66" spans="1:26" ht="18">
      <c r="A66" s="13"/>
      <c r="B66" s="41" t="s">
        <v>23</v>
      </c>
      <c r="C66" s="59" t="s">
        <v>24</v>
      </c>
      <c r="D66" s="50"/>
      <c r="E66" s="41" t="s">
        <v>25</v>
      </c>
      <c r="F66" s="41" t="s">
        <v>26</v>
      </c>
      <c r="G66" s="40" t="s">
        <v>23</v>
      </c>
      <c r="H66" s="49" t="s">
        <v>24</v>
      </c>
      <c r="I66" s="50"/>
      <c r="J66" s="40" t="s">
        <v>25</v>
      </c>
      <c r="K66" s="40" t="s">
        <v>26</v>
      </c>
      <c r="L66" s="69"/>
      <c r="M66" s="69"/>
      <c r="N66" s="69"/>
      <c r="O66" s="69"/>
      <c r="P66" s="69"/>
      <c r="Q66" s="69"/>
      <c r="R66" s="69"/>
      <c r="S66" s="69"/>
      <c r="T66" s="69"/>
      <c r="U66" s="69"/>
      <c r="V66" s="69"/>
      <c r="W66" s="69"/>
      <c r="X66" s="69"/>
      <c r="Y66" s="69"/>
      <c r="Z66" s="69"/>
    </row>
    <row r="67" spans="1:26" ht="15">
      <c r="A67" s="15"/>
      <c r="B67" s="47"/>
      <c r="C67" s="51"/>
      <c r="D67" s="52"/>
      <c r="E67" s="47"/>
      <c r="F67" s="47"/>
      <c r="G67" s="47"/>
      <c r="H67" s="51"/>
      <c r="I67" s="52"/>
      <c r="J67" s="47"/>
      <c r="K67" s="47"/>
      <c r="L67" s="69"/>
      <c r="M67" s="69"/>
      <c r="N67" s="69"/>
      <c r="O67" s="69"/>
      <c r="P67" s="69"/>
      <c r="Q67" s="69"/>
      <c r="R67" s="69"/>
      <c r="S67" s="69"/>
      <c r="T67" s="69"/>
      <c r="U67" s="69"/>
      <c r="V67" s="69"/>
      <c r="W67" s="69"/>
      <c r="X67" s="69"/>
      <c r="Y67" s="69"/>
      <c r="Z67" s="69"/>
    </row>
    <row r="68" spans="1:26" ht="13.5" customHeight="1">
      <c r="A68" s="15"/>
      <c r="B68" s="39"/>
      <c r="C68" s="53"/>
      <c r="D68" s="54"/>
      <c r="E68" s="39"/>
      <c r="F68" s="39"/>
      <c r="G68" s="39"/>
      <c r="H68" s="53"/>
      <c r="I68" s="54"/>
      <c r="J68" s="39"/>
      <c r="K68" s="39"/>
      <c r="L68" s="69"/>
      <c r="M68" s="69"/>
      <c r="N68" s="69"/>
      <c r="O68" s="69"/>
      <c r="P68" s="69"/>
      <c r="Q68" s="69"/>
      <c r="R68" s="69"/>
      <c r="S68" s="69"/>
      <c r="T68" s="69"/>
      <c r="U68" s="69"/>
      <c r="V68" s="69"/>
      <c r="W68" s="69"/>
      <c r="X68" s="69"/>
      <c r="Y68" s="69"/>
      <c r="Z68" s="69"/>
    </row>
    <row r="69" spans="1:26" ht="15">
      <c r="A69" s="15"/>
      <c r="B69" s="41">
        <v>1</v>
      </c>
      <c r="C69" s="42" t="s">
        <v>1103</v>
      </c>
      <c r="D69" s="43"/>
      <c r="E69" s="19">
        <v>14</v>
      </c>
      <c r="F69" s="38" t="s">
        <v>64</v>
      </c>
      <c r="G69" s="40">
        <v>1</v>
      </c>
      <c r="H69" s="42" t="s">
        <v>1102</v>
      </c>
      <c r="I69" s="43"/>
      <c r="J69" s="19">
        <v>15</v>
      </c>
      <c r="K69" s="38"/>
      <c r="L69" s="71"/>
      <c r="M69" s="71"/>
      <c r="N69" s="71"/>
      <c r="O69" s="71"/>
      <c r="P69" s="71"/>
      <c r="Q69" s="71"/>
      <c r="R69" s="71"/>
      <c r="S69" s="71"/>
      <c r="T69" s="71"/>
      <c r="U69" s="71"/>
      <c r="V69" s="71"/>
      <c r="W69" s="71"/>
      <c r="X69" s="71"/>
      <c r="Y69" s="71"/>
      <c r="Z69" s="71"/>
    </row>
    <row r="70" spans="1:26" ht="15">
      <c r="A70" s="15"/>
      <c r="B70" s="39"/>
      <c r="C70" s="42" t="s">
        <v>1101</v>
      </c>
      <c r="D70" s="43"/>
      <c r="E70" s="19">
        <v>13</v>
      </c>
      <c r="F70" s="39"/>
      <c r="G70" s="39"/>
      <c r="H70" s="42" t="s">
        <v>1100</v>
      </c>
      <c r="I70" s="43"/>
      <c r="J70" s="19">
        <v>19</v>
      </c>
      <c r="K70" s="39"/>
      <c r="L70" s="71"/>
      <c r="M70" s="71"/>
      <c r="N70" s="71"/>
      <c r="O70" s="71"/>
      <c r="P70" s="71"/>
      <c r="Q70" s="71"/>
      <c r="R70" s="71"/>
      <c r="S70" s="71"/>
      <c r="T70" s="71"/>
      <c r="U70" s="71"/>
      <c r="V70" s="71"/>
      <c r="W70" s="71"/>
      <c r="X70" s="71"/>
      <c r="Y70" s="71"/>
      <c r="Z70" s="71"/>
    </row>
    <row r="71" spans="1:26" ht="15">
      <c r="A71" s="15"/>
      <c r="B71" s="41">
        <v>2</v>
      </c>
      <c r="C71" s="42" t="s">
        <v>1075</v>
      </c>
      <c r="D71" s="43"/>
      <c r="E71" s="19">
        <v>3</v>
      </c>
      <c r="F71" s="38" t="s">
        <v>119</v>
      </c>
      <c r="G71" s="40">
        <v>2</v>
      </c>
      <c r="H71" s="42" t="s">
        <v>1001</v>
      </c>
      <c r="I71" s="43"/>
      <c r="J71" s="19">
        <v>6</v>
      </c>
      <c r="K71" s="38" t="s">
        <v>119</v>
      </c>
      <c r="L71" s="71"/>
      <c r="M71" s="71"/>
      <c r="N71" s="71"/>
      <c r="O71" s="71"/>
      <c r="P71" s="71"/>
      <c r="Q71" s="71"/>
      <c r="R71" s="71"/>
      <c r="S71" s="71"/>
      <c r="T71" s="71"/>
      <c r="U71" s="71"/>
      <c r="V71" s="71"/>
      <c r="W71" s="71"/>
      <c r="X71" s="71"/>
      <c r="Y71" s="71"/>
      <c r="Z71" s="71"/>
    </row>
    <row r="72" spans="1:26" ht="15">
      <c r="A72" s="15"/>
      <c r="B72" s="39"/>
      <c r="C72" s="42" t="s">
        <v>1073</v>
      </c>
      <c r="D72" s="43"/>
      <c r="E72" s="19">
        <v>17</v>
      </c>
      <c r="F72" s="39"/>
      <c r="G72" s="39"/>
      <c r="H72" s="42" t="s">
        <v>1099</v>
      </c>
      <c r="I72" s="43"/>
      <c r="J72" s="19">
        <v>12</v>
      </c>
      <c r="K72" s="39"/>
      <c r="L72" s="71"/>
      <c r="M72" s="71"/>
      <c r="N72" s="71"/>
      <c r="O72" s="71"/>
      <c r="P72" s="71"/>
      <c r="Q72" s="71"/>
      <c r="R72" s="71"/>
      <c r="S72" s="71"/>
      <c r="T72" s="71"/>
      <c r="U72" s="71"/>
      <c r="V72" s="71"/>
      <c r="W72" s="71"/>
      <c r="X72" s="71"/>
      <c r="Y72" s="71"/>
      <c r="Z72" s="71"/>
    </row>
    <row r="73" spans="1:26" ht="15">
      <c r="A73" s="15"/>
      <c r="B73" s="41">
        <v>3</v>
      </c>
      <c r="C73" s="42" t="s">
        <v>1050</v>
      </c>
      <c r="D73" s="43"/>
      <c r="E73" s="19">
        <v>13</v>
      </c>
      <c r="F73" s="38"/>
      <c r="G73" s="40">
        <v>3</v>
      </c>
      <c r="H73" s="42" t="s">
        <v>1098</v>
      </c>
      <c r="I73" s="43"/>
      <c r="J73" s="19">
        <v>10</v>
      </c>
      <c r="K73" s="38" t="s">
        <v>33</v>
      </c>
      <c r="L73" s="71"/>
      <c r="M73" s="71"/>
      <c r="N73" s="71"/>
      <c r="O73" s="71"/>
      <c r="P73" s="71"/>
      <c r="Q73" s="71"/>
      <c r="R73" s="71"/>
      <c r="S73" s="71"/>
      <c r="T73" s="71"/>
      <c r="U73" s="71"/>
      <c r="V73" s="71"/>
      <c r="W73" s="71"/>
      <c r="X73" s="71"/>
      <c r="Y73" s="71"/>
      <c r="Z73" s="71"/>
    </row>
    <row r="74" spans="1:26" ht="15">
      <c r="A74" s="15"/>
      <c r="B74" s="39"/>
      <c r="C74" s="42" t="s">
        <v>1069</v>
      </c>
      <c r="D74" s="43"/>
      <c r="E74" s="19">
        <v>24</v>
      </c>
      <c r="F74" s="39"/>
      <c r="G74" s="39"/>
      <c r="H74" s="42" t="s">
        <v>1097</v>
      </c>
      <c r="I74" s="43"/>
      <c r="J74" s="19">
        <v>16</v>
      </c>
      <c r="K74" s="39"/>
      <c r="L74" s="71"/>
      <c r="M74" s="71"/>
      <c r="N74" s="71"/>
      <c r="O74" s="71"/>
      <c r="P74" s="71"/>
      <c r="Q74" s="71"/>
      <c r="R74" s="71"/>
      <c r="S74" s="71"/>
      <c r="T74" s="71"/>
      <c r="U74" s="71"/>
      <c r="V74" s="71"/>
      <c r="W74" s="71"/>
      <c r="X74" s="71"/>
      <c r="Y74" s="71"/>
      <c r="Z74" s="71"/>
    </row>
    <row r="75" spans="1:26" ht="15">
      <c r="A75" s="15"/>
      <c r="B75" s="41">
        <v>4</v>
      </c>
      <c r="C75" s="42" t="s">
        <v>1096</v>
      </c>
      <c r="D75" s="43"/>
      <c r="E75" s="19">
        <v>18</v>
      </c>
      <c r="F75" s="38" t="s">
        <v>64</v>
      </c>
      <c r="G75" s="40">
        <v>4</v>
      </c>
      <c r="H75" s="42" t="s">
        <v>1095</v>
      </c>
      <c r="I75" s="43"/>
      <c r="J75" s="19">
        <v>9</v>
      </c>
      <c r="K75" s="38"/>
      <c r="L75" s="71"/>
      <c r="M75" s="71"/>
      <c r="N75" s="71"/>
      <c r="O75" s="71"/>
      <c r="P75" s="71"/>
      <c r="Q75" s="71"/>
      <c r="R75" s="71"/>
      <c r="S75" s="71"/>
      <c r="T75" s="71"/>
      <c r="U75" s="71"/>
      <c r="V75" s="71"/>
      <c r="W75" s="71"/>
      <c r="X75" s="71"/>
      <c r="Y75" s="71"/>
      <c r="Z75" s="71"/>
    </row>
    <row r="76" spans="1:26" ht="15">
      <c r="A76" s="15"/>
      <c r="B76" s="39"/>
      <c r="C76" s="42" t="s">
        <v>1094</v>
      </c>
      <c r="D76" s="43"/>
      <c r="E76" s="19">
        <v>18</v>
      </c>
      <c r="F76" s="39"/>
      <c r="G76" s="39"/>
      <c r="H76" s="42" t="s">
        <v>1093</v>
      </c>
      <c r="I76" s="43"/>
      <c r="J76" s="19">
        <v>11</v>
      </c>
      <c r="K76" s="39"/>
      <c r="L76" s="71"/>
      <c r="M76" s="71"/>
      <c r="N76" s="71"/>
      <c r="O76" s="71"/>
      <c r="P76" s="71"/>
      <c r="Q76" s="71"/>
      <c r="R76" s="71"/>
      <c r="S76" s="71"/>
      <c r="T76" s="71"/>
      <c r="U76" s="71"/>
      <c r="V76" s="71"/>
      <c r="W76" s="71"/>
      <c r="X76" s="71"/>
      <c r="Y76" s="71"/>
      <c r="Z76" s="71"/>
    </row>
    <row r="77" spans="1:26" ht="15">
      <c r="A77" s="15"/>
      <c r="B77" s="41">
        <v>5</v>
      </c>
      <c r="C77" s="42" t="s">
        <v>1092</v>
      </c>
      <c r="D77" s="43"/>
      <c r="E77" s="19">
        <v>17</v>
      </c>
      <c r="F77" s="38" t="s">
        <v>33</v>
      </c>
      <c r="G77" s="40">
        <v>5</v>
      </c>
      <c r="H77" s="42" t="s">
        <v>993</v>
      </c>
      <c r="I77" s="43"/>
      <c r="J77" s="19">
        <v>4</v>
      </c>
      <c r="K77" s="38"/>
      <c r="L77" s="71"/>
      <c r="M77" s="71"/>
      <c r="N77" s="71"/>
      <c r="O77" s="71"/>
      <c r="P77" s="71"/>
      <c r="Q77" s="71"/>
      <c r="R77" s="71"/>
      <c r="S77" s="71"/>
      <c r="T77" s="71"/>
      <c r="U77" s="71"/>
      <c r="V77" s="71"/>
      <c r="W77" s="71"/>
      <c r="X77" s="71"/>
      <c r="Y77" s="71"/>
      <c r="Z77" s="71"/>
    </row>
    <row r="78" spans="1:26" ht="15">
      <c r="A78" s="15"/>
      <c r="B78" s="39"/>
      <c r="C78" s="42" t="s">
        <v>1061</v>
      </c>
      <c r="D78" s="43"/>
      <c r="E78" s="19">
        <v>19</v>
      </c>
      <c r="F78" s="39"/>
      <c r="G78" s="39"/>
      <c r="H78" s="42" t="s">
        <v>1091</v>
      </c>
      <c r="I78" s="43"/>
      <c r="J78" s="19">
        <v>15</v>
      </c>
      <c r="K78" s="39"/>
      <c r="L78" s="71"/>
      <c r="M78" s="71"/>
      <c r="N78" s="71"/>
      <c r="O78" s="71"/>
      <c r="P78" s="71"/>
      <c r="Q78" s="71"/>
      <c r="R78" s="71"/>
      <c r="S78" s="71"/>
      <c r="T78" s="71"/>
      <c r="U78" s="71"/>
      <c r="V78" s="71"/>
      <c r="W78" s="71"/>
      <c r="X78" s="71"/>
      <c r="Y78" s="71"/>
      <c r="Z78" s="71"/>
    </row>
    <row r="79" spans="1:26" ht="15">
      <c r="A79" s="15"/>
      <c r="B79" s="44" t="str">
        <f>"TOTAL MATCHES WON BY : "&amp;C65</f>
        <v>TOTAL MATCHES WON BY : GOSNELLS</v>
      </c>
      <c r="C79" s="45"/>
      <c r="D79" s="45"/>
      <c r="E79" s="43"/>
      <c r="F79" s="19">
        <f>COUNTA(F69:F78)-0.5*COUNTIF(F69:F78,"Sq*")-COUNTIF(F69:F78,"TBA")</f>
        <v>3.5</v>
      </c>
      <c r="G79" s="55" t="str">
        <f>"TOTAL MATCHES WON BY : "&amp;H65</f>
        <v>TOTAL MATCHES WON BY : KWINANA</v>
      </c>
      <c r="H79" s="45"/>
      <c r="I79" s="45"/>
      <c r="J79" s="43"/>
      <c r="K79" s="19">
        <f>COUNTA(K69:K78)-0.5*COUNTIF(K69:K78,"Sq*")-COUNTIF(K69:K78,"TBA")</f>
        <v>1.5</v>
      </c>
      <c r="L79" s="70"/>
      <c r="M79" s="70"/>
      <c r="N79" s="70" t="str">
        <f>IF(F79+K79=0,"",C65)</f>
        <v>GOSNELLS</v>
      </c>
      <c r="O79" s="24">
        <f>F79</f>
        <v>3.5</v>
      </c>
      <c r="P79" s="70" t="str">
        <f>IF(F79+K79=0,"",H65)</f>
        <v>KWINANA</v>
      </c>
      <c r="Q79" s="24">
        <f>K79</f>
        <v>1.5</v>
      </c>
      <c r="R79" s="70" t="str">
        <f>G80</f>
        <v>GOSNELLS</v>
      </c>
      <c r="S79" s="70" t="str">
        <f>IF(R79="HALVED",C65,"")</f>
        <v/>
      </c>
      <c r="T79" s="70" t="str">
        <f>IF(R79="HALVED",H65,"")</f>
        <v/>
      </c>
      <c r="U79" s="70"/>
      <c r="V79" s="70"/>
      <c r="W79" s="70"/>
      <c r="X79" s="70"/>
      <c r="Y79" s="70"/>
      <c r="Z79" s="70"/>
    </row>
    <row r="80" spans="1:26" ht="15">
      <c r="A80" s="15"/>
      <c r="B80" s="46" t="s">
        <v>52</v>
      </c>
      <c r="C80" s="45"/>
      <c r="D80" s="45"/>
      <c r="E80" s="45"/>
      <c r="F80" s="43"/>
      <c r="G80" s="56" t="str">
        <f>IF(F79+K79&lt;4,"",IF(F79=K79,"HALVED",IF(F79&gt;K79,C65,H65)))</f>
        <v>GOSNELLS</v>
      </c>
      <c r="H80" s="45"/>
      <c r="I80" s="45"/>
      <c r="J80" s="45"/>
      <c r="K80" s="43"/>
      <c r="L80" s="69"/>
      <c r="M80" s="69"/>
      <c r="N80" s="69"/>
      <c r="O80" s="69"/>
      <c r="P80" s="69"/>
      <c r="Q80" s="69"/>
      <c r="R80" s="69"/>
      <c r="S80" s="69"/>
      <c r="T80" s="69"/>
      <c r="U80" s="69"/>
      <c r="V80" s="69"/>
      <c r="W80" s="69"/>
      <c r="X80" s="69"/>
      <c r="Y80" s="69"/>
      <c r="Z80" s="69"/>
    </row>
    <row r="81" spans="1:26" ht="15">
      <c r="A81" s="22"/>
      <c r="B81" s="69"/>
      <c r="C81" s="69"/>
      <c r="D81" s="69"/>
      <c r="E81" s="69"/>
      <c r="F81" s="70"/>
      <c r="G81" s="69"/>
      <c r="H81" s="69"/>
      <c r="I81" s="69"/>
      <c r="J81" s="69"/>
      <c r="K81" s="70"/>
      <c r="L81" s="70"/>
      <c r="M81" s="70"/>
      <c r="N81" s="70"/>
      <c r="O81" s="70"/>
      <c r="P81" s="70"/>
      <c r="Q81" s="70"/>
      <c r="R81" s="70"/>
      <c r="S81" s="70"/>
      <c r="T81" s="70"/>
      <c r="U81" s="70"/>
      <c r="V81" s="70"/>
      <c r="W81" s="70"/>
      <c r="X81" s="70"/>
      <c r="Y81" s="70"/>
      <c r="Z81" s="70"/>
    </row>
    <row r="82" spans="1:26" ht="23.25" customHeight="1">
      <c r="A82" s="25"/>
      <c r="B82" s="57" t="s">
        <v>110</v>
      </c>
      <c r="C82" s="45"/>
      <c r="D82" s="45"/>
      <c r="E82" s="45"/>
      <c r="F82" s="45"/>
      <c r="G82" s="45"/>
      <c r="H82" s="45"/>
      <c r="I82" s="45"/>
      <c r="J82" s="45"/>
      <c r="K82" s="43"/>
      <c r="L82" s="69"/>
      <c r="M82" s="69"/>
      <c r="N82" s="69"/>
      <c r="O82" s="69"/>
      <c r="P82" s="69"/>
      <c r="Q82" s="69"/>
      <c r="R82" s="69"/>
      <c r="S82" s="69"/>
      <c r="T82" s="69"/>
      <c r="U82" s="69"/>
      <c r="V82" s="69"/>
      <c r="W82" s="69"/>
      <c r="X82" s="69"/>
      <c r="Y82" s="69"/>
      <c r="Z82" s="69"/>
    </row>
    <row r="83" spans="1:26" ht="18">
      <c r="A83" s="13"/>
      <c r="B83" s="16" t="s">
        <v>22</v>
      </c>
      <c r="C83" s="58" t="s">
        <v>1033</v>
      </c>
      <c r="D83" s="45"/>
      <c r="E83" s="45"/>
      <c r="F83" s="43"/>
      <c r="G83" s="17" t="s">
        <v>22</v>
      </c>
      <c r="H83" s="48" t="s">
        <v>1010</v>
      </c>
      <c r="I83" s="45"/>
      <c r="J83" s="45"/>
      <c r="K83" s="43"/>
      <c r="L83" s="69"/>
      <c r="M83" s="69"/>
      <c r="N83" s="69"/>
      <c r="O83" s="69"/>
      <c r="P83" s="69"/>
      <c r="Q83" s="69"/>
      <c r="R83" s="69"/>
      <c r="S83" s="69"/>
      <c r="T83" s="69"/>
      <c r="U83" s="69"/>
      <c r="V83" s="69"/>
      <c r="W83" s="69"/>
      <c r="X83" s="69"/>
      <c r="Y83" s="69"/>
      <c r="Z83" s="69"/>
    </row>
    <row r="84" spans="1:26" ht="15">
      <c r="A84" s="15"/>
      <c r="B84" s="41" t="s">
        <v>23</v>
      </c>
      <c r="C84" s="59" t="s">
        <v>24</v>
      </c>
      <c r="D84" s="50"/>
      <c r="E84" s="41" t="s">
        <v>25</v>
      </c>
      <c r="F84" s="41" t="s">
        <v>26</v>
      </c>
      <c r="G84" s="40" t="s">
        <v>23</v>
      </c>
      <c r="H84" s="49" t="s">
        <v>24</v>
      </c>
      <c r="I84" s="50"/>
      <c r="J84" s="40" t="s">
        <v>25</v>
      </c>
      <c r="K84" s="40" t="s">
        <v>26</v>
      </c>
      <c r="L84" s="69"/>
      <c r="M84" s="69"/>
      <c r="N84" s="69"/>
      <c r="O84" s="69"/>
      <c r="P84" s="69"/>
      <c r="Q84" s="69"/>
      <c r="R84" s="69"/>
      <c r="S84" s="69"/>
      <c r="T84" s="69"/>
      <c r="U84" s="69"/>
      <c r="V84" s="69"/>
      <c r="W84" s="69"/>
      <c r="X84" s="69"/>
      <c r="Y84" s="69"/>
      <c r="Z84" s="69"/>
    </row>
    <row r="85" spans="1:26" ht="15">
      <c r="A85" s="15"/>
      <c r="B85" s="47"/>
      <c r="C85" s="51"/>
      <c r="D85" s="52"/>
      <c r="E85" s="47"/>
      <c r="F85" s="47"/>
      <c r="G85" s="47"/>
      <c r="H85" s="51"/>
      <c r="I85" s="52"/>
      <c r="J85" s="47"/>
      <c r="K85" s="47"/>
      <c r="L85" s="69"/>
      <c r="M85" s="69"/>
      <c r="N85" s="69"/>
      <c r="O85" s="69"/>
      <c r="P85" s="69"/>
      <c r="Q85" s="69"/>
      <c r="R85" s="69"/>
      <c r="S85" s="69"/>
      <c r="T85" s="69"/>
      <c r="U85" s="69"/>
      <c r="V85" s="69"/>
      <c r="W85" s="69"/>
      <c r="X85" s="69"/>
      <c r="Y85" s="69"/>
      <c r="Z85" s="69"/>
    </row>
    <row r="86" spans="1:26" ht="15">
      <c r="A86" s="15"/>
      <c r="B86" s="39"/>
      <c r="C86" s="53"/>
      <c r="D86" s="54"/>
      <c r="E86" s="39"/>
      <c r="F86" s="39"/>
      <c r="G86" s="39"/>
      <c r="H86" s="53"/>
      <c r="I86" s="54"/>
      <c r="J86" s="39"/>
      <c r="K86" s="39"/>
      <c r="L86" s="69"/>
      <c r="M86" s="69"/>
      <c r="N86" s="69"/>
      <c r="O86" s="69"/>
      <c r="P86" s="69"/>
      <c r="Q86" s="69"/>
      <c r="R86" s="69"/>
      <c r="S86" s="69"/>
      <c r="T86" s="69"/>
      <c r="U86" s="69"/>
      <c r="V86" s="69"/>
      <c r="W86" s="69"/>
      <c r="X86" s="69"/>
      <c r="Y86" s="69"/>
      <c r="Z86" s="69"/>
    </row>
    <row r="87" spans="1:26" ht="15">
      <c r="A87" s="15"/>
      <c r="B87" s="41">
        <v>1</v>
      </c>
      <c r="C87" s="42" t="s">
        <v>1090</v>
      </c>
      <c r="D87" s="43"/>
      <c r="E87" s="19"/>
      <c r="F87" s="38"/>
      <c r="G87" s="40">
        <v>1</v>
      </c>
      <c r="H87" s="42" t="s">
        <v>1040</v>
      </c>
      <c r="I87" s="43"/>
      <c r="J87" s="19"/>
      <c r="K87" s="38" t="s">
        <v>38</v>
      </c>
      <c r="L87" s="71"/>
      <c r="M87" s="71"/>
      <c r="N87" s="71"/>
      <c r="O87" s="71"/>
      <c r="P87" s="71"/>
      <c r="Q87" s="71"/>
      <c r="R87" s="71"/>
      <c r="S87" s="71"/>
      <c r="T87" s="71"/>
      <c r="U87" s="71"/>
      <c r="V87" s="71"/>
      <c r="W87" s="71"/>
      <c r="X87" s="71"/>
      <c r="Y87" s="71"/>
      <c r="Z87" s="71"/>
    </row>
    <row r="88" spans="1:26" ht="15">
      <c r="A88" s="15"/>
      <c r="B88" s="39"/>
      <c r="C88" s="42" t="s">
        <v>1059</v>
      </c>
      <c r="D88" s="43"/>
      <c r="E88" s="19"/>
      <c r="F88" s="39"/>
      <c r="G88" s="39"/>
      <c r="H88" s="42" t="s">
        <v>1089</v>
      </c>
      <c r="I88" s="43"/>
      <c r="J88" s="19"/>
      <c r="K88" s="39"/>
      <c r="L88" s="71"/>
      <c r="M88" s="71"/>
      <c r="N88" s="71"/>
      <c r="O88" s="71"/>
      <c r="P88" s="71"/>
      <c r="Q88" s="71"/>
      <c r="R88" s="71"/>
      <c r="S88" s="71"/>
      <c r="T88" s="71"/>
      <c r="U88" s="71"/>
      <c r="V88" s="71"/>
      <c r="W88" s="71"/>
      <c r="X88" s="71"/>
      <c r="Y88" s="71"/>
      <c r="Z88" s="71"/>
    </row>
    <row r="89" spans="1:26" ht="15">
      <c r="A89" s="15"/>
      <c r="B89" s="41">
        <v>2</v>
      </c>
      <c r="C89" s="42" t="s">
        <v>1043</v>
      </c>
      <c r="D89" s="43"/>
      <c r="E89" s="19"/>
      <c r="F89" s="38" t="s">
        <v>33</v>
      </c>
      <c r="G89" s="40">
        <v>2</v>
      </c>
      <c r="H89" s="42" t="s">
        <v>1002</v>
      </c>
      <c r="I89" s="43"/>
      <c r="J89" s="19"/>
      <c r="K89" s="38"/>
      <c r="L89" s="71"/>
      <c r="M89" s="71"/>
      <c r="N89" s="71"/>
      <c r="O89" s="71"/>
      <c r="P89" s="71"/>
      <c r="Q89" s="71"/>
      <c r="R89" s="71"/>
      <c r="S89" s="71"/>
      <c r="T89" s="71"/>
      <c r="U89" s="71"/>
      <c r="V89" s="71"/>
      <c r="W89" s="71"/>
      <c r="X89" s="71"/>
      <c r="Y89" s="71"/>
      <c r="Z89" s="71"/>
    </row>
    <row r="90" spans="1:26" ht="15">
      <c r="A90" s="15"/>
      <c r="B90" s="39"/>
      <c r="C90" s="42" t="s">
        <v>1013</v>
      </c>
      <c r="D90" s="43"/>
      <c r="E90" s="19"/>
      <c r="F90" s="39"/>
      <c r="G90" s="39"/>
      <c r="H90" s="42" t="s">
        <v>1088</v>
      </c>
      <c r="I90" s="43"/>
      <c r="J90" s="19"/>
      <c r="K90" s="39"/>
      <c r="L90" s="71"/>
      <c r="M90" s="71"/>
      <c r="N90" s="71"/>
      <c r="O90" s="71"/>
      <c r="P90" s="71"/>
      <c r="Q90" s="71"/>
      <c r="R90" s="71"/>
      <c r="S90" s="71"/>
      <c r="T90" s="71"/>
      <c r="U90" s="71"/>
      <c r="V90" s="71"/>
      <c r="W90" s="71"/>
      <c r="X90" s="71"/>
      <c r="Y90" s="71"/>
      <c r="Z90" s="71"/>
    </row>
    <row r="91" spans="1:26" ht="15">
      <c r="A91" s="15"/>
      <c r="B91" s="41">
        <v>3</v>
      </c>
      <c r="C91" s="42" t="s">
        <v>1023</v>
      </c>
      <c r="D91" s="43"/>
      <c r="E91" s="19"/>
      <c r="F91" s="38" t="s">
        <v>84</v>
      </c>
      <c r="G91" s="40">
        <v>3</v>
      </c>
      <c r="H91" s="42" t="s">
        <v>1000</v>
      </c>
      <c r="I91" s="43"/>
      <c r="J91" s="19"/>
      <c r="K91" s="38"/>
      <c r="L91" s="71"/>
      <c r="M91" s="71"/>
      <c r="N91" s="71"/>
      <c r="O91" s="71"/>
      <c r="P91" s="71"/>
      <c r="Q91" s="71"/>
      <c r="R91" s="71"/>
      <c r="S91" s="71"/>
      <c r="T91" s="71"/>
      <c r="U91" s="71"/>
      <c r="V91" s="71"/>
      <c r="W91" s="71"/>
      <c r="X91" s="71"/>
      <c r="Y91" s="71"/>
      <c r="Z91" s="71"/>
    </row>
    <row r="92" spans="1:26" ht="15">
      <c r="A92" s="15"/>
      <c r="B92" s="39"/>
      <c r="C92" s="42" t="s">
        <v>1087</v>
      </c>
      <c r="D92" s="43"/>
      <c r="E92" s="19"/>
      <c r="F92" s="39"/>
      <c r="G92" s="39"/>
      <c r="H92" s="42" t="s">
        <v>1086</v>
      </c>
      <c r="I92" s="43"/>
      <c r="J92" s="19"/>
      <c r="K92" s="39"/>
      <c r="L92" s="71"/>
      <c r="M92" s="71"/>
      <c r="N92" s="71"/>
      <c r="O92" s="71"/>
      <c r="P92" s="71"/>
      <c r="Q92" s="71"/>
      <c r="R92" s="71"/>
      <c r="S92" s="71"/>
      <c r="T92" s="71"/>
      <c r="U92" s="71"/>
      <c r="V92" s="71"/>
      <c r="W92" s="71"/>
      <c r="X92" s="71"/>
      <c r="Y92" s="71"/>
      <c r="Z92" s="71"/>
    </row>
    <row r="93" spans="1:26" ht="15">
      <c r="A93" s="15"/>
      <c r="B93" s="41">
        <v>4</v>
      </c>
      <c r="C93" s="42" t="s">
        <v>1019</v>
      </c>
      <c r="D93" s="43"/>
      <c r="E93" s="19"/>
      <c r="F93" s="38" t="s">
        <v>68</v>
      </c>
      <c r="G93" s="40">
        <v>4</v>
      </c>
      <c r="H93" s="42" t="s">
        <v>994</v>
      </c>
      <c r="I93" s="43"/>
      <c r="J93" s="19"/>
      <c r="K93" s="38"/>
      <c r="L93" s="71"/>
      <c r="M93" s="71"/>
      <c r="N93" s="71"/>
      <c r="O93" s="71"/>
      <c r="P93" s="71"/>
      <c r="Q93" s="71"/>
      <c r="R93" s="71"/>
      <c r="S93" s="71"/>
      <c r="T93" s="71"/>
      <c r="U93" s="71"/>
      <c r="V93" s="71"/>
      <c r="W93" s="71"/>
      <c r="X93" s="71"/>
      <c r="Y93" s="71"/>
      <c r="Z93" s="71"/>
    </row>
    <row r="94" spans="1:26" ht="15">
      <c r="A94" s="15"/>
      <c r="B94" s="39"/>
      <c r="C94" s="42" t="s">
        <v>1017</v>
      </c>
      <c r="D94" s="43"/>
      <c r="E94" s="19"/>
      <c r="F94" s="39"/>
      <c r="G94" s="39"/>
      <c r="H94" s="42" t="s">
        <v>996</v>
      </c>
      <c r="I94" s="43"/>
      <c r="J94" s="19"/>
      <c r="K94" s="39"/>
      <c r="L94" s="71"/>
      <c r="M94" s="71"/>
      <c r="N94" s="71"/>
      <c r="O94" s="71"/>
      <c r="P94" s="71"/>
      <c r="Q94" s="71"/>
      <c r="R94" s="71"/>
      <c r="S94" s="71"/>
      <c r="T94" s="71"/>
      <c r="U94" s="71"/>
      <c r="V94" s="71"/>
      <c r="W94" s="71"/>
      <c r="X94" s="71"/>
      <c r="Y94" s="71"/>
      <c r="Z94" s="71"/>
    </row>
    <row r="95" spans="1:26" ht="15">
      <c r="A95" s="15"/>
      <c r="B95" s="41">
        <v>5</v>
      </c>
      <c r="C95" s="42" t="s">
        <v>1085</v>
      </c>
      <c r="D95" s="43"/>
      <c r="E95" s="19"/>
      <c r="F95" s="38" t="s">
        <v>84</v>
      </c>
      <c r="G95" s="40">
        <v>5</v>
      </c>
      <c r="H95" s="42" t="s">
        <v>1084</v>
      </c>
      <c r="I95" s="43"/>
      <c r="J95" s="19"/>
      <c r="K95" s="38"/>
      <c r="L95" s="71"/>
      <c r="M95" s="71"/>
      <c r="N95" s="71"/>
      <c r="O95" s="71"/>
      <c r="P95" s="71"/>
      <c r="Q95" s="71"/>
      <c r="R95" s="71"/>
      <c r="S95" s="71"/>
      <c r="T95" s="71"/>
      <c r="U95" s="71"/>
      <c r="V95" s="71"/>
      <c r="W95" s="71"/>
      <c r="X95" s="71"/>
      <c r="Y95" s="71"/>
      <c r="Z95" s="71"/>
    </row>
    <row r="96" spans="1:26" ht="15">
      <c r="A96" s="15"/>
      <c r="B96" s="39"/>
      <c r="C96" s="42" t="s">
        <v>1029</v>
      </c>
      <c r="D96" s="43"/>
      <c r="E96" s="19"/>
      <c r="F96" s="39"/>
      <c r="G96" s="39"/>
      <c r="H96" s="42" t="s">
        <v>1034</v>
      </c>
      <c r="I96" s="43"/>
      <c r="J96" s="19"/>
      <c r="K96" s="39"/>
      <c r="L96" s="71"/>
      <c r="M96" s="71"/>
      <c r="N96" s="71"/>
      <c r="O96" s="71"/>
      <c r="P96" s="71"/>
      <c r="Q96" s="71"/>
      <c r="R96" s="71"/>
      <c r="S96" s="71"/>
      <c r="T96" s="71"/>
      <c r="U96" s="71"/>
      <c r="V96" s="71"/>
      <c r="W96" s="71"/>
      <c r="X96" s="71"/>
      <c r="Y96" s="71"/>
      <c r="Z96" s="71"/>
    </row>
    <row r="97" spans="1:26" ht="27.75">
      <c r="A97" s="15"/>
      <c r="B97" s="44" t="str">
        <f>"TOTAL MATCHES WON BY : "&amp;C83</f>
        <v>TOTAL MATCHES WON BY : ROYAL FREMANTLE</v>
      </c>
      <c r="C97" s="45"/>
      <c r="D97" s="45"/>
      <c r="E97" s="43"/>
      <c r="F97" s="19">
        <f>COUNTA(F87:F96)-0.5*COUNTIF(F87:F96,"Sq*")-COUNTIF(F87:F96,"TBA")</f>
        <v>4</v>
      </c>
      <c r="G97" s="55" t="str">
        <f>"TOTAL MATCHES WON BY : "&amp;H83</f>
        <v>TOTAL MATCHES WON BY : ROYAL PERTH</v>
      </c>
      <c r="H97" s="45"/>
      <c r="I97" s="45"/>
      <c r="J97" s="43"/>
      <c r="K97" s="19">
        <f>COUNTA(K87:K96)-0.5*COUNTIF(K87:K96,"Sq*")-COUNTIF(K87:K96,"TBA")</f>
        <v>1</v>
      </c>
      <c r="L97" s="70"/>
      <c r="M97" s="70"/>
      <c r="N97" s="70" t="str">
        <f>IF(F97+K97=0,"",C83)</f>
        <v>ROYAL FREMANTLE</v>
      </c>
      <c r="O97" s="24">
        <f>F97</f>
        <v>4</v>
      </c>
      <c r="P97" s="70" t="str">
        <f>IF(F97+K97=0,"",H83)</f>
        <v>ROYAL PERTH</v>
      </c>
      <c r="Q97" s="24">
        <f>K97</f>
        <v>1</v>
      </c>
      <c r="R97" s="70" t="str">
        <f>G98</f>
        <v>ROYAL FREMANTLE</v>
      </c>
      <c r="S97" s="70" t="str">
        <f>IF(R97="HALVED",C83,"")</f>
        <v/>
      </c>
      <c r="T97" s="70" t="str">
        <f>IF(R97="HALVED",H83,"")</f>
        <v/>
      </c>
      <c r="U97" s="70"/>
      <c r="V97" s="70"/>
      <c r="W97" s="70"/>
      <c r="X97" s="70"/>
      <c r="Y97" s="70"/>
      <c r="Z97" s="70"/>
    </row>
    <row r="98" spans="1:26" ht="15">
      <c r="A98" s="22"/>
      <c r="B98" s="46" t="s">
        <v>52</v>
      </c>
      <c r="C98" s="45"/>
      <c r="D98" s="45"/>
      <c r="E98" s="45"/>
      <c r="F98" s="43"/>
      <c r="G98" s="56" t="str">
        <f>IF(F97+K97&lt;4,"",IF(F97=K97,"HALVED",IF(F97&gt;K97,C83,H83)))</f>
        <v>ROYAL FREMANTLE</v>
      </c>
      <c r="H98" s="45"/>
      <c r="I98" s="45"/>
      <c r="J98" s="45"/>
      <c r="K98" s="43"/>
      <c r="L98" s="69"/>
      <c r="M98" s="69"/>
      <c r="N98" s="69"/>
      <c r="O98" s="69"/>
      <c r="P98" s="69"/>
      <c r="Q98" s="69"/>
      <c r="R98" s="69"/>
      <c r="S98" s="69"/>
      <c r="T98" s="69"/>
      <c r="U98" s="69"/>
      <c r="V98" s="69"/>
      <c r="W98" s="69"/>
      <c r="X98" s="69"/>
      <c r="Y98" s="69"/>
      <c r="Z98" s="69"/>
    </row>
    <row r="99" spans="1:26" ht="15">
      <c r="A99" s="25"/>
      <c r="B99" s="26"/>
      <c r="C99" s="26"/>
      <c r="D99" s="26"/>
      <c r="E99" s="26"/>
      <c r="F99" s="26"/>
      <c r="G99" s="27"/>
      <c r="H99" s="27"/>
      <c r="I99" s="27"/>
      <c r="J99" s="27"/>
      <c r="K99" s="27"/>
      <c r="L99" s="69"/>
      <c r="M99" s="69"/>
      <c r="N99" s="69"/>
      <c r="O99" s="69"/>
      <c r="P99" s="69"/>
      <c r="Q99" s="69"/>
      <c r="R99" s="69"/>
      <c r="S99" s="69"/>
      <c r="T99" s="69"/>
      <c r="U99" s="69"/>
      <c r="V99" s="69"/>
      <c r="W99" s="69"/>
      <c r="X99" s="69"/>
      <c r="Y99" s="69"/>
      <c r="Z99" s="69"/>
    </row>
    <row r="100" spans="1:26" ht="15">
      <c r="A100" s="25"/>
      <c r="B100" s="16" t="s">
        <v>22</v>
      </c>
      <c r="C100" s="58" t="s">
        <v>1011</v>
      </c>
      <c r="D100" s="45"/>
      <c r="E100" s="45"/>
      <c r="F100" s="43"/>
      <c r="G100" s="17" t="s">
        <v>22</v>
      </c>
      <c r="H100" s="48" t="s">
        <v>1032</v>
      </c>
      <c r="I100" s="45"/>
      <c r="J100" s="45"/>
      <c r="K100" s="43"/>
      <c r="L100" s="69"/>
      <c r="M100" s="69"/>
      <c r="N100" s="69"/>
      <c r="O100" s="69"/>
      <c r="P100" s="69"/>
      <c r="Q100" s="69"/>
      <c r="R100" s="69"/>
      <c r="S100" s="69"/>
      <c r="T100" s="69"/>
      <c r="U100" s="69"/>
      <c r="V100" s="69"/>
      <c r="W100" s="69"/>
      <c r="X100" s="69"/>
      <c r="Y100" s="69"/>
      <c r="Z100" s="69"/>
    </row>
    <row r="101" spans="1:26" ht="15">
      <c r="A101" s="15"/>
      <c r="B101" s="41" t="s">
        <v>23</v>
      </c>
      <c r="C101" s="59" t="s">
        <v>24</v>
      </c>
      <c r="D101" s="50"/>
      <c r="E101" s="41" t="s">
        <v>25</v>
      </c>
      <c r="F101" s="41" t="s">
        <v>26</v>
      </c>
      <c r="G101" s="40" t="s">
        <v>23</v>
      </c>
      <c r="H101" s="49" t="s">
        <v>24</v>
      </c>
      <c r="I101" s="50"/>
      <c r="J101" s="40" t="s">
        <v>25</v>
      </c>
      <c r="K101" s="40" t="s">
        <v>26</v>
      </c>
      <c r="L101" s="69"/>
      <c r="M101" s="69"/>
      <c r="N101" s="69"/>
      <c r="O101" s="69"/>
      <c r="P101" s="69"/>
      <c r="Q101" s="69"/>
      <c r="R101" s="69"/>
      <c r="S101" s="69"/>
      <c r="T101" s="69"/>
      <c r="U101" s="69"/>
      <c r="V101" s="69"/>
      <c r="W101" s="69"/>
      <c r="X101" s="69"/>
      <c r="Y101" s="69"/>
      <c r="Z101" s="69"/>
    </row>
    <row r="102" spans="1:26" ht="15">
      <c r="A102" s="15"/>
      <c r="B102" s="47"/>
      <c r="C102" s="51"/>
      <c r="D102" s="52"/>
      <c r="E102" s="47"/>
      <c r="F102" s="47"/>
      <c r="G102" s="47"/>
      <c r="H102" s="51"/>
      <c r="I102" s="52"/>
      <c r="J102" s="47"/>
      <c r="K102" s="47"/>
      <c r="L102" s="69"/>
      <c r="M102" s="69"/>
      <c r="N102" s="69"/>
      <c r="O102" s="69"/>
      <c r="P102" s="69"/>
      <c r="Q102" s="69"/>
      <c r="R102" s="69"/>
      <c r="S102" s="69"/>
      <c r="T102" s="69"/>
      <c r="U102" s="69"/>
      <c r="V102" s="69"/>
      <c r="W102" s="69"/>
      <c r="X102" s="69"/>
      <c r="Y102" s="69"/>
      <c r="Z102" s="69"/>
    </row>
    <row r="103" spans="1:26" ht="15">
      <c r="A103" s="15"/>
      <c r="B103" s="39"/>
      <c r="C103" s="53"/>
      <c r="D103" s="54"/>
      <c r="E103" s="39"/>
      <c r="F103" s="39"/>
      <c r="G103" s="39"/>
      <c r="H103" s="53"/>
      <c r="I103" s="54"/>
      <c r="J103" s="39"/>
      <c r="K103" s="39"/>
      <c r="L103" s="69"/>
      <c r="M103" s="69"/>
      <c r="N103" s="69"/>
      <c r="O103" s="69"/>
      <c r="P103" s="69"/>
      <c r="Q103" s="69"/>
      <c r="R103" s="69"/>
      <c r="S103" s="69"/>
      <c r="T103" s="69"/>
      <c r="U103" s="69"/>
      <c r="V103" s="69"/>
      <c r="W103" s="69"/>
      <c r="X103" s="69"/>
      <c r="Y103" s="69"/>
      <c r="Z103" s="69"/>
    </row>
    <row r="104" spans="1:26" ht="15">
      <c r="A104" s="15"/>
      <c r="B104" s="41">
        <v>1</v>
      </c>
      <c r="C104" s="42" t="s">
        <v>1009</v>
      </c>
      <c r="D104" s="43"/>
      <c r="E104" s="19">
        <v>15</v>
      </c>
      <c r="F104" s="38" t="s">
        <v>33</v>
      </c>
      <c r="G104" s="40">
        <v>1</v>
      </c>
      <c r="H104" s="42" t="s">
        <v>1014</v>
      </c>
      <c r="I104" s="43"/>
      <c r="J104" s="19">
        <v>15</v>
      </c>
      <c r="K104" s="38"/>
      <c r="L104" s="71"/>
      <c r="M104" s="71"/>
      <c r="N104" s="71"/>
      <c r="O104" s="71"/>
      <c r="P104" s="71"/>
      <c r="Q104" s="71"/>
      <c r="R104" s="71"/>
      <c r="S104" s="71"/>
      <c r="T104" s="71"/>
      <c r="U104" s="71"/>
      <c r="V104" s="71"/>
      <c r="W104" s="71"/>
      <c r="X104" s="71"/>
      <c r="Y104" s="71"/>
      <c r="Z104" s="71"/>
    </row>
    <row r="105" spans="1:26" ht="15">
      <c r="A105" s="15"/>
      <c r="B105" s="39"/>
      <c r="C105" s="42" t="s">
        <v>1007</v>
      </c>
      <c r="D105" s="43"/>
      <c r="E105" s="19">
        <v>16</v>
      </c>
      <c r="F105" s="39"/>
      <c r="G105" s="39"/>
      <c r="H105" s="42" t="s">
        <v>1083</v>
      </c>
      <c r="I105" s="43"/>
      <c r="J105" s="19">
        <v>14</v>
      </c>
      <c r="K105" s="39"/>
      <c r="L105" s="71"/>
      <c r="M105" s="71"/>
      <c r="N105" s="71"/>
      <c r="O105" s="71"/>
      <c r="P105" s="71"/>
      <c r="Q105" s="71"/>
      <c r="R105" s="71"/>
      <c r="S105" s="71"/>
      <c r="T105" s="71"/>
      <c r="U105" s="71"/>
      <c r="V105" s="71"/>
      <c r="W105" s="71"/>
      <c r="X105" s="71"/>
      <c r="Y105" s="71"/>
      <c r="Z105" s="71"/>
    </row>
    <row r="106" spans="1:26" ht="15">
      <c r="A106" s="15"/>
      <c r="B106" s="41">
        <v>2</v>
      </c>
      <c r="C106" s="42" t="s">
        <v>1005</v>
      </c>
      <c r="D106" s="43"/>
      <c r="E106" s="19">
        <v>8</v>
      </c>
      <c r="F106" s="38" t="s">
        <v>68</v>
      </c>
      <c r="G106" s="40">
        <v>2</v>
      </c>
      <c r="H106" s="42" t="s">
        <v>1018</v>
      </c>
      <c r="I106" s="43"/>
      <c r="J106" s="19">
        <v>12</v>
      </c>
      <c r="K106" s="38"/>
      <c r="L106" s="71"/>
      <c r="M106" s="71"/>
      <c r="N106" s="71"/>
      <c r="O106" s="71"/>
      <c r="P106" s="71"/>
      <c r="Q106" s="71"/>
      <c r="R106" s="71"/>
      <c r="S106" s="71"/>
      <c r="T106" s="71"/>
      <c r="U106" s="71"/>
      <c r="V106" s="71"/>
      <c r="W106" s="71"/>
      <c r="X106" s="71"/>
      <c r="Y106" s="71"/>
      <c r="Z106" s="71"/>
    </row>
    <row r="107" spans="1:26" ht="15">
      <c r="A107" s="15"/>
      <c r="B107" s="39"/>
      <c r="C107" s="42" t="s">
        <v>1082</v>
      </c>
      <c r="D107" s="43"/>
      <c r="E107" s="19">
        <v>14</v>
      </c>
      <c r="F107" s="39"/>
      <c r="G107" s="39"/>
      <c r="H107" s="42" t="s">
        <v>1047</v>
      </c>
      <c r="I107" s="43"/>
      <c r="J107" s="19">
        <v>17</v>
      </c>
      <c r="K107" s="39"/>
      <c r="L107" s="71"/>
      <c r="M107" s="71"/>
      <c r="N107" s="71"/>
      <c r="O107" s="71"/>
      <c r="P107" s="71"/>
      <c r="Q107" s="71"/>
      <c r="R107" s="71"/>
      <c r="S107" s="71"/>
      <c r="T107" s="71"/>
      <c r="U107" s="71"/>
      <c r="V107" s="71"/>
      <c r="W107" s="71"/>
      <c r="X107" s="71"/>
      <c r="Y107" s="71"/>
      <c r="Z107" s="71"/>
    </row>
    <row r="108" spans="1:26" ht="15">
      <c r="A108" s="15"/>
      <c r="B108" s="41">
        <v>3</v>
      </c>
      <c r="C108" s="21" t="s">
        <v>997</v>
      </c>
      <c r="E108" s="19">
        <v>9</v>
      </c>
      <c r="F108" s="38" t="s">
        <v>84</v>
      </c>
      <c r="G108" s="40">
        <v>3</v>
      </c>
      <c r="H108" s="42" t="s">
        <v>1050</v>
      </c>
      <c r="I108" s="43"/>
      <c r="J108" s="19">
        <v>14</v>
      </c>
      <c r="K108" s="38"/>
      <c r="L108" s="71"/>
      <c r="M108" s="71"/>
      <c r="N108" s="71"/>
      <c r="O108" s="71"/>
      <c r="P108" s="71"/>
      <c r="Q108" s="71"/>
      <c r="R108" s="71"/>
      <c r="S108" s="71"/>
      <c r="T108" s="71"/>
      <c r="U108" s="71"/>
      <c r="V108" s="71"/>
      <c r="W108" s="71"/>
      <c r="X108" s="71"/>
      <c r="Y108" s="71"/>
      <c r="Z108" s="71"/>
    </row>
    <row r="109" spans="1:26" ht="15">
      <c r="A109" s="15"/>
      <c r="B109" s="39"/>
      <c r="C109" s="42" t="s">
        <v>1081</v>
      </c>
      <c r="D109" s="43"/>
      <c r="E109" s="19">
        <v>16</v>
      </c>
      <c r="F109" s="39"/>
      <c r="G109" s="39"/>
      <c r="H109" s="42" t="s">
        <v>1020</v>
      </c>
      <c r="I109" s="43"/>
      <c r="J109" s="19">
        <v>24</v>
      </c>
      <c r="K109" s="39"/>
      <c r="L109" s="71"/>
      <c r="M109" s="71"/>
      <c r="N109" s="71"/>
      <c r="O109" s="71"/>
      <c r="P109" s="71"/>
      <c r="Q109" s="71"/>
      <c r="R109" s="71"/>
      <c r="S109" s="71"/>
      <c r="T109" s="71"/>
      <c r="U109" s="71"/>
      <c r="V109" s="71"/>
      <c r="W109" s="71"/>
      <c r="X109" s="71"/>
      <c r="Y109" s="71"/>
      <c r="Z109" s="71"/>
    </row>
    <row r="110" spans="1:26" ht="15">
      <c r="A110" s="15"/>
      <c r="B110" s="41">
        <v>4</v>
      </c>
      <c r="C110" s="42" t="s">
        <v>993</v>
      </c>
      <c r="D110" s="43"/>
      <c r="E110" s="19">
        <v>4</v>
      </c>
      <c r="F110" s="38"/>
      <c r="G110" s="40">
        <v>4</v>
      </c>
      <c r="H110" s="42" t="s">
        <v>1052</v>
      </c>
      <c r="I110" s="43"/>
      <c r="J110" s="19">
        <v>17</v>
      </c>
      <c r="K110" s="38" t="s">
        <v>38</v>
      </c>
      <c r="L110" s="71"/>
      <c r="M110" s="71"/>
      <c r="N110" s="71"/>
      <c r="O110" s="71"/>
      <c r="P110" s="71"/>
      <c r="Q110" s="71"/>
      <c r="R110" s="71"/>
      <c r="S110" s="71"/>
      <c r="T110" s="71"/>
      <c r="U110" s="71"/>
      <c r="V110" s="71"/>
      <c r="W110" s="71"/>
      <c r="X110" s="71"/>
      <c r="Y110" s="71"/>
      <c r="Z110" s="71"/>
    </row>
    <row r="111" spans="1:26" ht="15">
      <c r="A111" s="15"/>
      <c r="B111" s="39"/>
      <c r="C111" s="42" t="s">
        <v>995</v>
      </c>
      <c r="D111" s="43"/>
      <c r="E111" s="19">
        <v>30</v>
      </c>
      <c r="F111" s="39"/>
      <c r="G111" s="39"/>
      <c r="H111" s="42" t="s">
        <v>1080</v>
      </c>
      <c r="I111" s="43"/>
      <c r="J111" s="19">
        <v>18</v>
      </c>
      <c r="K111" s="39"/>
      <c r="L111" s="71"/>
      <c r="M111" s="71"/>
      <c r="N111" s="71"/>
      <c r="O111" s="71"/>
      <c r="P111" s="71"/>
      <c r="Q111" s="71"/>
      <c r="R111" s="71"/>
      <c r="S111" s="71"/>
      <c r="T111" s="71"/>
      <c r="U111" s="71"/>
      <c r="V111" s="71"/>
      <c r="W111" s="71"/>
      <c r="X111" s="71"/>
      <c r="Y111" s="71"/>
      <c r="Z111" s="71"/>
    </row>
    <row r="112" spans="1:26" ht="15">
      <c r="A112" s="15"/>
      <c r="B112" s="41">
        <v>5</v>
      </c>
      <c r="C112" s="42" t="s">
        <v>1001</v>
      </c>
      <c r="D112" s="43"/>
      <c r="E112" s="19">
        <v>6</v>
      </c>
      <c r="F112" s="38"/>
      <c r="G112" s="40">
        <v>5</v>
      </c>
      <c r="H112" s="42" t="s">
        <v>1028</v>
      </c>
      <c r="I112" s="43"/>
      <c r="J112" s="19">
        <v>17</v>
      </c>
      <c r="K112" s="38" t="s">
        <v>38</v>
      </c>
      <c r="L112" s="71"/>
      <c r="M112" s="71"/>
      <c r="N112" s="71"/>
      <c r="O112" s="71"/>
      <c r="P112" s="71"/>
      <c r="Q112" s="71"/>
      <c r="R112" s="71"/>
      <c r="S112" s="71"/>
      <c r="T112" s="71"/>
      <c r="U112" s="71"/>
      <c r="V112" s="71"/>
      <c r="W112" s="71"/>
      <c r="X112" s="71"/>
      <c r="Y112" s="71"/>
      <c r="Z112" s="71"/>
    </row>
    <row r="113" spans="1:26" ht="15">
      <c r="A113" s="15"/>
      <c r="B113" s="39"/>
      <c r="C113" s="42" t="s">
        <v>999</v>
      </c>
      <c r="D113" s="43"/>
      <c r="E113" s="19">
        <v>11</v>
      </c>
      <c r="F113" s="39"/>
      <c r="G113" s="39"/>
      <c r="H113" s="42" t="s">
        <v>1030</v>
      </c>
      <c r="I113" s="43"/>
      <c r="J113" s="19">
        <v>19</v>
      </c>
      <c r="K113" s="39"/>
      <c r="L113" s="71"/>
      <c r="M113" s="71"/>
      <c r="N113" s="71"/>
      <c r="O113" s="71"/>
      <c r="P113" s="71"/>
      <c r="Q113" s="71"/>
      <c r="R113" s="71"/>
      <c r="S113" s="71"/>
      <c r="T113" s="71"/>
      <c r="U113" s="71"/>
      <c r="V113" s="71"/>
      <c r="W113" s="71"/>
      <c r="X113" s="71"/>
      <c r="Y113" s="71"/>
      <c r="Z113" s="71"/>
    </row>
    <row r="114" spans="1:26" ht="15">
      <c r="A114" s="15"/>
      <c r="B114" s="44" t="str">
        <f>"TOTAL MATCHES WON BY : "&amp;C100</f>
        <v>TOTAL MATCHES WON BY : KWINANA</v>
      </c>
      <c r="C114" s="45"/>
      <c r="D114" s="45"/>
      <c r="E114" s="43"/>
      <c r="F114" s="19">
        <f>COUNTA(F104:F113)-0.5*COUNTIF(F104:F113,"Sq*")-COUNTIF(F104:F113,"TBA")</f>
        <v>3</v>
      </c>
      <c r="G114" s="55" t="str">
        <f>"TOTAL MATCHES WON BY : "&amp;H100</f>
        <v>TOTAL MATCHES WON BY : GOSNELLS</v>
      </c>
      <c r="H114" s="45"/>
      <c r="I114" s="45"/>
      <c r="J114" s="43"/>
      <c r="K114" s="19">
        <f>COUNTA(K104:K113)-0.5*COUNTIF(K104:K113,"Sq*")-COUNTIF(K104:K113,"TBA")</f>
        <v>2</v>
      </c>
      <c r="L114" s="70"/>
      <c r="M114" s="70"/>
      <c r="N114" s="70" t="str">
        <f>IF(F114+K114=0,"",C100)</f>
        <v>KWINANA</v>
      </c>
      <c r="O114" s="24">
        <f>F114</f>
        <v>3</v>
      </c>
      <c r="P114" s="70" t="str">
        <f>IF(F114+K114=0,"",H100)</f>
        <v>GOSNELLS</v>
      </c>
      <c r="Q114" s="24">
        <f>K114</f>
        <v>2</v>
      </c>
      <c r="R114" s="70" t="str">
        <f>G115</f>
        <v>KWINANA</v>
      </c>
      <c r="S114" s="70" t="str">
        <f>IF(R114="HALVED",C100,"")</f>
        <v/>
      </c>
      <c r="T114" s="70" t="str">
        <f>IF(R114="HALVED",H100,"")</f>
        <v/>
      </c>
      <c r="U114" s="70"/>
      <c r="V114" s="70"/>
      <c r="W114" s="70"/>
      <c r="X114" s="70"/>
      <c r="Y114" s="70"/>
      <c r="Z114" s="70"/>
    </row>
    <row r="115" spans="1:26" ht="15">
      <c r="A115" s="22"/>
      <c r="B115" s="46" t="s">
        <v>52</v>
      </c>
      <c r="C115" s="45"/>
      <c r="D115" s="45"/>
      <c r="E115" s="45"/>
      <c r="F115" s="43"/>
      <c r="G115" s="56" t="str">
        <f>IF(F114+K114&lt;4,"",IF(F114=K114,"HALVED",IF(F114&gt;K114,C100,H100)))</f>
        <v>KWINANA</v>
      </c>
      <c r="H115" s="45"/>
      <c r="I115" s="45"/>
      <c r="J115" s="45"/>
      <c r="K115" s="43"/>
      <c r="L115" s="69"/>
      <c r="M115" s="69"/>
      <c r="N115" s="69"/>
      <c r="O115" s="69"/>
      <c r="P115" s="69"/>
      <c r="Q115" s="69"/>
      <c r="R115" s="69"/>
      <c r="S115" s="69"/>
      <c r="T115" s="69"/>
      <c r="U115" s="69"/>
      <c r="V115" s="69"/>
      <c r="W115" s="69"/>
      <c r="X115" s="69"/>
      <c r="Y115" s="69"/>
      <c r="Z115" s="69"/>
    </row>
    <row r="116" spans="1:26" ht="15">
      <c r="A116" s="22"/>
      <c r="B116" s="69"/>
      <c r="C116" s="69"/>
      <c r="D116" s="69"/>
      <c r="E116" s="69"/>
      <c r="F116" s="70"/>
      <c r="G116" s="69"/>
      <c r="H116" s="69"/>
      <c r="I116" s="69"/>
      <c r="J116" s="69"/>
      <c r="K116" s="70"/>
      <c r="L116" s="70"/>
      <c r="M116" s="70"/>
      <c r="N116" s="70"/>
      <c r="O116" s="70"/>
      <c r="P116" s="70"/>
      <c r="Q116" s="70"/>
      <c r="R116" s="70"/>
      <c r="S116" s="70"/>
      <c r="T116" s="70"/>
      <c r="U116" s="70"/>
      <c r="V116" s="70"/>
      <c r="W116" s="70"/>
      <c r="X116" s="70"/>
      <c r="Y116" s="70"/>
      <c r="Z116" s="70"/>
    </row>
    <row r="117" spans="1:26" ht="21" customHeight="1">
      <c r="A117" s="25"/>
      <c r="B117" s="57" t="s">
        <v>128</v>
      </c>
      <c r="C117" s="45"/>
      <c r="D117" s="45"/>
      <c r="E117" s="45"/>
      <c r="F117" s="45"/>
      <c r="G117" s="45"/>
      <c r="H117" s="45"/>
      <c r="I117" s="45"/>
      <c r="J117" s="45"/>
      <c r="K117" s="43"/>
      <c r="L117" s="69"/>
      <c r="M117" s="69"/>
      <c r="N117" s="69"/>
      <c r="O117" s="69"/>
      <c r="P117" s="69"/>
      <c r="Q117" s="69"/>
      <c r="R117" s="69"/>
      <c r="S117" s="69"/>
      <c r="T117" s="69"/>
      <c r="U117" s="69"/>
      <c r="V117" s="69"/>
      <c r="W117" s="69"/>
      <c r="X117" s="69"/>
      <c r="Y117" s="69"/>
      <c r="Z117" s="69"/>
    </row>
    <row r="118" spans="1:26" ht="15">
      <c r="A118" s="15"/>
      <c r="B118" s="16" t="s">
        <v>22</v>
      </c>
      <c r="C118" s="58" t="s">
        <v>1032</v>
      </c>
      <c r="D118" s="45"/>
      <c r="E118" s="45"/>
      <c r="F118" s="43"/>
      <c r="G118" s="17" t="s">
        <v>22</v>
      </c>
      <c r="H118" s="48" t="s">
        <v>1010</v>
      </c>
      <c r="I118" s="45"/>
      <c r="J118" s="45"/>
      <c r="K118" s="43"/>
      <c r="L118" s="69"/>
      <c r="M118" s="69"/>
      <c r="N118" s="69"/>
      <c r="O118" s="69"/>
      <c r="P118" s="69"/>
      <c r="Q118" s="69"/>
      <c r="R118" s="69"/>
      <c r="S118" s="69"/>
      <c r="T118" s="69"/>
      <c r="U118" s="69"/>
      <c r="V118" s="69"/>
      <c r="W118" s="69"/>
      <c r="X118" s="69"/>
      <c r="Y118" s="69"/>
      <c r="Z118" s="69"/>
    </row>
    <row r="119" spans="1:26" ht="15">
      <c r="A119" s="15"/>
      <c r="B119" s="41" t="s">
        <v>23</v>
      </c>
      <c r="C119" s="59" t="s">
        <v>24</v>
      </c>
      <c r="D119" s="50"/>
      <c r="E119" s="41" t="s">
        <v>25</v>
      </c>
      <c r="F119" s="41" t="s">
        <v>26</v>
      </c>
      <c r="G119" s="40" t="s">
        <v>23</v>
      </c>
      <c r="H119" s="49" t="s">
        <v>24</v>
      </c>
      <c r="I119" s="50"/>
      <c r="J119" s="40" t="s">
        <v>25</v>
      </c>
      <c r="K119" s="40" t="s">
        <v>26</v>
      </c>
      <c r="L119" s="69"/>
      <c r="M119" s="69"/>
      <c r="N119" s="69"/>
      <c r="O119" s="69"/>
      <c r="P119" s="69"/>
      <c r="Q119" s="69"/>
      <c r="R119" s="69"/>
      <c r="S119" s="69"/>
      <c r="T119" s="69"/>
      <c r="U119" s="69"/>
      <c r="V119" s="69"/>
      <c r="W119" s="69"/>
      <c r="X119" s="69"/>
      <c r="Y119" s="69"/>
      <c r="Z119" s="69"/>
    </row>
    <row r="120" spans="1:26" ht="15">
      <c r="A120" s="15"/>
      <c r="B120" s="47"/>
      <c r="C120" s="51"/>
      <c r="D120" s="52"/>
      <c r="E120" s="47"/>
      <c r="F120" s="47"/>
      <c r="G120" s="47"/>
      <c r="H120" s="51"/>
      <c r="I120" s="52"/>
      <c r="J120" s="47"/>
      <c r="K120" s="47"/>
      <c r="L120" s="69"/>
      <c r="M120" s="69"/>
      <c r="N120" s="69"/>
      <c r="O120" s="69"/>
      <c r="P120" s="69"/>
      <c r="Q120" s="69"/>
      <c r="R120" s="69"/>
      <c r="S120" s="69"/>
      <c r="T120" s="69"/>
      <c r="U120" s="69"/>
      <c r="V120" s="69"/>
      <c r="W120" s="69"/>
      <c r="X120" s="69"/>
      <c r="Y120" s="69"/>
      <c r="Z120" s="69"/>
    </row>
    <row r="121" spans="1:26" ht="15">
      <c r="A121" s="15"/>
      <c r="B121" s="39"/>
      <c r="C121" s="53"/>
      <c r="D121" s="54"/>
      <c r="E121" s="39"/>
      <c r="F121" s="39"/>
      <c r="G121" s="39"/>
      <c r="H121" s="53"/>
      <c r="I121" s="54"/>
      <c r="J121" s="39"/>
      <c r="K121" s="39"/>
      <c r="L121" s="69"/>
      <c r="M121" s="69"/>
      <c r="N121" s="69"/>
      <c r="O121" s="69"/>
      <c r="P121" s="69"/>
      <c r="Q121" s="69"/>
      <c r="R121" s="69"/>
      <c r="S121" s="69"/>
      <c r="T121" s="69"/>
      <c r="U121" s="69"/>
      <c r="V121" s="69"/>
      <c r="W121" s="69"/>
      <c r="X121" s="69"/>
      <c r="Y121" s="69"/>
      <c r="Z121" s="69"/>
    </row>
    <row r="122" spans="1:26" ht="15">
      <c r="A122" s="15"/>
      <c r="B122" s="41">
        <v>1</v>
      </c>
      <c r="C122" s="42" t="s">
        <v>1079</v>
      </c>
      <c r="D122" s="43"/>
      <c r="E122" s="19">
        <v>15</v>
      </c>
      <c r="F122" s="38" t="s">
        <v>68</v>
      </c>
      <c r="G122" s="40">
        <v>1</v>
      </c>
      <c r="H122" s="42" t="s">
        <v>1078</v>
      </c>
      <c r="I122" s="43"/>
      <c r="J122" s="19">
        <v>13</v>
      </c>
      <c r="K122" s="38"/>
      <c r="L122" s="71"/>
      <c r="M122" s="71"/>
      <c r="N122" s="71"/>
      <c r="O122" s="71"/>
      <c r="P122" s="71"/>
      <c r="Q122" s="71"/>
      <c r="R122" s="71"/>
      <c r="S122" s="71"/>
      <c r="T122" s="71"/>
      <c r="U122" s="71"/>
      <c r="V122" s="71"/>
      <c r="W122" s="71"/>
      <c r="X122" s="71"/>
      <c r="Y122" s="71"/>
      <c r="Z122" s="71"/>
    </row>
    <row r="123" spans="1:26" ht="15">
      <c r="A123" s="15"/>
      <c r="B123" s="39"/>
      <c r="C123" s="42" t="s">
        <v>1077</v>
      </c>
      <c r="D123" s="43"/>
      <c r="E123" s="19">
        <v>14</v>
      </c>
      <c r="F123" s="39"/>
      <c r="G123" s="39"/>
      <c r="H123" s="42" t="s">
        <v>1076</v>
      </c>
      <c r="I123" s="43"/>
      <c r="J123" s="19">
        <v>9</v>
      </c>
      <c r="K123" s="39"/>
      <c r="L123" s="71"/>
      <c r="M123" s="71"/>
      <c r="N123" s="71"/>
      <c r="O123" s="71"/>
      <c r="P123" s="71"/>
      <c r="Q123" s="71"/>
      <c r="R123" s="71"/>
      <c r="S123" s="71"/>
      <c r="T123" s="71"/>
      <c r="U123" s="71"/>
      <c r="V123" s="71"/>
      <c r="W123" s="71"/>
      <c r="X123" s="71"/>
      <c r="Y123" s="71"/>
      <c r="Z123" s="71"/>
    </row>
    <row r="124" spans="1:26" ht="15">
      <c r="A124" s="15"/>
      <c r="B124" s="41">
        <v>2</v>
      </c>
      <c r="C124" s="42" t="s">
        <v>1075</v>
      </c>
      <c r="D124" s="43"/>
      <c r="E124" s="19">
        <v>12</v>
      </c>
      <c r="F124" s="38" t="s">
        <v>87</v>
      </c>
      <c r="G124" s="40">
        <v>2</v>
      </c>
      <c r="H124" s="42" t="s">
        <v>1074</v>
      </c>
      <c r="I124" s="43"/>
      <c r="J124" s="19">
        <v>14</v>
      </c>
      <c r="K124" s="38"/>
      <c r="L124" s="71"/>
      <c r="M124" s="71"/>
      <c r="N124" s="71"/>
      <c r="O124" s="71"/>
      <c r="P124" s="71"/>
      <c r="Q124" s="71"/>
      <c r="R124" s="71"/>
      <c r="S124" s="71"/>
      <c r="T124" s="71"/>
      <c r="U124" s="71"/>
      <c r="V124" s="71"/>
      <c r="W124" s="71"/>
      <c r="X124" s="71"/>
      <c r="Y124" s="71"/>
      <c r="Z124" s="71"/>
    </row>
    <row r="125" spans="1:26" ht="15">
      <c r="A125" s="15"/>
      <c r="B125" s="39"/>
      <c r="C125" s="42" t="s">
        <v>1073</v>
      </c>
      <c r="D125" s="43"/>
      <c r="E125" s="19">
        <v>17</v>
      </c>
      <c r="F125" s="39"/>
      <c r="G125" s="39"/>
      <c r="H125" s="42" t="s">
        <v>1072</v>
      </c>
      <c r="I125" s="43"/>
      <c r="J125" s="19">
        <v>7</v>
      </c>
      <c r="K125" s="39"/>
      <c r="L125" s="71"/>
      <c r="M125" s="71"/>
      <c r="N125" s="71"/>
      <c r="O125" s="71"/>
      <c r="P125" s="71"/>
      <c r="Q125" s="71"/>
      <c r="R125" s="71"/>
      <c r="S125" s="71"/>
      <c r="T125" s="71"/>
      <c r="U125" s="71"/>
      <c r="V125" s="71"/>
      <c r="W125" s="71"/>
      <c r="X125" s="71"/>
      <c r="Y125" s="71"/>
      <c r="Z125" s="71"/>
    </row>
    <row r="126" spans="1:26" ht="15">
      <c r="A126" s="15"/>
      <c r="B126" s="41">
        <v>3</v>
      </c>
      <c r="C126" s="42" t="s">
        <v>1071</v>
      </c>
      <c r="D126" s="43"/>
      <c r="E126" s="19">
        <v>12</v>
      </c>
      <c r="F126" s="38" t="s">
        <v>38</v>
      </c>
      <c r="G126" s="40">
        <v>3</v>
      </c>
      <c r="H126" s="42" t="s">
        <v>1070</v>
      </c>
      <c r="I126" s="43"/>
      <c r="J126" s="19">
        <v>17</v>
      </c>
      <c r="K126" s="38"/>
      <c r="L126" s="71"/>
      <c r="M126" s="71"/>
      <c r="N126" s="71"/>
      <c r="O126" s="71"/>
      <c r="P126" s="71"/>
      <c r="Q126" s="71"/>
      <c r="R126" s="71"/>
      <c r="S126" s="71"/>
      <c r="T126" s="71"/>
      <c r="U126" s="71"/>
      <c r="V126" s="71"/>
      <c r="W126" s="71"/>
      <c r="X126" s="71"/>
      <c r="Y126" s="71"/>
      <c r="Z126" s="71"/>
    </row>
    <row r="127" spans="1:26" ht="15">
      <c r="A127" s="15"/>
      <c r="B127" s="39"/>
      <c r="C127" s="42" t="s">
        <v>1069</v>
      </c>
      <c r="D127" s="43"/>
      <c r="E127" s="19">
        <v>24</v>
      </c>
      <c r="F127" s="39"/>
      <c r="G127" s="39"/>
      <c r="H127" s="42" t="s">
        <v>1068</v>
      </c>
      <c r="I127" s="43"/>
      <c r="J127" s="19">
        <v>14</v>
      </c>
      <c r="K127" s="39"/>
      <c r="L127" s="71"/>
      <c r="M127" s="71"/>
      <c r="N127" s="71"/>
      <c r="O127" s="71"/>
      <c r="P127" s="71"/>
      <c r="Q127" s="71"/>
      <c r="R127" s="71"/>
      <c r="S127" s="71"/>
      <c r="T127" s="71"/>
      <c r="U127" s="71"/>
      <c r="V127" s="71"/>
      <c r="W127" s="71"/>
      <c r="X127" s="71"/>
      <c r="Y127" s="71" t="s">
        <v>396</v>
      </c>
      <c r="Z127" s="71"/>
    </row>
    <row r="128" spans="1:26" ht="15">
      <c r="A128" s="15"/>
      <c r="B128" s="41">
        <v>4</v>
      </c>
      <c r="C128" s="42" t="s">
        <v>1067</v>
      </c>
      <c r="D128" s="43"/>
      <c r="E128" s="19">
        <v>17</v>
      </c>
      <c r="F128" s="38" t="s">
        <v>119</v>
      </c>
      <c r="G128" s="40">
        <v>4</v>
      </c>
      <c r="H128" s="42" t="s">
        <v>1066</v>
      </c>
      <c r="I128" s="43"/>
      <c r="J128" s="19">
        <v>10</v>
      </c>
      <c r="K128" s="38" t="s">
        <v>119</v>
      </c>
      <c r="L128" s="71"/>
      <c r="M128" s="71"/>
      <c r="N128" s="71"/>
      <c r="O128" s="71"/>
      <c r="P128" s="71"/>
      <c r="Q128" s="71"/>
      <c r="R128" s="71"/>
      <c r="S128" s="71"/>
      <c r="T128" s="71"/>
      <c r="U128" s="71"/>
      <c r="V128" s="71"/>
      <c r="W128" s="71"/>
      <c r="X128" s="71"/>
      <c r="Y128" s="71"/>
      <c r="Z128" s="71"/>
    </row>
    <row r="129" spans="1:26" ht="15">
      <c r="A129" s="15"/>
      <c r="B129" s="39"/>
      <c r="C129" s="42" t="s">
        <v>1065</v>
      </c>
      <c r="D129" s="43"/>
      <c r="E129" s="19">
        <v>12</v>
      </c>
      <c r="F129" s="39"/>
      <c r="G129" s="39"/>
      <c r="H129" s="42" t="s">
        <v>1064</v>
      </c>
      <c r="I129" s="43"/>
      <c r="J129" s="19">
        <v>16</v>
      </c>
      <c r="K129" s="39"/>
      <c r="L129" s="71"/>
      <c r="M129" s="71"/>
      <c r="N129" s="71"/>
      <c r="O129" s="71"/>
      <c r="P129" s="71"/>
      <c r="Q129" s="71"/>
      <c r="R129" s="71"/>
      <c r="S129" s="71"/>
      <c r="T129" s="71"/>
      <c r="U129" s="71"/>
      <c r="V129" s="71"/>
      <c r="W129" s="71"/>
      <c r="X129" s="71"/>
      <c r="Y129" s="71"/>
      <c r="Z129" s="71"/>
    </row>
    <row r="130" spans="1:26" ht="15">
      <c r="A130" s="15"/>
      <c r="B130" s="41">
        <v>5</v>
      </c>
      <c r="C130" s="42" t="s">
        <v>1063</v>
      </c>
      <c r="D130" s="43"/>
      <c r="E130" s="19">
        <v>17</v>
      </c>
      <c r="F130" s="38"/>
      <c r="G130" s="40">
        <v>5</v>
      </c>
      <c r="H130" s="42" t="s">
        <v>1062</v>
      </c>
      <c r="I130" s="43"/>
      <c r="J130" s="19">
        <v>16</v>
      </c>
      <c r="K130" s="38" t="s">
        <v>68</v>
      </c>
      <c r="L130" s="71"/>
      <c r="M130" s="71"/>
      <c r="N130" s="71"/>
      <c r="O130" s="71"/>
      <c r="P130" s="71"/>
      <c r="Q130" s="71"/>
      <c r="R130" s="71"/>
      <c r="S130" s="71"/>
      <c r="T130" s="71"/>
      <c r="U130" s="71"/>
      <c r="V130" s="71"/>
      <c r="W130" s="71"/>
      <c r="X130" s="71"/>
      <c r="Y130" s="71"/>
      <c r="Z130" s="71"/>
    </row>
    <row r="131" spans="1:26" ht="15">
      <c r="A131" s="15"/>
      <c r="B131" s="39"/>
      <c r="C131" s="42" t="s">
        <v>1061</v>
      </c>
      <c r="D131" s="43"/>
      <c r="E131" s="19">
        <v>19</v>
      </c>
      <c r="F131" s="39"/>
      <c r="G131" s="39"/>
      <c r="H131" s="42" t="s">
        <v>1060</v>
      </c>
      <c r="I131" s="43"/>
      <c r="J131" s="19">
        <v>27</v>
      </c>
      <c r="K131" s="39"/>
      <c r="L131" s="71"/>
      <c r="M131" s="71"/>
      <c r="N131" s="71"/>
      <c r="O131" s="71"/>
      <c r="P131" s="71"/>
      <c r="Q131" s="71"/>
      <c r="R131" s="71"/>
      <c r="S131" s="71"/>
      <c r="T131" s="71"/>
      <c r="U131" s="71"/>
      <c r="V131" s="71"/>
      <c r="W131" s="71"/>
      <c r="X131" s="71"/>
      <c r="Y131" s="71"/>
      <c r="Z131" s="71"/>
    </row>
    <row r="132" spans="1:26" ht="15">
      <c r="A132" s="22"/>
      <c r="B132" s="44" t="str">
        <f>"TOTAL MATCHES WON BY : "&amp;C118</f>
        <v>TOTAL MATCHES WON BY : GOSNELLS</v>
      </c>
      <c r="C132" s="45"/>
      <c r="D132" s="45"/>
      <c r="E132" s="43"/>
      <c r="F132" s="19">
        <f>COUNTA(F122:F131)-0.5*COUNTIF(F122:F131,"Sq*")-COUNTIF(F122:F131,"TBA")</f>
        <v>3.5</v>
      </c>
      <c r="G132" s="55" t="str">
        <f>"TOTAL MATCHES WON BY : "&amp;H118</f>
        <v>TOTAL MATCHES WON BY : ROYAL PERTH</v>
      </c>
      <c r="H132" s="45"/>
      <c r="I132" s="45"/>
      <c r="J132" s="43"/>
      <c r="K132" s="19">
        <f>COUNTA(K122:K131)-0.5*COUNTIF(K122:K131,"Sq*")-COUNTIF(K122:K131,"TBA")</f>
        <v>1.5</v>
      </c>
      <c r="L132" s="70"/>
      <c r="M132" s="70"/>
      <c r="N132" s="70" t="str">
        <f>IF(F132+K132=0,"",C118)</f>
        <v>GOSNELLS</v>
      </c>
      <c r="O132" s="24">
        <f>F132</f>
        <v>3.5</v>
      </c>
      <c r="P132" s="70" t="str">
        <f>IF(F132+K132=0,"",H118)</f>
        <v>ROYAL PERTH</v>
      </c>
      <c r="Q132" s="24">
        <f>K132</f>
        <v>1.5</v>
      </c>
      <c r="R132" s="70" t="str">
        <f>G133</f>
        <v>GOSNELLS</v>
      </c>
      <c r="S132" s="70" t="str">
        <f>IF(R132="HALVED",C118,"")</f>
        <v/>
      </c>
      <c r="T132" s="70" t="str">
        <f>IF(R132="HALVED",H118,"")</f>
        <v/>
      </c>
      <c r="U132" s="70"/>
      <c r="V132" s="70"/>
      <c r="W132" s="70"/>
      <c r="X132" s="70"/>
      <c r="Y132" s="70"/>
      <c r="Z132" s="70"/>
    </row>
    <row r="133" spans="1:26" ht="15">
      <c r="A133" s="25"/>
      <c r="B133" s="46" t="s">
        <v>52</v>
      </c>
      <c r="C133" s="45"/>
      <c r="D133" s="45"/>
      <c r="E133" s="45"/>
      <c r="F133" s="43"/>
      <c r="G133" s="56" t="str">
        <f>IF(F132+K132&lt;4,"",IF(F132=K132,"HALVED",IF(F132&gt;K132,C118,H118)))</f>
        <v>GOSNELLS</v>
      </c>
      <c r="H133" s="45"/>
      <c r="I133" s="45"/>
      <c r="J133" s="45"/>
      <c r="K133" s="43"/>
      <c r="L133" s="69"/>
      <c r="M133" s="69"/>
      <c r="N133" s="69"/>
      <c r="O133" s="69"/>
      <c r="P133" s="69"/>
      <c r="Q133" s="69"/>
      <c r="R133" s="69"/>
      <c r="S133" s="69"/>
      <c r="T133" s="69"/>
      <c r="U133" s="69"/>
      <c r="V133" s="69"/>
      <c r="W133" s="69"/>
      <c r="X133" s="69"/>
      <c r="Y133" s="69"/>
      <c r="Z133" s="69"/>
    </row>
    <row r="134" spans="1:26" ht="15">
      <c r="A134" s="25"/>
      <c r="B134" s="26"/>
      <c r="C134" s="26"/>
      <c r="D134" s="26"/>
      <c r="E134" s="26"/>
      <c r="F134" s="26"/>
      <c r="G134" s="27"/>
      <c r="H134" s="27"/>
      <c r="I134" s="27"/>
      <c r="J134" s="27"/>
      <c r="K134" s="27"/>
      <c r="L134" s="69"/>
      <c r="M134" s="69"/>
      <c r="N134" s="69"/>
      <c r="O134" s="69"/>
      <c r="P134" s="69"/>
      <c r="Q134" s="69"/>
      <c r="R134" s="69"/>
      <c r="S134" s="69"/>
      <c r="T134" s="69"/>
      <c r="U134" s="69"/>
      <c r="V134" s="69"/>
      <c r="W134" s="69"/>
      <c r="X134" s="69"/>
      <c r="Y134" s="69"/>
      <c r="Z134" s="69"/>
    </row>
    <row r="135" spans="1:26" ht="15">
      <c r="A135" s="15"/>
      <c r="B135" s="16" t="s">
        <v>22</v>
      </c>
      <c r="C135" s="58" t="s">
        <v>1033</v>
      </c>
      <c r="D135" s="45"/>
      <c r="E135" s="45"/>
      <c r="F135" s="43"/>
      <c r="G135" s="17" t="s">
        <v>22</v>
      </c>
      <c r="H135" s="48" t="s">
        <v>1011</v>
      </c>
      <c r="I135" s="45"/>
      <c r="J135" s="45"/>
      <c r="K135" s="43"/>
      <c r="L135" s="69"/>
      <c r="M135" s="69"/>
      <c r="N135" s="69"/>
      <c r="O135" s="69"/>
      <c r="P135" s="69"/>
      <c r="Q135" s="69"/>
      <c r="R135" s="69"/>
      <c r="S135" s="69"/>
      <c r="T135" s="69"/>
      <c r="U135" s="69"/>
      <c r="V135" s="69"/>
      <c r="W135" s="69"/>
      <c r="X135" s="69"/>
      <c r="Y135" s="69"/>
      <c r="Z135" s="69"/>
    </row>
    <row r="136" spans="1:26" ht="15">
      <c r="A136" s="15"/>
      <c r="B136" s="41" t="s">
        <v>23</v>
      </c>
      <c r="C136" s="59" t="s">
        <v>24</v>
      </c>
      <c r="D136" s="50"/>
      <c r="E136" s="41" t="s">
        <v>25</v>
      </c>
      <c r="F136" s="41" t="s">
        <v>26</v>
      </c>
      <c r="G136" s="40" t="s">
        <v>23</v>
      </c>
      <c r="H136" s="49" t="s">
        <v>24</v>
      </c>
      <c r="I136" s="50"/>
      <c r="J136" s="40" t="s">
        <v>25</v>
      </c>
      <c r="K136" s="40" t="s">
        <v>26</v>
      </c>
      <c r="L136" s="69"/>
      <c r="M136" s="69"/>
      <c r="N136" s="69"/>
      <c r="O136" s="69"/>
      <c r="P136" s="69"/>
      <c r="Q136" s="69"/>
      <c r="R136" s="69"/>
      <c r="S136" s="69"/>
      <c r="T136" s="69"/>
      <c r="U136" s="69"/>
      <c r="V136" s="69"/>
      <c r="W136" s="69"/>
      <c r="X136" s="69"/>
      <c r="Y136" s="69"/>
      <c r="Z136" s="69"/>
    </row>
    <row r="137" spans="1:26" ht="15">
      <c r="A137" s="15"/>
      <c r="B137" s="47"/>
      <c r="C137" s="51"/>
      <c r="D137" s="52"/>
      <c r="E137" s="47"/>
      <c r="F137" s="47"/>
      <c r="G137" s="47"/>
      <c r="H137" s="51"/>
      <c r="I137" s="52"/>
      <c r="J137" s="47"/>
      <c r="K137" s="47"/>
      <c r="L137" s="69"/>
      <c r="M137" s="69"/>
      <c r="N137" s="69"/>
      <c r="O137" s="69"/>
      <c r="P137" s="69"/>
      <c r="Q137" s="69"/>
      <c r="R137" s="69"/>
      <c r="S137" s="69"/>
      <c r="T137" s="69"/>
      <c r="U137" s="69"/>
      <c r="V137" s="69"/>
      <c r="W137" s="69"/>
      <c r="X137" s="69"/>
      <c r="Y137" s="69"/>
      <c r="Z137" s="69"/>
    </row>
    <row r="138" spans="1:26" ht="15">
      <c r="A138" s="15"/>
      <c r="B138" s="39"/>
      <c r="C138" s="53"/>
      <c r="D138" s="54"/>
      <c r="E138" s="39"/>
      <c r="F138" s="39"/>
      <c r="G138" s="39"/>
      <c r="H138" s="53"/>
      <c r="I138" s="54"/>
      <c r="J138" s="39"/>
      <c r="K138" s="39"/>
      <c r="L138" s="69"/>
      <c r="M138" s="69"/>
      <c r="N138" s="69"/>
      <c r="O138" s="69"/>
      <c r="P138" s="69"/>
      <c r="Q138" s="69"/>
      <c r="R138" s="69"/>
      <c r="S138" s="69"/>
      <c r="T138" s="69"/>
      <c r="U138" s="69"/>
      <c r="V138" s="69"/>
      <c r="W138" s="69"/>
      <c r="X138" s="69"/>
      <c r="Y138" s="69"/>
      <c r="Z138" s="69"/>
    </row>
    <row r="139" spans="1:26" ht="15">
      <c r="A139" s="15"/>
      <c r="B139" s="41">
        <v>1</v>
      </c>
      <c r="C139" s="42" t="s">
        <v>1019</v>
      </c>
      <c r="D139" s="43"/>
      <c r="E139" s="19">
        <v>6</v>
      </c>
      <c r="F139" s="38" t="s">
        <v>87</v>
      </c>
      <c r="G139" s="40">
        <v>1</v>
      </c>
      <c r="H139" s="42" t="s">
        <v>1001</v>
      </c>
      <c r="I139" s="43"/>
      <c r="J139" s="19">
        <v>5</v>
      </c>
      <c r="K139" s="38"/>
      <c r="L139" s="71"/>
      <c r="M139" s="71"/>
      <c r="N139" s="71"/>
      <c r="O139" s="71"/>
      <c r="P139" s="71"/>
      <c r="Q139" s="71"/>
      <c r="R139" s="71"/>
      <c r="S139" s="71"/>
      <c r="T139" s="71"/>
      <c r="U139" s="71"/>
      <c r="V139" s="71"/>
      <c r="W139" s="71"/>
      <c r="X139" s="71"/>
      <c r="Y139" s="71"/>
      <c r="Z139" s="71"/>
    </row>
    <row r="140" spans="1:26" ht="15">
      <c r="A140" s="15"/>
      <c r="B140" s="39"/>
      <c r="C140" s="42" t="s">
        <v>1017</v>
      </c>
      <c r="D140" s="43"/>
      <c r="E140" s="19">
        <v>15</v>
      </c>
      <c r="F140" s="39"/>
      <c r="G140" s="39"/>
      <c r="H140" s="42" t="s">
        <v>999</v>
      </c>
      <c r="I140" s="43"/>
      <c r="J140" s="19">
        <v>11</v>
      </c>
      <c r="K140" s="39"/>
      <c r="L140" s="71"/>
      <c r="M140" s="71"/>
      <c r="N140" s="71"/>
      <c r="O140" s="71"/>
      <c r="P140" s="71"/>
      <c r="Q140" s="71"/>
      <c r="R140" s="71"/>
      <c r="S140" s="71"/>
      <c r="T140" s="71"/>
      <c r="U140" s="71"/>
      <c r="V140" s="71"/>
      <c r="W140" s="71"/>
      <c r="X140" s="71"/>
      <c r="Y140" s="71"/>
      <c r="Z140" s="71"/>
    </row>
    <row r="141" spans="1:26" ht="15">
      <c r="A141" s="15"/>
      <c r="B141" s="41">
        <v>2</v>
      </c>
      <c r="C141" s="42" t="s">
        <v>1053</v>
      </c>
      <c r="D141" s="43"/>
      <c r="E141" s="19">
        <v>9</v>
      </c>
      <c r="F141" s="38" t="s">
        <v>43</v>
      </c>
      <c r="G141" s="40">
        <v>2</v>
      </c>
      <c r="H141" s="42" t="s">
        <v>1009</v>
      </c>
      <c r="I141" s="43"/>
      <c r="J141" s="19">
        <v>14</v>
      </c>
      <c r="K141" s="38"/>
      <c r="L141" s="71"/>
      <c r="M141" s="71"/>
      <c r="N141" s="71"/>
      <c r="O141" s="71"/>
      <c r="P141" s="71"/>
      <c r="Q141" s="71"/>
      <c r="R141" s="71"/>
      <c r="S141" s="71"/>
      <c r="T141" s="71"/>
      <c r="U141" s="71"/>
      <c r="V141" s="71"/>
      <c r="W141" s="71"/>
      <c r="X141" s="71"/>
      <c r="Y141" s="71"/>
      <c r="Z141" s="71"/>
    </row>
    <row r="142" spans="1:26" ht="15">
      <c r="A142" s="15"/>
      <c r="B142" s="39"/>
      <c r="C142" s="42" t="s">
        <v>1029</v>
      </c>
      <c r="D142" s="43"/>
      <c r="E142" s="19">
        <v>17</v>
      </c>
      <c r="F142" s="39"/>
      <c r="G142" s="39"/>
      <c r="H142" s="42" t="s">
        <v>1007</v>
      </c>
      <c r="I142" s="43"/>
      <c r="J142" s="19">
        <v>16</v>
      </c>
      <c r="K142" s="39"/>
      <c r="L142" s="71"/>
      <c r="M142" s="71"/>
      <c r="N142" s="71"/>
      <c r="O142" s="71"/>
      <c r="P142" s="71"/>
      <c r="Q142" s="71"/>
      <c r="R142" s="71"/>
      <c r="S142" s="71"/>
      <c r="T142" s="71"/>
      <c r="U142" s="71"/>
      <c r="V142" s="71"/>
      <c r="W142" s="71"/>
      <c r="X142" s="71"/>
      <c r="Y142" s="71"/>
      <c r="Z142" s="71"/>
    </row>
    <row r="143" spans="1:26" ht="15">
      <c r="A143" s="15"/>
      <c r="B143" s="41">
        <v>3</v>
      </c>
      <c r="C143" s="42" t="s">
        <v>1043</v>
      </c>
      <c r="D143" s="43"/>
      <c r="E143" s="19">
        <v>9</v>
      </c>
      <c r="F143" s="38" t="s">
        <v>87</v>
      </c>
      <c r="G143" s="40">
        <v>3</v>
      </c>
      <c r="H143" s="42" t="s">
        <v>1038</v>
      </c>
      <c r="I143" s="43"/>
      <c r="J143" s="19">
        <v>19</v>
      </c>
      <c r="K143" s="38"/>
      <c r="L143" s="71"/>
      <c r="M143" s="71"/>
      <c r="N143" s="71"/>
      <c r="O143" s="71"/>
      <c r="P143" s="71"/>
      <c r="Q143" s="71"/>
      <c r="R143" s="71"/>
      <c r="S143" s="71"/>
      <c r="T143" s="71"/>
      <c r="U143" s="71"/>
      <c r="V143" s="71"/>
      <c r="W143" s="71"/>
      <c r="X143" s="71"/>
      <c r="Y143" s="71"/>
      <c r="Z143" s="71"/>
    </row>
    <row r="144" spans="1:26" ht="15">
      <c r="A144" s="15"/>
      <c r="B144" s="39"/>
      <c r="C144" s="42" t="s">
        <v>1059</v>
      </c>
      <c r="D144" s="43"/>
      <c r="E144" s="19">
        <v>22</v>
      </c>
      <c r="F144" s="39"/>
      <c r="G144" s="39"/>
      <c r="H144" s="42" t="s">
        <v>1058</v>
      </c>
      <c r="I144" s="43"/>
      <c r="J144" s="19">
        <v>24</v>
      </c>
      <c r="K144" s="39"/>
      <c r="L144" s="71"/>
      <c r="M144" s="71"/>
      <c r="N144" s="71"/>
      <c r="O144" s="71"/>
      <c r="P144" s="71"/>
      <c r="Q144" s="71"/>
      <c r="R144" s="71"/>
      <c r="S144" s="71"/>
      <c r="T144" s="71"/>
      <c r="U144" s="71"/>
      <c r="V144" s="71"/>
      <c r="W144" s="71"/>
      <c r="X144" s="71"/>
      <c r="Y144" s="71"/>
      <c r="Z144" s="71"/>
    </row>
    <row r="145" spans="1:26" ht="15">
      <c r="A145" s="15"/>
      <c r="B145" s="41">
        <v>4</v>
      </c>
      <c r="C145" s="42" t="s">
        <v>1049</v>
      </c>
      <c r="D145" s="43"/>
      <c r="E145" s="19">
        <v>9</v>
      </c>
      <c r="F145" s="38" t="s">
        <v>84</v>
      </c>
      <c r="G145" s="40">
        <v>4</v>
      </c>
      <c r="H145" s="42" t="s">
        <v>993</v>
      </c>
      <c r="I145" s="43"/>
      <c r="J145" s="19">
        <v>4</v>
      </c>
      <c r="K145" s="38"/>
      <c r="L145" s="71"/>
      <c r="M145" s="71"/>
      <c r="N145" s="71"/>
      <c r="O145" s="71"/>
      <c r="P145" s="71"/>
      <c r="Q145" s="71"/>
      <c r="R145" s="71"/>
      <c r="S145" s="71"/>
      <c r="T145" s="71"/>
      <c r="U145" s="71"/>
      <c r="V145" s="71"/>
      <c r="W145" s="71"/>
      <c r="X145" s="71"/>
      <c r="Y145" s="71"/>
      <c r="Z145" s="71"/>
    </row>
    <row r="146" spans="1:26" ht="15">
      <c r="A146" s="15"/>
      <c r="B146" s="39"/>
      <c r="C146" s="42" t="s">
        <v>1057</v>
      </c>
      <c r="D146" s="43"/>
      <c r="E146" s="19">
        <v>17</v>
      </c>
      <c r="F146" s="39"/>
      <c r="G146" s="39"/>
      <c r="H146" s="42" t="s">
        <v>1056</v>
      </c>
      <c r="I146" s="43"/>
      <c r="J146" s="19">
        <v>16</v>
      </c>
      <c r="K146" s="39"/>
      <c r="L146" s="71"/>
      <c r="M146" s="71"/>
      <c r="N146" s="71"/>
      <c r="O146" s="71"/>
      <c r="P146" s="71"/>
      <c r="Q146" s="71"/>
      <c r="R146" s="71"/>
      <c r="S146" s="71"/>
      <c r="T146" s="71"/>
      <c r="U146" s="71"/>
      <c r="V146" s="71"/>
      <c r="W146" s="71"/>
      <c r="X146" s="71"/>
      <c r="Y146" s="71"/>
      <c r="Z146" s="71"/>
    </row>
    <row r="147" spans="1:26" ht="15">
      <c r="A147" s="15"/>
      <c r="B147" s="41">
        <v>5</v>
      </c>
      <c r="C147" s="42" t="s">
        <v>1023</v>
      </c>
      <c r="D147" s="43"/>
      <c r="E147" s="19">
        <v>10</v>
      </c>
      <c r="F147" s="38" t="s">
        <v>48</v>
      </c>
      <c r="G147" s="40">
        <v>5</v>
      </c>
      <c r="H147" s="42" t="s">
        <v>1003</v>
      </c>
      <c r="I147" s="43"/>
      <c r="J147" s="19">
        <v>11</v>
      </c>
      <c r="K147" s="38"/>
      <c r="L147" s="71"/>
      <c r="M147" s="71"/>
      <c r="N147" s="71"/>
      <c r="O147" s="71"/>
      <c r="P147" s="71"/>
      <c r="Q147" s="71"/>
      <c r="R147" s="71"/>
      <c r="S147" s="71"/>
      <c r="T147" s="71"/>
      <c r="U147" s="71"/>
      <c r="V147" s="71"/>
      <c r="W147" s="71"/>
      <c r="X147" s="71"/>
      <c r="Y147" s="71"/>
      <c r="Z147" s="71"/>
    </row>
    <row r="148" spans="1:26" ht="15">
      <c r="A148" s="15"/>
      <c r="B148" s="39"/>
      <c r="C148" s="42" t="s">
        <v>1055</v>
      </c>
      <c r="D148" s="43"/>
      <c r="E148" s="19">
        <v>14</v>
      </c>
      <c r="F148" s="39"/>
      <c r="G148" s="39"/>
      <c r="H148" s="42" t="s">
        <v>1054</v>
      </c>
      <c r="I148" s="43"/>
      <c r="J148" s="19">
        <v>14</v>
      </c>
      <c r="K148" s="39"/>
      <c r="L148" s="71"/>
      <c r="M148" s="71"/>
      <c r="N148" s="71"/>
      <c r="O148" s="71"/>
      <c r="P148" s="71"/>
      <c r="Q148" s="71"/>
      <c r="R148" s="71"/>
      <c r="S148" s="71"/>
      <c r="T148" s="71"/>
      <c r="U148" s="71"/>
      <c r="V148" s="71"/>
      <c r="W148" s="71"/>
      <c r="X148" s="71"/>
      <c r="Y148" s="71"/>
      <c r="Z148" s="71"/>
    </row>
    <row r="149" spans="1:26" ht="27.75">
      <c r="A149" s="22"/>
      <c r="B149" s="44" t="str">
        <f>"TOTAL MATCHES WON BY : "&amp;C135</f>
        <v>TOTAL MATCHES WON BY : ROYAL FREMANTLE</v>
      </c>
      <c r="C149" s="45"/>
      <c r="D149" s="45"/>
      <c r="E149" s="43"/>
      <c r="F149" s="19">
        <f>COUNTA(F139:F148)-0.5*COUNTIF(F139:F148,"Sq*")-COUNTIF(F139:F148,"TBA")</f>
        <v>5</v>
      </c>
      <c r="G149" s="55" t="str">
        <f>"TOTAL MATCHES WON BY : "&amp;H135</f>
        <v>TOTAL MATCHES WON BY : KWINANA</v>
      </c>
      <c r="H149" s="45"/>
      <c r="I149" s="45"/>
      <c r="J149" s="43"/>
      <c r="K149" s="19">
        <f>COUNTA(K139:K148)-0.5*COUNTIF(K139:K148,"Sq*")-COUNTIF(K139:K148,"TBA")</f>
        <v>0</v>
      </c>
      <c r="L149" s="70"/>
      <c r="M149" s="70"/>
      <c r="N149" s="70" t="str">
        <f>IF(F149+K149=0,"",C135)</f>
        <v>ROYAL FREMANTLE</v>
      </c>
      <c r="O149" s="24">
        <f>F149</f>
        <v>5</v>
      </c>
      <c r="P149" s="70" t="str">
        <f>IF(F149+K149=0,"",H135)</f>
        <v>KWINANA</v>
      </c>
      <c r="Q149" s="24">
        <f>K149</f>
        <v>0</v>
      </c>
      <c r="R149" s="70" t="str">
        <f>G150</f>
        <v>ROYAL FREMANTLE</v>
      </c>
      <c r="S149" s="70" t="str">
        <f>IF(R149="HALVED",C135,"")</f>
        <v/>
      </c>
      <c r="T149" s="70" t="str">
        <f>IF(R149="HALVED",H135,"")</f>
        <v/>
      </c>
      <c r="U149" s="70"/>
      <c r="V149" s="70"/>
      <c r="W149" s="70"/>
      <c r="X149" s="70"/>
      <c r="Y149" s="70"/>
      <c r="Z149" s="70"/>
    </row>
    <row r="150" spans="1:26" ht="15">
      <c r="A150" s="25"/>
      <c r="B150" s="46" t="s">
        <v>52</v>
      </c>
      <c r="C150" s="45"/>
      <c r="D150" s="45"/>
      <c r="E150" s="45"/>
      <c r="F150" s="43"/>
      <c r="G150" s="56" t="str">
        <f>IF(F149+K149&lt;4,"",IF(F149=K149,"HALVED",IF(F149&gt;K149,C135,H135)))</f>
        <v>ROYAL FREMANTLE</v>
      </c>
      <c r="H150" s="45"/>
      <c r="I150" s="45"/>
      <c r="J150" s="45"/>
      <c r="K150" s="43"/>
      <c r="L150" s="69"/>
      <c r="M150" s="69"/>
      <c r="N150" s="69"/>
      <c r="O150" s="69"/>
      <c r="P150" s="69"/>
      <c r="Q150" s="69"/>
      <c r="R150" s="69"/>
      <c r="S150" s="69"/>
      <c r="T150" s="69"/>
      <c r="U150" s="69"/>
      <c r="V150" s="69"/>
      <c r="W150" s="69"/>
      <c r="X150" s="69"/>
      <c r="Y150" s="69"/>
      <c r="Z150" s="69"/>
    </row>
    <row r="151" spans="1:26" ht="15">
      <c r="A151" s="25"/>
      <c r="B151" s="25"/>
      <c r="C151" s="25"/>
      <c r="D151" s="25"/>
      <c r="E151" s="25"/>
      <c r="F151" s="25"/>
      <c r="G151" s="33"/>
      <c r="H151" s="33"/>
      <c r="I151" s="33"/>
      <c r="J151" s="33"/>
      <c r="K151" s="33"/>
      <c r="L151" s="69"/>
      <c r="M151" s="69"/>
      <c r="N151" s="69"/>
      <c r="O151" s="69"/>
      <c r="P151" s="69"/>
      <c r="Q151" s="69"/>
      <c r="R151" s="69"/>
      <c r="S151" s="69"/>
      <c r="T151" s="69"/>
      <c r="U151" s="69"/>
      <c r="V151" s="69"/>
      <c r="W151" s="69"/>
      <c r="X151" s="69"/>
      <c r="Y151" s="69"/>
      <c r="Z151" s="69"/>
    </row>
    <row r="152" spans="1:26" ht="22.5" customHeight="1">
      <c r="A152" s="15"/>
      <c r="B152" s="57" t="s">
        <v>147</v>
      </c>
      <c r="C152" s="45"/>
      <c r="D152" s="45"/>
      <c r="E152" s="45"/>
      <c r="F152" s="45"/>
      <c r="G152" s="45"/>
      <c r="H152" s="45"/>
      <c r="I152" s="45"/>
      <c r="J152" s="45"/>
      <c r="K152" s="43"/>
      <c r="L152" s="69"/>
      <c r="M152" s="69"/>
      <c r="N152" s="69"/>
      <c r="O152" s="69"/>
      <c r="P152" s="69"/>
      <c r="Q152" s="69"/>
      <c r="R152" s="69"/>
      <c r="S152" s="69"/>
      <c r="T152" s="69"/>
      <c r="U152" s="69"/>
      <c r="V152" s="69"/>
      <c r="W152" s="69"/>
      <c r="X152" s="69"/>
      <c r="Y152" s="69"/>
      <c r="Z152" s="69"/>
    </row>
    <row r="153" spans="1:26" ht="15">
      <c r="A153" s="15"/>
      <c r="B153" s="16" t="s">
        <v>22</v>
      </c>
      <c r="C153" s="58" t="s">
        <v>1032</v>
      </c>
      <c r="D153" s="45"/>
      <c r="E153" s="45"/>
      <c r="F153" s="43"/>
      <c r="G153" s="17" t="s">
        <v>22</v>
      </c>
      <c r="H153" s="48" t="s">
        <v>1033</v>
      </c>
      <c r="I153" s="45"/>
      <c r="J153" s="45"/>
      <c r="K153" s="43"/>
      <c r="L153" s="69"/>
      <c r="M153" s="69"/>
      <c r="N153" s="69"/>
      <c r="O153" s="69"/>
      <c r="P153" s="69"/>
      <c r="Q153" s="69"/>
      <c r="R153" s="69"/>
      <c r="S153" s="69"/>
      <c r="T153" s="69"/>
      <c r="U153" s="69"/>
      <c r="V153" s="69"/>
      <c r="W153" s="69"/>
      <c r="X153" s="69"/>
      <c r="Y153" s="69"/>
      <c r="Z153" s="69"/>
    </row>
    <row r="154" spans="1:26" ht="15">
      <c r="A154" s="15"/>
      <c r="B154" s="41" t="s">
        <v>23</v>
      </c>
      <c r="C154" s="59" t="s">
        <v>24</v>
      </c>
      <c r="D154" s="50"/>
      <c r="E154" s="41" t="s">
        <v>25</v>
      </c>
      <c r="F154" s="41" t="s">
        <v>26</v>
      </c>
      <c r="G154" s="40" t="s">
        <v>23</v>
      </c>
      <c r="H154" s="49" t="s">
        <v>24</v>
      </c>
      <c r="I154" s="50"/>
      <c r="J154" s="40" t="s">
        <v>25</v>
      </c>
      <c r="K154" s="40" t="s">
        <v>26</v>
      </c>
      <c r="L154" s="69"/>
      <c r="M154" s="69"/>
      <c r="N154" s="69"/>
      <c r="O154" s="69"/>
      <c r="P154" s="69"/>
      <c r="Q154" s="69"/>
      <c r="R154" s="69"/>
      <c r="S154" s="69"/>
      <c r="T154" s="69"/>
      <c r="U154" s="69"/>
      <c r="V154" s="69"/>
      <c r="W154" s="69"/>
      <c r="X154" s="69"/>
      <c r="Y154" s="69"/>
      <c r="Z154" s="69"/>
    </row>
    <row r="155" spans="1:26" ht="15">
      <c r="A155" s="15"/>
      <c r="B155" s="47"/>
      <c r="C155" s="51"/>
      <c r="D155" s="52"/>
      <c r="E155" s="47"/>
      <c r="F155" s="47"/>
      <c r="G155" s="47"/>
      <c r="H155" s="51"/>
      <c r="I155" s="52"/>
      <c r="J155" s="47"/>
      <c r="K155" s="47"/>
      <c r="L155" s="69"/>
      <c r="M155" s="69"/>
      <c r="N155" s="69"/>
      <c r="O155" s="69"/>
      <c r="P155" s="69"/>
      <c r="Q155" s="69"/>
      <c r="R155" s="69"/>
      <c r="S155" s="69"/>
      <c r="T155" s="69"/>
      <c r="U155" s="69"/>
      <c r="V155" s="69"/>
      <c r="W155" s="69"/>
      <c r="X155" s="69"/>
      <c r="Y155" s="69"/>
      <c r="Z155" s="69"/>
    </row>
    <row r="156" spans="1:26" ht="15">
      <c r="A156" s="15"/>
      <c r="B156" s="39"/>
      <c r="C156" s="53"/>
      <c r="D156" s="54"/>
      <c r="E156" s="39"/>
      <c r="F156" s="39"/>
      <c r="G156" s="39"/>
      <c r="H156" s="53"/>
      <c r="I156" s="54"/>
      <c r="J156" s="39"/>
      <c r="K156" s="39"/>
      <c r="L156" s="69"/>
      <c r="M156" s="69"/>
      <c r="N156" s="69"/>
      <c r="O156" s="69"/>
      <c r="P156" s="69"/>
      <c r="Q156" s="69"/>
      <c r="R156" s="69"/>
      <c r="S156" s="69"/>
      <c r="T156" s="69"/>
      <c r="U156" s="69"/>
      <c r="V156" s="69"/>
      <c r="W156" s="69"/>
      <c r="X156" s="69"/>
      <c r="Y156" s="69"/>
      <c r="Z156" s="69"/>
    </row>
    <row r="157" spans="1:26" ht="15">
      <c r="A157" s="15"/>
      <c r="B157" s="41">
        <v>1</v>
      </c>
      <c r="C157" s="42" t="s">
        <v>1028</v>
      </c>
      <c r="D157" s="43"/>
      <c r="E157" s="19">
        <v>17</v>
      </c>
      <c r="F157" s="38" t="s">
        <v>43</v>
      </c>
      <c r="G157" s="40">
        <v>1</v>
      </c>
      <c r="H157" s="42" t="s">
        <v>1053</v>
      </c>
      <c r="I157" s="43"/>
      <c r="J157" s="19">
        <v>9</v>
      </c>
      <c r="K157" s="38"/>
      <c r="L157" s="71"/>
      <c r="M157" s="71"/>
      <c r="N157" s="71"/>
      <c r="O157" s="71"/>
      <c r="P157" s="71"/>
      <c r="Q157" s="71"/>
      <c r="R157" s="71"/>
      <c r="S157" s="71"/>
      <c r="T157" s="71"/>
      <c r="U157" s="71"/>
      <c r="V157" s="71"/>
      <c r="W157" s="71"/>
      <c r="X157" s="71"/>
      <c r="Y157" s="71"/>
      <c r="Z157" s="71"/>
    </row>
    <row r="158" spans="1:26" ht="15">
      <c r="A158" s="15"/>
      <c r="B158" s="39"/>
      <c r="C158" s="42" t="s">
        <v>1030</v>
      </c>
      <c r="D158" s="43"/>
      <c r="E158" s="19">
        <v>19</v>
      </c>
      <c r="F158" s="39"/>
      <c r="G158" s="39"/>
      <c r="H158" s="42" t="s">
        <v>1029</v>
      </c>
      <c r="I158" s="43"/>
      <c r="J158" s="19">
        <v>17</v>
      </c>
      <c r="K158" s="39"/>
      <c r="L158" s="71"/>
      <c r="M158" s="71"/>
      <c r="N158" s="71"/>
      <c r="O158" s="71"/>
      <c r="P158" s="71"/>
      <c r="Q158" s="71"/>
      <c r="R158" s="71"/>
      <c r="S158" s="71"/>
      <c r="T158" s="71"/>
      <c r="U158" s="71"/>
      <c r="V158" s="71"/>
      <c r="W158" s="71"/>
      <c r="X158" s="71"/>
      <c r="Y158" s="71"/>
      <c r="Z158" s="71"/>
    </row>
    <row r="159" spans="1:26" ht="15">
      <c r="A159" s="15"/>
      <c r="B159" s="41">
        <v>2</v>
      </c>
      <c r="C159" s="42" t="s">
        <v>1052</v>
      </c>
      <c r="D159" s="43"/>
      <c r="E159" s="19">
        <v>10</v>
      </c>
      <c r="F159" s="38" t="s">
        <v>87</v>
      </c>
      <c r="G159" s="40">
        <v>2</v>
      </c>
      <c r="H159" s="42" t="s">
        <v>1019</v>
      </c>
      <c r="I159" s="43"/>
      <c r="J159" s="19">
        <v>7</v>
      </c>
      <c r="K159" s="38"/>
      <c r="L159" s="71"/>
      <c r="M159" s="71"/>
      <c r="N159" s="71"/>
      <c r="O159" s="71"/>
      <c r="P159" s="71"/>
      <c r="Q159" s="71"/>
      <c r="R159" s="71"/>
      <c r="S159" s="71"/>
      <c r="T159" s="71"/>
      <c r="U159" s="71"/>
      <c r="V159" s="71"/>
      <c r="W159" s="71"/>
      <c r="X159" s="71"/>
      <c r="Y159" s="71"/>
      <c r="Z159" s="71"/>
    </row>
    <row r="160" spans="1:26" ht="15">
      <c r="A160" s="15"/>
      <c r="B160" s="39"/>
      <c r="C160" s="42" t="s">
        <v>1051</v>
      </c>
      <c r="D160" s="43"/>
      <c r="E160" s="19">
        <v>17</v>
      </c>
      <c r="F160" s="39"/>
      <c r="G160" s="39"/>
      <c r="H160" s="42" t="s">
        <v>1017</v>
      </c>
      <c r="I160" s="43"/>
      <c r="J160" s="19">
        <v>15</v>
      </c>
      <c r="K160" s="39"/>
      <c r="L160" s="71"/>
      <c r="M160" s="71"/>
      <c r="N160" s="71"/>
      <c r="O160" s="71"/>
      <c r="P160" s="71"/>
      <c r="Q160" s="71"/>
      <c r="R160" s="71"/>
      <c r="S160" s="71"/>
      <c r="T160" s="71"/>
      <c r="U160" s="71"/>
      <c r="V160" s="71"/>
      <c r="W160" s="71"/>
      <c r="X160" s="71"/>
      <c r="Y160" s="71"/>
      <c r="Z160" s="71"/>
    </row>
    <row r="161" spans="1:26" ht="15">
      <c r="A161" s="15"/>
      <c r="B161" s="41">
        <v>3</v>
      </c>
      <c r="C161" s="42" t="s">
        <v>1050</v>
      </c>
      <c r="D161" s="43"/>
      <c r="E161" s="19">
        <v>12</v>
      </c>
      <c r="F161" s="38" t="s">
        <v>84</v>
      </c>
      <c r="G161" s="40">
        <v>3</v>
      </c>
      <c r="H161" s="42" t="s">
        <v>1049</v>
      </c>
      <c r="I161" s="43"/>
      <c r="J161" s="19">
        <v>11</v>
      </c>
      <c r="K161" s="38"/>
      <c r="L161" s="71"/>
      <c r="M161" s="71"/>
      <c r="N161" s="71"/>
      <c r="O161" s="71"/>
      <c r="P161" s="71"/>
      <c r="Q161" s="71"/>
      <c r="R161" s="71"/>
      <c r="S161" s="71"/>
      <c r="T161" s="71"/>
      <c r="U161" s="71"/>
      <c r="V161" s="71"/>
      <c r="W161" s="71"/>
      <c r="X161" s="71"/>
      <c r="Y161" s="71"/>
      <c r="Z161" s="71"/>
    </row>
    <row r="162" spans="1:26" ht="15">
      <c r="A162" s="15"/>
      <c r="B162" s="39"/>
      <c r="C162" s="42" t="s">
        <v>1020</v>
      </c>
      <c r="D162" s="43"/>
      <c r="E162" s="19">
        <v>24</v>
      </c>
      <c r="F162" s="39"/>
      <c r="G162" s="39"/>
      <c r="H162" s="42" t="s">
        <v>1013</v>
      </c>
      <c r="I162" s="43"/>
      <c r="J162" s="19">
        <v>15</v>
      </c>
      <c r="K162" s="39"/>
      <c r="L162" s="71"/>
      <c r="M162" s="71"/>
      <c r="N162" s="71"/>
      <c r="O162" s="71"/>
      <c r="P162" s="71"/>
      <c r="Q162" s="71"/>
      <c r="R162" s="71"/>
      <c r="S162" s="71"/>
      <c r="T162" s="71"/>
      <c r="U162" s="71"/>
      <c r="V162" s="71"/>
      <c r="W162" s="71"/>
      <c r="X162" s="71"/>
      <c r="Y162" s="71"/>
      <c r="Z162" s="71"/>
    </row>
    <row r="163" spans="1:26" ht="15">
      <c r="A163" s="15"/>
      <c r="B163" s="41">
        <v>4</v>
      </c>
      <c r="C163" s="42" t="s">
        <v>1048</v>
      </c>
      <c r="D163" s="43"/>
      <c r="E163" s="19">
        <v>16</v>
      </c>
      <c r="F163" s="38" t="s">
        <v>87</v>
      </c>
      <c r="G163" s="40">
        <v>4</v>
      </c>
      <c r="H163" s="42" t="s">
        <v>1023</v>
      </c>
      <c r="I163" s="43"/>
      <c r="J163" s="19">
        <v>11</v>
      </c>
      <c r="K163" s="38"/>
      <c r="L163" s="71"/>
      <c r="M163" s="71"/>
      <c r="N163" s="71"/>
      <c r="O163" s="71"/>
      <c r="P163" s="71"/>
      <c r="Q163" s="71"/>
      <c r="R163" s="71"/>
      <c r="S163" s="71"/>
      <c r="T163" s="71"/>
      <c r="U163" s="71"/>
      <c r="V163" s="71"/>
      <c r="W163" s="71"/>
      <c r="X163" s="71"/>
      <c r="Y163" s="71"/>
      <c r="Z163" s="71"/>
    </row>
    <row r="164" spans="1:26" ht="15">
      <c r="A164" s="15"/>
      <c r="B164" s="39"/>
      <c r="C164" s="42" t="s">
        <v>1047</v>
      </c>
      <c r="D164" s="43"/>
      <c r="E164" s="19">
        <v>11</v>
      </c>
      <c r="F164" s="39"/>
      <c r="G164" s="39"/>
      <c r="H164" s="42" t="s">
        <v>1046</v>
      </c>
      <c r="I164" s="43"/>
      <c r="J164" s="19">
        <v>22</v>
      </c>
      <c r="K164" s="39"/>
      <c r="L164" s="71"/>
      <c r="M164" s="71"/>
      <c r="N164" s="71"/>
      <c r="O164" s="71"/>
      <c r="P164" s="71"/>
      <c r="Q164" s="71"/>
      <c r="R164" s="71"/>
      <c r="S164" s="71"/>
      <c r="T164" s="71"/>
      <c r="U164" s="71"/>
      <c r="V164" s="71"/>
      <c r="W164" s="71"/>
      <c r="X164" s="71"/>
      <c r="Y164" s="71"/>
      <c r="Z164" s="71"/>
    </row>
    <row r="165" spans="1:26" ht="15">
      <c r="A165" s="15"/>
      <c r="B165" s="41">
        <v>5</v>
      </c>
      <c r="C165" s="42" t="s">
        <v>1014</v>
      </c>
      <c r="D165" s="43"/>
      <c r="E165" s="19">
        <v>14</v>
      </c>
      <c r="F165" s="38" t="s">
        <v>84</v>
      </c>
      <c r="G165" s="40">
        <v>5</v>
      </c>
      <c r="H165" s="42" t="s">
        <v>1045</v>
      </c>
      <c r="I165" s="43"/>
      <c r="J165" s="19">
        <v>18</v>
      </c>
      <c r="K165" s="38"/>
      <c r="L165" s="71"/>
      <c r="M165" s="71"/>
      <c r="N165" s="71"/>
      <c r="O165" s="71"/>
      <c r="P165" s="71"/>
      <c r="Q165" s="71"/>
      <c r="R165" s="71"/>
      <c r="S165" s="71"/>
      <c r="T165" s="71"/>
      <c r="U165" s="71"/>
      <c r="V165" s="71"/>
      <c r="W165" s="71"/>
      <c r="X165" s="71"/>
      <c r="Y165" s="71"/>
      <c r="Z165" s="71"/>
    </row>
    <row r="166" spans="1:26" ht="15">
      <c r="A166" s="22"/>
      <c r="B166" s="39"/>
      <c r="C166" s="42" t="s">
        <v>1044</v>
      </c>
      <c r="D166" s="43"/>
      <c r="E166" s="19">
        <v>14</v>
      </c>
      <c r="F166" s="39"/>
      <c r="G166" s="39"/>
      <c r="H166" s="42" t="s">
        <v>1043</v>
      </c>
      <c r="I166" s="43"/>
      <c r="J166" s="19">
        <v>9</v>
      </c>
      <c r="K166" s="39"/>
      <c r="L166" s="71"/>
      <c r="M166" s="71"/>
      <c r="N166" s="71"/>
      <c r="O166" s="71"/>
      <c r="P166" s="71"/>
      <c r="Q166" s="71"/>
      <c r="R166" s="71"/>
      <c r="S166" s="71"/>
      <c r="T166" s="71"/>
      <c r="U166" s="71"/>
      <c r="V166" s="71"/>
      <c r="W166" s="71"/>
      <c r="X166" s="71"/>
      <c r="Y166" s="71"/>
      <c r="Z166" s="71"/>
    </row>
    <row r="167" spans="1:26" ht="27.75">
      <c r="A167" s="25"/>
      <c r="B167" s="44" t="str">
        <f>"TOTAL MATCHES WON BY : "&amp;C153</f>
        <v>TOTAL MATCHES WON BY : GOSNELLS</v>
      </c>
      <c r="C167" s="45"/>
      <c r="D167" s="45"/>
      <c r="E167" s="43"/>
      <c r="F167" s="19">
        <f>COUNTA(F157:F166)-0.5*COUNTIF(F157:F166,"Sq*")-COUNTIF(F157:F166,"TBA")</f>
        <v>5</v>
      </c>
      <c r="G167" s="55" t="str">
        <f>"TOTAL MATCHES WON BY : "&amp;H153</f>
        <v>TOTAL MATCHES WON BY : ROYAL FREMANTLE</v>
      </c>
      <c r="H167" s="45"/>
      <c r="I167" s="45"/>
      <c r="J167" s="43"/>
      <c r="K167" s="19">
        <f>COUNTA(K157:K166)-0.5*COUNTIF(K157:K166,"Sq*")-COUNTIF(K157:K166,"TBA")</f>
        <v>0</v>
      </c>
      <c r="L167" s="70"/>
      <c r="M167" s="70"/>
      <c r="N167" s="70" t="str">
        <f>IF(F167+K167=0,"",C153)</f>
        <v>GOSNELLS</v>
      </c>
      <c r="O167" s="24">
        <f>F167</f>
        <v>5</v>
      </c>
      <c r="P167" s="70" t="str">
        <f>IF(F167+K167=0,"",H153)</f>
        <v>ROYAL FREMANTLE</v>
      </c>
      <c r="Q167" s="24">
        <f>K167</f>
        <v>0</v>
      </c>
      <c r="R167" s="70" t="str">
        <f>G168</f>
        <v>GOSNELLS</v>
      </c>
      <c r="S167" s="70" t="str">
        <f>IF(R167="HALVED",C153,"")</f>
        <v/>
      </c>
      <c r="T167" s="70" t="str">
        <f>IF(R167="HALVED",H153,"")</f>
        <v/>
      </c>
      <c r="U167" s="70"/>
      <c r="V167" s="70"/>
      <c r="W167" s="70"/>
      <c r="X167" s="70"/>
      <c r="Y167" s="70"/>
      <c r="Z167" s="70"/>
    </row>
    <row r="168" spans="1:26" ht="15">
      <c r="A168" s="25"/>
      <c r="B168" s="46" t="s">
        <v>52</v>
      </c>
      <c r="C168" s="45"/>
      <c r="D168" s="45"/>
      <c r="E168" s="45"/>
      <c r="F168" s="43"/>
      <c r="G168" s="56" t="str">
        <f>IF(F167+K167&lt;4,"",IF(F167=K167,"HALVED",IF(F167&gt;K167,C153,H153)))</f>
        <v>GOSNELLS</v>
      </c>
      <c r="H168" s="45"/>
      <c r="I168" s="45"/>
      <c r="J168" s="45"/>
      <c r="K168" s="43"/>
      <c r="L168" s="69"/>
      <c r="M168" s="69"/>
      <c r="N168" s="69"/>
      <c r="O168" s="69"/>
      <c r="P168" s="69"/>
      <c r="Q168" s="69"/>
      <c r="R168" s="69"/>
      <c r="S168" s="69"/>
      <c r="T168" s="69"/>
      <c r="U168" s="69"/>
      <c r="V168" s="69"/>
      <c r="W168" s="69"/>
      <c r="X168" s="69"/>
      <c r="Y168" s="69"/>
      <c r="Z168" s="69"/>
    </row>
    <row r="169" spans="1:26" ht="15">
      <c r="A169" s="25"/>
      <c r="B169" s="26"/>
      <c r="C169" s="26"/>
      <c r="D169" s="26"/>
      <c r="E169" s="26"/>
      <c r="F169" s="26"/>
      <c r="G169" s="27"/>
      <c r="H169" s="27"/>
      <c r="I169" s="27"/>
      <c r="J169" s="27"/>
      <c r="K169" s="27"/>
      <c r="L169" s="69"/>
      <c r="M169" s="69"/>
      <c r="N169" s="69"/>
      <c r="O169" s="69"/>
      <c r="P169" s="69"/>
      <c r="Q169" s="69"/>
      <c r="R169" s="69"/>
      <c r="S169" s="69"/>
      <c r="T169" s="69"/>
      <c r="U169" s="69"/>
      <c r="V169" s="69"/>
      <c r="W169" s="69"/>
      <c r="X169" s="69"/>
      <c r="Y169" s="69"/>
      <c r="Z169" s="69"/>
    </row>
    <row r="170" spans="1:26" ht="15">
      <c r="A170" s="25"/>
      <c r="B170" s="16" t="s">
        <v>22</v>
      </c>
      <c r="C170" s="58" t="s">
        <v>1010</v>
      </c>
      <c r="D170" s="45"/>
      <c r="E170" s="45"/>
      <c r="F170" s="43"/>
      <c r="G170" s="17" t="s">
        <v>22</v>
      </c>
      <c r="H170" s="48" t="s">
        <v>1011</v>
      </c>
      <c r="I170" s="45"/>
      <c r="J170" s="45"/>
      <c r="K170" s="43"/>
      <c r="L170" s="69"/>
      <c r="M170" s="69"/>
      <c r="N170" s="69"/>
      <c r="O170" s="69"/>
      <c r="P170" s="69"/>
      <c r="Q170" s="69"/>
      <c r="R170" s="69"/>
      <c r="S170" s="69"/>
      <c r="T170" s="69"/>
      <c r="U170" s="69"/>
      <c r="V170" s="69"/>
      <c r="W170" s="69"/>
      <c r="X170" s="69"/>
      <c r="Y170" s="69"/>
      <c r="Z170" s="69"/>
    </row>
    <row r="171" spans="1:26" ht="15">
      <c r="A171" s="25"/>
      <c r="B171" s="41" t="s">
        <v>23</v>
      </c>
      <c r="C171" s="59" t="s">
        <v>24</v>
      </c>
      <c r="D171" s="50"/>
      <c r="E171" s="41" t="s">
        <v>25</v>
      </c>
      <c r="F171" s="41" t="s">
        <v>26</v>
      </c>
      <c r="G171" s="40" t="s">
        <v>23</v>
      </c>
      <c r="H171" s="49" t="s">
        <v>24</v>
      </c>
      <c r="I171" s="50"/>
      <c r="J171" s="40" t="s">
        <v>25</v>
      </c>
      <c r="K171" s="40" t="s">
        <v>26</v>
      </c>
      <c r="L171" s="69"/>
      <c r="M171" s="69"/>
      <c r="N171" s="69"/>
      <c r="O171" s="69"/>
      <c r="P171" s="69"/>
      <c r="Q171" s="69"/>
      <c r="R171" s="69"/>
      <c r="S171" s="69"/>
      <c r="T171" s="69"/>
      <c r="U171" s="69"/>
      <c r="V171" s="69"/>
      <c r="W171" s="69"/>
      <c r="X171" s="69"/>
      <c r="Y171" s="69"/>
      <c r="Z171" s="69"/>
    </row>
    <row r="172" spans="1:26" ht="15">
      <c r="A172" s="25"/>
      <c r="B172" s="47"/>
      <c r="C172" s="51"/>
      <c r="D172" s="52"/>
      <c r="E172" s="47"/>
      <c r="F172" s="47"/>
      <c r="G172" s="47"/>
      <c r="H172" s="51"/>
      <c r="I172" s="52"/>
      <c r="J172" s="47"/>
      <c r="K172" s="47"/>
      <c r="L172" s="69"/>
      <c r="M172" s="69"/>
      <c r="N172" s="69"/>
      <c r="O172" s="69"/>
      <c r="P172" s="69"/>
      <c r="Q172" s="69"/>
      <c r="R172" s="69"/>
      <c r="S172" s="69"/>
      <c r="T172" s="69"/>
      <c r="U172" s="69"/>
      <c r="V172" s="69"/>
      <c r="W172" s="69"/>
      <c r="X172" s="69"/>
      <c r="Y172" s="69"/>
      <c r="Z172" s="69"/>
    </row>
    <row r="173" spans="1:26" ht="15">
      <c r="A173" s="25"/>
      <c r="B173" s="39"/>
      <c r="C173" s="53"/>
      <c r="D173" s="54"/>
      <c r="E173" s="39"/>
      <c r="F173" s="39"/>
      <c r="G173" s="39"/>
      <c r="H173" s="53"/>
      <c r="I173" s="54"/>
      <c r="J173" s="39"/>
      <c r="K173" s="39"/>
      <c r="L173" s="69"/>
      <c r="M173" s="69"/>
      <c r="N173" s="69"/>
      <c r="O173" s="69"/>
      <c r="P173" s="69"/>
      <c r="Q173" s="69"/>
      <c r="R173" s="69"/>
      <c r="S173" s="69"/>
      <c r="T173" s="69"/>
      <c r="U173" s="69"/>
      <c r="V173" s="69"/>
      <c r="W173" s="69"/>
      <c r="X173" s="69"/>
      <c r="Y173" s="69"/>
      <c r="Z173" s="69"/>
    </row>
    <row r="174" spans="1:26" ht="15.75">
      <c r="A174" s="25"/>
      <c r="B174" s="41">
        <v>1</v>
      </c>
      <c r="C174" s="42" t="s">
        <v>1042</v>
      </c>
      <c r="D174" s="43"/>
      <c r="E174" s="19">
        <v>8</v>
      </c>
      <c r="F174" s="38" t="s">
        <v>68</v>
      </c>
      <c r="G174" s="40">
        <v>1</v>
      </c>
      <c r="H174" s="42" t="s">
        <v>1041</v>
      </c>
      <c r="I174" s="43"/>
      <c r="J174" s="19">
        <v>13</v>
      </c>
      <c r="K174" s="38"/>
      <c r="L174" s="71"/>
      <c r="M174" s="71"/>
      <c r="N174" s="71"/>
      <c r="O174" s="71"/>
      <c r="P174" s="71"/>
      <c r="Q174" s="71"/>
      <c r="R174" s="71"/>
      <c r="S174" s="71"/>
      <c r="T174" s="71"/>
      <c r="U174" s="71"/>
      <c r="V174" s="71"/>
      <c r="W174" s="71"/>
      <c r="X174" s="71"/>
      <c r="Y174" s="71"/>
      <c r="Z174" s="71"/>
    </row>
    <row r="175" spans="1:26" ht="15.75">
      <c r="A175" s="25"/>
      <c r="B175" s="39"/>
      <c r="C175" s="42" t="s">
        <v>1040</v>
      </c>
      <c r="D175" s="43"/>
      <c r="E175" s="19">
        <v>13</v>
      </c>
      <c r="F175" s="39"/>
      <c r="G175" s="39"/>
      <c r="H175" s="42" t="s">
        <v>1007</v>
      </c>
      <c r="I175" s="43"/>
      <c r="J175" s="19">
        <v>16</v>
      </c>
      <c r="K175" s="39"/>
      <c r="L175" s="71"/>
      <c r="M175" s="71"/>
      <c r="N175" s="71"/>
      <c r="O175" s="71"/>
      <c r="P175" s="71"/>
      <c r="Q175" s="71"/>
      <c r="R175" s="71"/>
      <c r="S175" s="71"/>
      <c r="T175" s="71"/>
      <c r="U175" s="71"/>
      <c r="V175" s="71"/>
      <c r="W175" s="71"/>
      <c r="X175" s="71"/>
      <c r="Y175" s="71"/>
      <c r="Z175" s="71"/>
    </row>
    <row r="176" spans="1:26" ht="15.75">
      <c r="A176" s="25"/>
      <c r="B176" s="41">
        <v>2</v>
      </c>
      <c r="C176" s="42" t="s">
        <v>1039</v>
      </c>
      <c r="D176" s="43"/>
      <c r="E176" s="19">
        <v>13</v>
      </c>
      <c r="F176" s="38"/>
      <c r="G176" s="40">
        <v>2</v>
      </c>
      <c r="H176" s="42" t="s">
        <v>1038</v>
      </c>
      <c r="I176" s="43"/>
      <c r="J176" s="19">
        <v>19</v>
      </c>
      <c r="K176" s="38" t="s">
        <v>28</v>
      </c>
      <c r="L176" s="71"/>
      <c r="M176" s="71"/>
      <c r="N176" s="71"/>
      <c r="O176" s="71"/>
      <c r="P176" s="71"/>
      <c r="Q176" s="71"/>
      <c r="R176" s="71"/>
      <c r="S176" s="71"/>
      <c r="T176" s="71"/>
      <c r="U176" s="71"/>
      <c r="V176" s="71"/>
      <c r="W176" s="71"/>
      <c r="X176" s="71"/>
      <c r="Y176" s="71"/>
      <c r="Z176" s="71"/>
    </row>
    <row r="177" spans="1:26" ht="15.75">
      <c r="A177" s="25"/>
      <c r="B177" s="39"/>
      <c r="C177" s="42" t="s">
        <v>1004</v>
      </c>
      <c r="D177" s="43"/>
      <c r="E177" s="19">
        <v>20</v>
      </c>
      <c r="F177" s="39"/>
      <c r="G177" s="39"/>
      <c r="H177" s="42" t="s">
        <v>997</v>
      </c>
      <c r="I177" s="43"/>
      <c r="J177" s="19">
        <v>8</v>
      </c>
      <c r="K177" s="39"/>
      <c r="L177" s="71"/>
      <c r="M177" s="71"/>
      <c r="N177" s="71"/>
      <c r="O177" s="71"/>
      <c r="P177" s="71"/>
      <c r="Q177" s="71"/>
      <c r="R177" s="71"/>
      <c r="S177" s="71"/>
      <c r="T177" s="71"/>
      <c r="U177" s="71"/>
      <c r="V177" s="71"/>
      <c r="W177" s="71"/>
      <c r="X177" s="71"/>
      <c r="Y177" s="71"/>
      <c r="Z177" s="71"/>
    </row>
    <row r="178" spans="1:26" ht="15.75">
      <c r="A178" s="25"/>
      <c r="B178" s="41">
        <v>3</v>
      </c>
      <c r="C178" s="42" t="s">
        <v>1037</v>
      </c>
      <c r="D178" s="43"/>
      <c r="E178" s="19">
        <v>16</v>
      </c>
      <c r="F178" s="38"/>
      <c r="G178" s="40">
        <v>3</v>
      </c>
      <c r="H178" s="42" t="s">
        <v>1001</v>
      </c>
      <c r="I178" s="43"/>
      <c r="J178" s="19">
        <v>5</v>
      </c>
      <c r="K178" s="38" t="s">
        <v>77</v>
      </c>
      <c r="L178" s="71"/>
      <c r="M178" s="71"/>
      <c r="N178" s="71"/>
      <c r="O178" s="71"/>
      <c r="P178" s="71"/>
      <c r="Q178" s="71"/>
      <c r="R178" s="71"/>
      <c r="S178" s="71"/>
      <c r="T178" s="71"/>
      <c r="U178" s="71"/>
      <c r="V178" s="71"/>
      <c r="W178" s="71"/>
      <c r="X178" s="71"/>
      <c r="Y178" s="71"/>
      <c r="Z178" s="71"/>
    </row>
    <row r="179" spans="1:26" ht="15.75">
      <c r="A179" s="25"/>
      <c r="B179" s="39"/>
      <c r="C179" s="42" t="s">
        <v>996</v>
      </c>
      <c r="D179" s="43"/>
      <c r="E179" s="19">
        <v>14</v>
      </c>
      <c r="F179" s="39"/>
      <c r="G179" s="39"/>
      <c r="H179" s="42" t="s">
        <v>999</v>
      </c>
      <c r="I179" s="43"/>
      <c r="J179" s="19">
        <v>10</v>
      </c>
      <c r="K179" s="39"/>
      <c r="L179" s="71"/>
      <c r="M179" s="71"/>
      <c r="N179" s="71"/>
      <c r="O179" s="71"/>
      <c r="P179" s="71"/>
      <c r="Q179" s="71"/>
      <c r="R179" s="71"/>
      <c r="S179" s="71"/>
      <c r="T179" s="71"/>
      <c r="U179" s="71"/>
      <c r="V179" s="71"/>
      <c r="W179" s="71"/>
      <c r="X179" s="71"/>
      <c r="Y179" s="71"/>
      <c r="Z179" s="71"/>
    </row>
    <row r="180" spans="1:26" ht="15.75">
      <c r="A180" s="25"/>
      <c r="B180" s="41">
        <v>4</v>
      </c>
      <c r="C180" s="42" t="s">
        <v>1036</v>
      </c>
      <c r="D180" s="43"/>
      <c r="E180" s="19">
        <v>9</v>
      </c>
      <c r="F180" s="38" t="s">
        <v>87</v>
      </c>
      <c r="G180" s="40">
        <v>4</v>
      </c>
      <c r="H180" s="42" t="s">
        <v>1003</v>
      </c>
      <c r="I180" s="43"/>
      <c r="J180" s="19">
        <v>11</v>
      </c>
      <c r="K180" s="38"/>
      <c r="L180" s="71"/>
      <c r="M180" s="71"/>
      <c r="N180" s="71"/>
      <c r="O180" s="71"/>
      <c r="P180" s="71"/>
      <c r="Q180" s="71"/>
      <c r="R180" s="71"/>
      <c r="S180" s="71"/>
      <c r="T180" s="71"/>
      <c r="U180" s="71"/>
      <c r="V180" s="71"/>
      <c r="W180" s="71"/>
      <c r="X180" s="71"/>
      <c r="Y180" s="71"/>
      <c r="Z180" s="71"/>
    </row>
    <row r="181" spans="1:26" ht="15.75">
      <c r="A181" s="25"/>
      <c r="B181" s="39"/>
      <c r="C181" s="42" t="s">
        <v>1006</v>
      </c>
      <c r="D181" s="43"/>
      <c r="E181" s="19">
        <v>16</v>
      </c>
      <c r="F181" s="39"/>
      <c r="G181" s="39"/>
      <c r="H181" s="42" t="s">
        <v>995</v>
      </c>
      <c r="I181" s="43"/>
      <c r="J181" s="19">
        <v>29</v>
      </c>
      <c r="K181" s="39"/>
      <c r="L181" s="71"/>
      <c r="M181" s="71"/>
      <c r="N181" s="71"/>
      <c r="O181" s="71"/>
      <c r="P181" s="71"/>
      <c r="Q181" s="71"/>
      <c r="R181" s="71"/>
      <c r="S181" s="71"/>
      <c r="T181" s="71"/>
      <c r="U181" s="71"/>
      <c r="V181" s="71"/>
      <c r="W181" s="71"/>
      <c r="X181" s="71"/>
      <c r="Y181" s="71"/>
      <c r="Z181" s="71"/>
    </row>
    <row r="182" spans="1:26" ht="15.75">
      <c r="A182" s="25"/>
      <c r="B182" s="41">
        <v>5</v>
      </c>
      <c r="C182" s="42" t="s">
        <v>1035</v>
      </c>
      <c r="D182" s="43"/>
      <c r="E182" s="19">
        <v>16</v>
      </c>
      <c r="F182" s="38" t="s">
        <v>84</v>
      </c>
      <c r="G182" s="40">
        <v>5</v>
      </c>
      <c r="H182" s="42" t="s">
        <v>993</v>
      </c>
      <c r="I182" s="43"/>
      <c r="J182" s="19">
        <v>4</v>
      </c>
      <c r="K182" s="38"/>
      <c r="L182" s="71"/>
      <c r="M182" s="71"/>
      <c r="N182" s="71"/>
      <c r="O182" s="71"/>
      <c r="P182" s="71"/>
      <c r="Q182" s="71"/>
      <c r="R182" s="71"/>
      <c r="S182" s="71"/>
      <c r="T182" s="71"/>
      <c r="U182" s="71"/>
      <c r="V182" s="71"/>
      <c r="W182" s="71"/>
      <c r="X182" s="71"/>
      <c r="Y182" s="71"/>
      <c r="Z182" s="71"/>
    </row>
    <row r="183" spans="1:26" ht="15.75">
      <c r="A183" s="25"/>
      <c r="B183" s="39"/>
      <c r="C183" s="42" t="s">
        <v>1034</v>
      </c>
      <c r="D183" s="43"/>
      <c r="E183" s="19">
        <v>27</v>
      </c>
      <c r="F183" s="39"/>
      <c r="G183" s="39"/>
      <c r="H183" s="42" t="s">
        <v>991</v>
      </c>
      <c r="I183" s="43"/>
      <c r="J183" s="19">
        <v>18</v>
      </c>
      <c r="K183" s="39"/>
      <c r="L183" s="71"/>
      <c r="M183" s="71"/>
      <c r="N183" s="71"/>
      <c r="O183" s="71"/>
      <c r="P183" s="71"/>
      <c r="Q183" s="71"/>
      <c r="R183" s="71"/>
      <c r="S183" s="71"/>
      <c r="T183" s="71"/>
      <c r="U183" s="71"/>
      <c r="V183" s="71"/>
      <c r="W183" s="71"/>
      <c r="X183" s="71"/>
      <c r="Y183" s="71"/>
      <c r="Z183" s="71"/>
    </row>
    <row r="184" spans="1:26" ht="15.75">
      <c r="A184" s="25"/>
      <c r="B184" s="44" t="str">
        <f>"TOTAL MATCHES WON BY : "&amp;C170</f>
        <v>TOTAL MATCHES WON BY : ROYAL PERTH</v>
      </c>
      <c r="C184" s="45"/>
      <c r="D184" s="45"/>
      <c r="E184" s="43"/>
      <c r="F184" s="19">
        <f>COUNTA(F174:F183)-0.5*COUNTIF(F174:F183,"Sq*")-COUNTIF(F174:F183,"TBA")</f>
        <v>3</v>
      </c>
      <c r="G184" s="55" t="str">
        <f>"TOTAL MATCHES WON BY : "&amp;H170</f>
        <v>TOTAL MATCHES WON BY : KWINANA</v>
      </c>
      <c r="H184" s="45"/>
      <c r="I184" s="45"/>
      <c r="J184" s="43"/>
      <c r="K184" s="19">
        <f>COUNTA(K174:K183)-0.5*COUNTIF(K174:K183,"Sq*")-COUNTIF(K174:K183,"TBA")</f>
        <v>2</v>
      </c>
      <c r="L184" s="70"/>
      <c r="M184" s="70"/>
      <c r="N184" s="70" t="str">
        <f>IF(F184+K184=0,"",C170)</f>
        <v>ROYAL PERTH</v>
      </c>
      <c r="O184" s="24">
        <f>F184</f>
        <v>3</v>
      </c>
      <c r="P184" s="70" t="str">
        <f>IF(F184+K184=0,"",H170)</f>
        <v>KWINANA</v>
      </c>
      <c r="Q184" s="24">
        <f>K184</f>
        <v>2</v>
      </c>
      <c r="R184" s="70" t="str">
        <f>G185</f>
        <v>ROYAL PERTH</v>
      </c>
      <c r="S184" s="70" t="str">
        <f>IF(R184="HALVED",C170,"")</f>
        <v/>
      </c>
      <c r="T184" s="70" t="str">
        <f>IF(R184="HALVED",H170,"")</f>
        <v/>
      </c>
      <c r="U184" s="70"/>
      <c r="V184" s="70"/>
      <c r="W184" s="70"/>
      <c r="X184" s="70"/>
      <c r="Y184" s="70"/>
      <c r="Z184" s="70"/>
    </row>
    <row r="185" spans="1:26" ht="15">
      <c r="A185" s="25"/>
      <c r="B185" s="46" t="s">
        <v>52</v>
      </c>
      <c r="C185" s="45"/>
      <c r="D185" s="45"/>
      <c r="E185" s="45"/>
      <c r="F185" s="43"/>
      <c r="G185" s="56" t="str">
        <f>IF(F184+K184&lt;4,"",IF(F184=K184,"HALVED",IF(F184&gt;K184,C170,H170)))</f>
        <v>ROYAL PERTH</v>
      </c>
      <c r="H185" s="45"/>
      <c r="I185" s="45"/>
      <c r="J185" s="45"/>
      <c r="K185" s="43"/>
      <c r="L185" s="69"/>
      <c r="M185" s="69"/>
      <c r="N185" s="69"/>
      <c r="O185" s="69"/>
      <c r="P185" s="69"/>
      <c r="Q185" s="69"/>
      <c r="R185" s="69"/>
      <c r="S185" s="69"/>
      <c r="T185" s="69"/>
      <c r="U185" s="69"/>
      <c r="V185" s="69"/>
      <c r="W185" s="69"/>
      <c r="X185" s="69"/>
      <c r="Y185" s="69"/>
      <c r="Z185" s="69"/>
    </row>
    <row r="186" spans="1:26" ht="15">
      <c r="A186" s="25"/>
      <c r="B186" s="25"/>
      <c r="C186" s="25"/>
      <c r="D186" s="25"/>
      <c r="E186" s="25"/>
      <c r="F186" s="25"/>
      <c r="G186" s="33"/>
      <c r="H186" s="33"/>
      <c r="I186" s="33"/>
      <c r="J186" s="33"/>
      <c r="K186" s="33"/>
      <c r="L186" s="69"/>
      <c r="M186" s="69"/>
      <c r="N186" s="69"/>
      <c r="O186" s="69"/>
      <c r="P186" s="69"/>
      <c r="Q186" s="69"/>
      <c r="R186" s="69"/>
      <c r="S186" s="69"/>
      <c r="T186" s="69"/>
      <c r="U186" s="69"/>
      <c r="V186" s="69"/>
      <c r="W186" s="69"/>
      <c r="X186" s="69"/>
      <c r="Y186" s="69"/>
      <c r="Z186" s="69"/>
    </row>
    <row r="187" spans="1:26" ht="19.5" customHeight="1">
      <c r="A187" s="25"/>
      <c r="B187" s="57" t="s">
        <v>211</v>
      </c>
      <c r="C187" s="45"/>
      <c r="D187" s="45"/>
      <c r="E187" s="45"/>
      <c r="F187" s="45"/>
      <c r="G187" s="45"/>
      <c r="H187" s="45"/>
      <c r="I187" s="45"/>
      <c r="J187" s="45"/>
      <c r="K187" s="43"/>
      <c r="L187" s="69"/>
      <c r="M187" s="69"/>
      <c r="N187" s="69"/>
      <c r="O187" s="69"/>
      <c r="P187" s="69"/>
      <c r="Q187" s="69"/>
      <c r="R187" s="69"/>
      <c r="S187" s="69"/>
      <c r="T187" s="69"/>
      <c r="U187" s="69"/>
      <c r="V187" s="69"/>
      <c r="W187" s="69"/>
      <c r="X187" s="69"/>
      <c r="Y187" s="69"/>
      <c r="Z187" s="69"/>
    </row>
    <row r="188" spans="1:26" ht="15">
      <c r="A188" s="25"/>
      <c r="B188" s="16" t="s">
        <v>22</v>
      </c>
      <c r="C188" s="58" t="s">
        <v>1033</v>
      </c>
      <c r="D188" s="45"/>
      <c r="E188" s="45"/>
      <c r="F188" s="43"/>
      <c r="G188" s="17" t="s">
        <v>22</v>
      </c>
      <c r="H188" s="48" t="s">
        <v>1032</v>
      </c>
      <c r="I188" s="45"/>
      <c r="J188" s="45"/>
      <c r="K188" s="43"/>
      <c r="L188" s="69"/>
      <c r="M188" s="69"/>
      <c r="N188" s="69"/>
      <c r="O188" s="69"/>
      <c r="P188" s="69"/>
      <c r="Q188" s="69"/>
      <c r="R188" s="69"/>
      <c r="S188" s="69"/>
      <c r="T188" s="69"/>
      <c r="U188" s="69"/>
      <c r="V188" s="69"/>
      <c r="W188" s="69"/>
      <c r="X188" s="69"/>
      <c r="Y188" s="69"/>
      <c r="Z188" s="69"/>
    </row>
    <row r="189" spans="1:26" ht="15">
      <c r="A189" s="25"/>
      <c r="B189" s="41" t="s">
        <v>23</v>
      </c>
      <c r="C189" s="59" t="s">
        <v>24</v>
      </c>
      <c r="D189" s="50"/>
      <c r="E189" s="41" t="s">
        <v>25</v>
      </c>
      <c r="F189" s="41" t="s">
        <v>26</v>
      </c>
      <c r="G189" s="40" t="s">
        <v>23</v>
      </c>
      <c r="H189" s="49" t="s">
        <v>24</v>
      </c>
      <c r="I189" s="50"/>
      <c r="J189" s="40" t="s">
        <v>25</v>
      </c>
      <c r="K189" s="40" t="s">
        <v>26</v>
      </c>
      <c r="L189" s="69"/>
      <c r="M189" s="69"/>
      <c r="N189" s="69"/>
      <c r="O189" s="69"/>
      <c r="P189" s="69"/>
      <c r="Q189" s="69"/>
      <c r="R189" s="69"/>
      <c r="S189" s="69"/>
      <c r="T189" s="69"/>
      <c r="U189" s="69"/>
      <c r="V189" s="69"/>
      <c r="W189" s="69"/>
      <c r="X189" s="69"/>
      <c r="Y189" s="69"/>
      <c r="Z189" s="69"/>
    </row>
    <row r="190" spans="1:26" ht="15">
      <c r="A190" s="25"/>
      <c r="B190" s="47"/>
      <c r="C190" s="51"/>
      <c r="D190" s="52"/>
      <c r="E190" s="47"/>
      <c r="F190" s="47"/>
      <c r="G190" s="47"/>
      <c r="H190" s="51"/>
      <c r="I190" s="52"/>
      <c r="J190" s="47"/>
      <c r="K190" s="47"/>
      <c r="L190" s="69"/>
      <c r="M190" s="69"/>
      <c r="N190" s="69"/>
      <c r="O190" s="69"/>
      <c r="P190" s="69"/>
      <c r="Q190" s="69"/>
      <c r="R190" s="69"/>
      <c r="S190" s="69"/>
      <c r="T190" s="69"/>
      <c r="U190" s="69"/>
      <c r="V190" s="69"/>
      <c r="W190" s="69"/>
      <c r="X190" s="69"/>
      <c r="Y190" s="69"/>
      <c r="Z190" s="69"/>
    </row>
    <row r="191" spans="1:26" ht="15">
      <c r="A191" s="25"/>
      <c r="B191" s="39"/>
      <c r="C191" s="53"/>
      <c r="D191" s="54"/>
      <c r="E191" s="39"/>
      <c r="F191" s="39"/>
      <c r="G191" s="39"/>
      <c r="H191" s="53"/>
      <c r="I191" s="54"/>
      <c r="J191" s="39"/>
      <c r="K191" s="39"/>
      <c r="L191" s="69"/>
      <c r="M191" s="69"/>
      <c r="N191" s="69"/>
      <c r="O191" s="69"/>
      <c r="P191" s="69"/>
      <c r="Q191" s="69"/>
      <c r="R191" s="69"/>
      <c r="S191" s="69"/>
      <c r="T191" s="69"/>
      <c r="U191" s="69"/>
      <c r="V191" s="69"/>
      <c r="W191" s="69"/>
      <c r="X191" s="69"/>
      <c r="Y191" s="69"/>
      <c r="Z191" s="69"/>
    </row>
    <row r="192" spans="1:26" ht="15.75">
      <c r="A192" s="25"/>
      <c r="B192" s="41">
        <v>1</v>
      </c>
      <c r="C192" s="42" t="s">
        <v>1031</v>
      </c>
      <c r="D192" s="43"/>
      <c r="E192" s="19">
        <v>9</v>
      </c>
      <c r="F192" s="38" t="s">
        <v>55</v>
      </c>
      <c r="G192" s="40">
        <v>1</v>
      </c>
      <c r="H192" s="42" t="s">
        <v>1030</v>
      </c>
      <c r="I192" s="43"/>
      <c r="J192" s="19">
        <v>19</v>
      </c>
      <c r="K192" s="38"/>
      <c r="L192" s="71"/>
      <c r="M192" s="71"/>
      <c r="N192" s="71"/>
      <c r="O192" s="71"/>
      <c r="P192" s="71"/>
      <c r="Q192" s="71"/>
      <c r="R192" s="71"/>
      <c r="S192" s="71"/>
      <c r="T192" s="71"/>
      <c r="U192" s="71"/>
      <c r="V192" s="71"/>
      <c r="W192" s="71"/>
      <c r="X192" s="71"/>
      <c r="Y192" s="71" t="s">
        <v>396</v>
      </c>
      <c r="Z192" s="71"/>
    </row>
    <row r="193" spans="1:26" ht="15.75">
      <c r="A193" s="25"/>
      <c r="B193" s="39"/>
      <c r="C193" s="42" t="s">
        <v>1029</v>
      </c>
      <c r="D193" s="43"/>
      <c r="E193" s="19">
        <v>17</v>
      </c>
      <c r="F193" s="39"/>
      <c r="G193" s="39"/>
      <c r="H193" s="42" t="s">
        <v>1028</v>
      </c>
      <c r="I193" s="43"/>
      <c r="J193" s="19">
        <v>17</v>
      </c>
      <c r="K193" s="39"/>
      <c r="L193" s="71"/>
      <c r="M193" s="71"/>
      <c r="N193" s="71"/>
      <c r="O193" s="71"/>
      <c r="P193" s="71"/>
      <c r="Q193" s="71"/>
      <c r="R193" s="71"/>
      <c r="S193" s="71"/>
      <c r="T193" s="71"/>
      <c r="U193" s="71"/>
      <c r="V193" s="71"/>
      <c r="W193" s="71"/>
      <c r="X193" s="71"/>
      <c r="Y193" s="71" t="s">
        <v>396</v>
      </c>
      <c r="Z193" s="71"/>
    </row>
    <row r="194" spans="1:26" ht="15.75">
      <c r="A194" s="25"/>
      <c r="B194" s="41">
        <v>2</v>
      </c>
      <c r="C194" s="42" t="s">
        <v>1027</v>
      </c>
      <c r="D194" s="43"/>
      <c r="E194" s="19">
        <v>20</v>
      </c>
      <c r="F194" s="38"/>
      <c r="G194" s="40">
        <v>2</v>
      </c>
      <c r="H194" s="42" t="s">
        <v>1026</v>
      </c>
      <c r="I194" s="43"/>
      <c r="J194" s="19">
        <v>15</v>
      </c>
      <c r="K194" s="38" t="s">
        <v>33</v>
      </c>
      <c r="L194" s="71"/>
      <c r="M194" s="71"/>
      <c r="N194" s="71"/>
      <c r="O194" s="71"/>
      <c r="P194" s="71"/>
      <c r="Q194" s="71"/>
      <c r="R194" s="71"/>
      <c r="S194" s="71"/>
      <c r="T194" s="71"/>
      <c r="U194" s="71"/>
      <c r="V194" s="71"/>
      <c r="W194" s="71"/>
      <c r="X194" s="71"/>
      <c r="Y194" s="71"/>
      <c r="Z194" s="71"/>
    </row>
    <row r="195" spans="1:26" ht="15.75">
      <c r="A195" s="25"/>
      <c r="B195" s="39"/>
      <c r="C195" s="42" t="s">
        <v>1025</v>
      </c>
      <c r="D195" s="43"/>
      <c r="E195" s="19">
        <v>9</v>
      </c>
      <c r="F195" s="39"/>
      <c r="G195" s="39"/>
      <c r="H195" s="42" t="s">
        <v>1024</v>
      </c>
      <c r="I195" s="43"/>
      <c r="J195" s="19">
        <v>17</v>
      </c>
      <c r="K195" s="39"/>
      <c r="L195" s="71"/>
      <c r="M195" s="71"/>
      <c r="N195" s="71"/>
      <c r="O195" s="71"/>
      <c r="P195" s="71"/>
      <c r="Q195" s="71"/>
      <c r="R195" s="71"/>
      <c r="S195" s="71"/>
      <c r="T195" s="71"/>
      <c r="U195" s="71"/>
      <c r="V195" s="71"/>
      <c r="W195" s="71"/>
      <c r="X195" s="71"/>
      <c r="Y195" s="71"/>
      <c r="Z195" s="71"/>
    </row>
    <row r="196" spans="1:26" ht="15.75">
      <c r="A196" s="25"/>
      <c r="B196" s="41">
        <v>3</v>
      </c>
      <c r="C196" s="42" t="s">
        <v>1023</v>
      </c>
      <c r="D196" s="43"/>
      <c r="E196" s="19">
        <v>11</v>
      </c>
      <c r="F196" s="38"/>
      <c r="G196" s="40">
        <v>3</v>
      </c>
      <c r="H196" s="42" t="s">
        <v>1022</v>
      </c>
      <c r="I196" s="43"/>
      <c r="J196" s="19">
        <v>12</v>
      </c>
      <c r="K196" s="38" t="s">
        <v>33</v>
      </c>
      <c r="L196" s="71"/>
      <c r="M196" s="71"/>
      <c r="N196" s="71"/>
      <c r="O196" s="71"/>
      <c r="P196" s="71"/>
      <c r="Q196" s="71"/>
      <c r="R196" s="71"/>
      <c r="S196" s="71"/>
      <c r="T196" s="71"/>
      <c r="U196" s="71"/>
      <c r="V196" s="71"/>
      <c r="W196" s="71"/>
      <c r="X196" s="71"/>
      <c r="Y196" s="71"/>
      <c r="Z196" s="71"/>
    </row>
    <row r="197" spans="1:26" ht="15.75">
      <c r="A197" s="25"/>
      <c r="B197" s="39"/>
      <c r="C197" s="42" t="s">
        <v>1021</v>
      </c>
      <c r="D197" s="43"/>
      <c r="E197" s="19">
        <v>22</v>
      </c>
      <c r="F197" s="39"/>
      <c r="G197" s="39"/>
      <c r="H197" s="42" t="s">
        <v>1020</v>
      </c>
      <c r="I197" s="43"/>
      <c r="J197" s="19">
        <v>24</v>
      </c>
      <c r="K197" s="39"/>
      <c r="L197" s="71"/>
      <c r="M197" s="71"/>
      <c r="N197" s="71"/>
      <c r="O197" s="71"/>
      <c r="P197" s="71"/>
      <c r="Q197" s="71"/>
      <c r="R197" s="71"/>
      <c r="S197" s="71"/>
      <c r="T197" s="71"/>
      <c r="U197" s="71"/>
      <c r="V197" s="71"/>
      <c r="W197" s="71"/>
      <c r="X197" s="71"/>
      <c r="Y197" s="71"/>
      <c r="Z197" s="71"/>
    </row>
    <row r="198" spans="1:26" ht="15.75">
      <c r="A198" s="25"/>
      <c r="B198" s="41">
        <v>4</v>
      </c>
      <c r="C198" s="42" t="s">
        <v>1019</v>
      </c>
      <c r="D198" s="43"/>
      <c r="E198" s="19">
        <v>6</v>
      </c>
      <c r="F198" s="38"/>
      <c r="G198" s="40">
        <v>4</v>
      </c>
      <c r="H198" s="42" t="s">
        <v>1018</v>
      </c>
      <c r="I198" s="43"/>
      <c r="J198" s="19">
        <v>12</v>
      </c>
      <c r="K198" s="38" t="s">
        <v>38</v>
      </c>
      <c r="L198" s="71"/>
      <c r="M198" s="71"/>
      <c r="N198" s="71"/>
      <c r="O198" s="71"/>
      <c r="P198" s="71"/>
      <c r="Q198" s="71"/>
      <c r="R198" s="71"/>
      <c r="S198" s="71"/>
      <c r="T198" s="71"/>
      <c r="U198" s="71"/>
      <c r="V198" s="71"/>
      <c r="W198" s="71"/>
      <c r="X198" s="71"/>
      <c r="Y198" s="71"/>
      <c r="Z198" s="71"/>
    </row>
    <row r="199" spans="1:26" ht="15.75">
      <c r="A199" s="25"/>
      <c r="B199" s="39"/>
      <c r="C199" s="42" t="s">
        <v>1017</v>
      </c>
      <c r="D199" s="43"/>
      <c r="E199" s="19">
        <v>15</v>
      </c>
      <c r="F199" s="39"/>
      <c r="G199" s="39"/>
      <c r="H199" s="42" t="s">
        <v>1016</v>
      </c>
      <c r="I199" s="43"/>
      <c r="J199" s="19">
        <v>17</v>
      </c>
      <c r="K199" s="39"/>
      <c r="L199" s="71"/>
      <c r="M199" s="71"/>
      <c r="N199" s="71"/>
      <c r="O199" s="71"/>
      <c r="P199" s="71"/>
      <c r="Q199" s="71"/>
      <c r="R199" s="71"/>
      <c r="S199" s="71"/>
      <c r="T199" s="71"/>
      <c r="U199" s="71"/>
      <c r="V199" s="71"/>
      <c r="W199" s="71"/>
      <c r="X199" s="71"/>
      <c r="Y199" s="71"/>
      <c r="Z199" s="71"/>
    </row>
    <row r="200" spans="1:26" ht="15.75">
      <c r="A200" s="25"/>
      <c r="B200" s="41">
        <v>5</v>
      </c>
      <c r="C200" s="42" t="s">
        <v>1015</v>
      </c>
      <c r="D200" s="43"/>
      <c r="E200" s="19">
        <v>18</v>
      </c>
      <c r="F200" s="38" t="s">
        <v>119</v>
      </c>
      <c r="G200" s="40">
        <v>5</v>
      </c>
      <c r="H200" s="42" t="s">
        <v>1014</v>
      </c>
      <c r="I200" s="43"/>
      <c r="J200" s="19">
        <v>14</v>
      </c>
      <c r="K200" s="38" t="s">
        <v>119</v>
      </c>
      <c r="L200" s="71"/>
      <c r="M200" s="71"/>
      <c r="N200" s="71"/>
      <c r="O200" s="71"/>
      <c r="P200" s="71"/>
      <c r="Q200" s="71"/>
      <c r="R200" s="71"/>
      <c r="S200" s="71"/>
      <c r="T200" s="71"/>
      <c r="U200" s="71"/>
      <c r="V200" s="71"/>
      <c r="W200" s="71"/>
      <c r="X200" s="71"/>
      <c r="Y200" s="71"/>
      <c r="Z200" s="71"/>
    </row>
    <row r="201" spans="1:26" ht="15.75">
      <c r="A201" s="25"/>
      <c r="B201" s="39"/>
      <c r="C201" s="42" t="s">
        <v>1013</v>
      </c>
      <c r="D201" s="43"/>
      <c r="E201" s="19">
        <v>15</v>
      </c>
      <c r="F201" s="39"/>
      <c r="G201" s="39"/>
      <c r="H201" s="42" t="s">
        <v>1012</v>
      </c>
      <c r="I201" s="43"/>
      <c r="J201" s="19">
        <v>14</v>
      </c>
      <c r="K201" s="39"/>
      <c r="L201" s="71"/>
      <c r="M201" s="71"/>
      <c r="N201" s="71"/>
      <c r="O201" s="71"/>
      <c r="P201" s="71"/>
      <c r="Q201" s="71"/>
      <c r="R201" s="71"/>
      <c r="S201" s="71"/>
      <c r="T201" s="71"/>
      <c r="U201" s="71"/>
      <c r="V201" s="71"/>
      <c r="W201" s="71"/>
      <c r="X201" s="71"/>
      <c r="Y201" s="71"/>
      <c r="Z201" s="71"/>
    </row>
    <row r="202" spans="1:26" ht="15.75">
      <c r="A202" s="25"/>
      <c r="B202" s="44" t="str">
        <f>"TOTAL MATCHES WON BY : "&amp;C188</f>
        <v>TOTAL MATCHES WON BY : ROYAL FREMANTLE</v>
      </c>
      <c r="C202" s="45"/>
      <c r="D202" s="45"/>
      <c r="E202" s="43"/>
      <c r="F202" s="19">
        <f>COUNTA(F192:F201)-0.5*COUNTIF(F192:F201,"Sq*")-COUNTIF(F192:F201,"TBA")</f>
        <v>1.5</v>
      </c>
      <c r="G202" s="55" t="str">
        <f>"TOTAL MATCHES WON BY : "&amp;H188</f>
        <v>TOTAL MATCHES WON BY : GOSNELLS</v>
      </c>
      <c r="H202" s="45"/>
      <c r="I202" s="45"/>
      <c r="J202" s="43"/>
      <c r="K202" s="19">
        <f>COUNTA(K192:K201)-0.5*COUNTIF(K192:K201,"Sq*")-COUNTIF(K192:K201,"TBA")</f>
        <v>3.5</v>
      </c>
      <c r="L202" s="70"/>
      <c r="M202" s="70"/>
      <c r="N202" s="70" t="str">
        <f>IF(F202+K202=0,"",C188)</f>
        <v>ROYAL FREMANTLE</v>
      </c>
      <c r="O202" s="24">
        <f>F202</f>
        <v>1.5</v>
      </c>
      <c r="P202" s="70" t="str">
        <f>IF(F202+K202=0,"",H188)</f>
        <v>GOSNELLS</v>
      </c>
      <c r="Q202" s="24">
        <f>K202</f>
        <v>3.5</v>
      </c>
      <c r="R202" s="70" t="str">
        <f>G203</f>
        <v>GOSNELLS</v>
      </c>
      <c r="S202" s="70" t="str">
        <f>IF(R202="HALVED",C188,"")</f>
        <v/>
      </c>
      <c r="T202" s="70" t="str">
        <f>IF(R202="HALVED",H188,"")</f>
        <v/>
      </c>
      <c r="U202" s="70"/>
      <c r="V202" s="70"/>
      <c r="W202" s="70"/>
      <c r="X202" s="70"/>
      <c r="Y202" s="70"/>
      <c r="Z202" s="70"/>
    </row>
    <row r="203" spans="1:26" ht="15">
      <c r="A203" s="25"/>
      <c r="B203" s="46" t="s">
        <v>52</v>
      </c>
      <c r="C203" s="45"/>
      <c r="D203" s="45"/>
      <c r="E203" s="45"/>
      <c r="F203" s="43"/>
      <c r="G203" s="56" t="str">
        <f>IF(F202+K202&lt;4,"",IF(F202=K202,"HALVED",IF(F202&gt;K202,C188,H188)))</f>
        <v>GOSNELLS</v>
      </c>
      <c r="H203" s="45"/>
      <c r="I203" s="45"/>
      <c r="J203" s="45"/>
      <c r="K203" s="43"/>
      <c r="L203" s="69"/>
      <c r="M203" s="69"/>
      <c r="N203" s="69"/>
      <c r="O203" s="69"/>
      <c r="P203" s="69"/>
      <c r="Q203" s="69"/>
      <c r="R203" s="69"/>
      <c r="S203" s="69"/>
      <c r="T203" s="69"/>
      <c r="U203" s="69"/>
      <c r="V203" s="69"/>
      <c r="W203" s="69"/>
      <c r="X203" s="69"/>
      <c r="Y203" s="69"/>
      <c r="Z203" s="69"/>
    </row>
    <row r="204" spans="1:26" ht="15">
      <c r="A204" s="25"/>
      <c r="B204" s="26"/>
      <c r="C204" s="26"/>
      <c r="D204" s="26"/>
      <c r="E204" s="26"/>
      <c r="F204" s="26"/>
      <c r="G204" s="27"/>
      <c r="H204" s="27"/>
      <c r="I204" s="27"/>
      <c r="J204" s="27"/>
      <c r="K204" s="27"/>
      <c r="L204" s="69"/>
      <c r="M204" s="69"/>
      <c r="N204" s="69"/>
      <c r="O204" s="69"/>
      <c r="P204" s="69"/>
      <c r="Q204" s="69"/>
      <c r="R204" s="69"/>
      <c r="S204" s="69"/>
      <c r="T204" s="69"/>
      <c r="U204" s="69"/>
      <c r="V204" s="69"/>
      <c r="W204" s="69"/>
      <c r="X204" s="69"/>
      <c r="Y204" s="69"/>
      <c r="Z204" s="69"/>
    </row>
    <row r="205" spans="1:26" ht="15">
      <c r="A205" s="25"/>
      <c r="B205" s="16" t="s">
        <v>22</v>
      </c>
      <c r="C205" s="58" t="s">
        <v>1011</v>
      </c>
      <c r="D205" s="45"/>
      <c r="E205" s="45"/>
      <c r="F205" s="43"/>
      <c r="G205" s="17" t="s">
        <v>22</v>
      </c>
      <c r="H205" s="48" t="s">
        <v>1010</v>
      </c>
      <c r="I205" s="45"/>
      <c r="J205" s="45"/>
      <c r="K205" s="43"/>
      <c r="L205" s="69"/>
      <c r="M205" s="69"/>
      <c r="N205" s="69"/>
      <c r="O205" s="69"/>
      <c r="P205" s="69"/>
      <c r="Q205" s="69"/>
      <c r="R205" s="69"/>
      <c r="S205" s="69"/>
      <c r="T205" s="69"/>
      <c r="U205" s="69"/>
      <c r="V205" s="69"/>
      <c r="W205" s="69"/>
      <c r="X205" s="69"/>
      <c r="Y205" s="69"/>
      <c r="Z205" s="69"/>
    </row>
    <row r="206" spans="1:26" ht="15">
      <c r="A206" s="25"/>
      <c r="B206" s="41" t="s">
        <v>23</v>
      </c>
      <c r="C206" s="59" t="s">
        <v>24</v>
      </c>
      <c r="D206" s="50"/>
      <c r="E206" s="41" t="s">
        <v>25</v>
      </c>
      <c r="F206" s="41" t="s">
        <v>26</v>
      </c>
      <c r="G206" s="40" t="s">
        <v>23</v>
      </c>
      <c r="H206" s="49" t="s">
        <v>24</v>
      </c>
      <c r="I206" s="50"/>
      <c r="J206" s="40" t="s">
        <v>25</v>
      </c>
      <c r="K206" s="40" t="s">
        <v>26</v>
      </c>
      <c r="L206" s="69"/>
      <c r="M206" s="69"/>
      <c r="N206" s="69"/>
      <c r="O206" s="69"/>
      <c r="P206" s="69"/>
      <c r="Q206" s="69"/>
      <c r="R206" s="69"/>
      <c r="S206" s="69"/>
      <c r="T206" s="69"/>
      <c r="U206" s="69"/>
      <c r="V206" s="69"/>
      <c r="W206" s="69"/>
      <c r="X206" s="69"/>
      <c r="Y206" s="69"/>
      <c r="Z206" s="69"/>
    </row>
    <row r="207" spans="1:26" ht="15">
      <c r="A207" s="25"/>
      <c r="B207" s="47"/>
      <c r="C207" s="51"/>
      <c r="D207" s="52"/>
      <c r="E207" s="47"/>
      <c r="F207" s="47"/>
      <c r="G207" s="47"/>
      <c r="H207" s="51"/>
      <c r="I207" s="52"/>
      <c r="J207" s="47"/>
      <c r="K207" s="47"/>
      <c r="L207" s="69"/>
      <c r="M207" s="69"/>
      <c r="N207" s="69"/>
      <c r="O207" s="69"/>
      <c r="P207" s="69"/>
      <c r="Q207" s="69"/>
      <c r="R207" s="69"/>
      <c r="S207" s="69"/>
      <c r="T207" s="69"/>
      <c r="U207" s="69"/>
      <c r="V207" s="69"/>
      <c r="W207" s="69"/>
      <c r="X207" s="69"/>
      <c r="Y207" s="69"/>
      <c r="Z207" s="69"/>
    </row>
    <row r="208" spans="1:26" ht="15">
      <c r="A208" s="25"/>
      <c r="B208" s="39"/>
      <c r="C208" s="53"/>
      <c r="D208" s="54"/>
      <c r="E208" s="39"/>
      <c r="F208" s="39"/>
      <c r="G208" s="39"/>
      <c r="H208" s="53"/>
      <c r="I208" s="54"/>
      <c r="J208" s="39"/>
      <c r="K208" s="39"/>
      <c r="L208" s="69"/>
      <c r="M208" s="69"/>
      <c r="N208" s="69"/>
      <c r="O208" s="69"/>
      <c r="P208" s="69"/>
      <c r="Q208" s="69"/>
      <c r="R208" s="69"/>
      <c r="S208" s="69"/>
      <c r="T208" s="69"/>
      <c r="U208" s="69"/>
      <c r="V208" s="69"/>
      <c r="W208" s="69"/>
      <c r="X208" s="69"/>
      <c r="Y208" s="69"/>
      <c r="Z208" s="69"/>
    </row>
    <row r="209" spans="1:26" ht="15.75">
      <c r="A209" s="25"/>
      <c r="B209" s="41">
        <v>1</v>
      </c>
      <c r="C209" s="42" t="s">
        <v>1009</v>
      </c>
      <c r="D209" s="43"/>
      <c r="E209" s="19">
        <v>14</v>
      </c>
      <c r="F209" s="38" t="s">
        <v>64</v>
      </c>
      <c r="G209" s="40">
        <v>1</v>
      </c>
      <c r="H209" s="42" t="s">
        <v>1008</v>
      </c>
      <c r="I209" s="43"/>
      <c r="J209" s="19">
        <v>9</v>
      </c>
      <c r="K209" s="38"/>
      <c r="L209" s="71"/>
      <c r="M209" s="71"/>
      <c r="N209" s="71"/>
      <c r="O209" s="71"/>
      <c r="P209" s="71"/>
      <c r="Q209" s="71"/>
      <c r="R209" s="71"/>
      <c r="S209" s="71"/>
      <c r="T209" s="71"/>
      <c r="U209" s="71"/>
      <c r="V209" s="71"/>
      <c r="W209" s="71"/>
      <c r="X209" s="71"/>
      <c r="Y209" s="71"/>
      <c r="Z209" s="71"/>
    </row>
    <row r="210" spans="1:26" ht="15.75">
      <c r="A210" s="25"/>
      <c r="B210" s="39"/>
      <c r="C210" s="42" t="s">
        <v>1007</v>
      </c>
      <c r="D210" s="43"/>
      <c r="E210" s="19">
        <v>16</v>
      </c>
      <c r="F210" s="39"/>
      <c r="G210" s="39"/>
      <c r="H210" s="42" t="s">
        <v>1006</v>
      </c>
      <c r="I210" s="43"/>
      <c r="J210" s="19">
        <v>16</v>
      </c>
      <c r="K210" s="39"/>
      <c r="L210" s="71"/>
      <c r="M210" s="71"/>
      <c r="N210" s="71"/>
      <c r="O210" s="71"/>
      <c r="P210" s="71"/>
      <c r="Q210" s="71"/>
      <c r="R210" s="71"/>
      <c r="S210" s="71"/>
      <c r="T210" s="71"/>
      <c r="U210" s="71"/>
      <c r="V210" s="71"/>
      <c r="W210" s="71"/>
      <c r="X210" s="71"/>
      <c r="Y210" s="71"/>
      <c r="Z210" s="71"/>
    </row>
    <row r="211" spans="1:26" ht="15.75">
      <c r="A211" s="25"/>
      <c r="B211" s="41">
        <v>2</v>
      </c>
      <c r="C211" s="42" t="s">
        <v>1005</v>
      </c>
      <c r="D211" s="43"/>
      <c r="E211" s="19">
        <v>7</v>
      </c>
      <c r="F211" s="38" t="s">
        <v>77</v>
      </c>
      <c r="G211" s="40">
        <v>2</v>
      </c>
      <c r="H211" s="42" t="s">
        <v>1004</v>
      </c>
      <c r="I211" s="43"/>
      <c r="J211" s="19">
        <v>20</v>
      </c>
      <c r="K211" s="38"/>
      <c r="L211" s="71"/>
      <c r="M211" s="71"/>
      <c r="N211" s="71"/>
      <c r="O211" s="71"/>
      <c r="P211" s="71"/>
      <c r="Q211" s="71"/>
      <c r="R211" s="71"/>
      <c r="S211" s="71"/>
      <c r="T211" s="71"/>
      <c r="U211" s="71"/>
      <c r="V211" s="71"/>
      <c r="W211" s="71"/>
      <c r="X211" s="71"/>
      <c r="Y211" s="71"/>
      <c r="Z211" s="71"/>
    </row>
    <row r="212" spans="1:26" ht="15.75">
      <c r="A212" s="25"/>
      <c r="B212" s="39"/>
      <c r="C212" s="42" t="s">
        <v>1003</v>
      </c>
      <c r="D212" s="43"/>
      <c r="E212" s="19">
        <v>12</v>
      </c>
      <c r="F212" s="39"/>
      <c r="G212" s="39"/>
      <c r="H212" s="42" t="s">
        <v>1002</v>
      </c>
      <c r="I212" s="43"/>
      <c r="J212" s="19">
        <v>13</v>
      </c>
      <c r="K212" s="39"/>
      <c r="L212" s="71"/>
      <c r="M212" s="71"/>
      <c r="N212" s="71"/>
      <c r="O212" s="71"/>
      <c r="P212" s="71"/>
      <c r="Q212" s="71"/>
      <c r="R212" s="71"/>
      <c r="S212" s="71"/>
      <c r="T212" s="71"/>
      <c r="U212" s="71"/>
      <c r="V212" s="71"/>
      <c r="W212" s="71"/>
      <c r="X212" s="71"/>
      <c r="Y212" s="71"/>
      <c r="Z212" s="71"/>
    </row>
    <row r="213" spans="1:26" ht="15.75">
      <c r="A213" s="25"/>
      <c r="B213" s="41">
        <v>3</v>
      </c>
      <c r="C213" s="42" t="s">
        <v>1001</v>
      </c>
      <c r="D213" s="43"/>
      <c r="E213" s="19">
        <v>6</v>
      </c>
      <c r="F213" s="38"/>
      <c r="G213" s="40">
        <v>3</v>
      </c>
      <c r="H213" s="42" t="s">
        <v>1000</v>
      </c>
      <c r="I213" s="43"/>
      <c r="J213" s="19">
        <v>11</v>
      </c>
      <c r="K213" s="38" t="s">
        <v>28</v>
      </c>
      <c r="L213" s="71"/>
      <c r="M213" s="71"/>
      <c r="N213" s="71"/>
      <c r="O213" s="71"/>
      <c r="P213" s="71"/>
      <c r="Q213" s="71"/>
      <c r="R213" s="71"/>
      <c r="S213" s="71"/>
      <c r="T213" s="71"/>
      <c r="U213" s="71"/>
      <c r="V213" s="71"/>
      <c r="W213" s="71"/>
      <c r="X213" s="71"/>
      <c r="Y213" s="71"/>
      <c r="Z213" s="71"/>
    </row>
    <row r="214" spans="1:26" ht="15.75">
      <c r="A214" s="25"/>
      <c r="B214" s="39"/>
      <c r="C214" s="42" t="s">
        <v>999</v>
      </c>
      <c r="D214" s="43"/>
      <c r="E214" s="19">
        <v>11</v>
      </c>
      <c r="F214" s="39"/>
      <c r="G214" s="39"/>
      <c r="H214" s="42" t="s">
        <v>998</v>
      </c>
      <c r="I214" s="43"/>
      <c r="J214" s="19">
        <v>17</v>
      </c>
      <c r="K214" s="39"/>
      <c r="L214" s="71"/>
      <c r="M214" s="71"/>
      <c r="N214" s="71"/>
      <c r="O214" s="71"/>
      <c r="P214" s="71"/>
      <c r="Q214" s="71"/>
      <c r="R214" s="71"/>
      <c r="S214" s="71"/>
      <c r="T214" s="71"/>
      <c r="U214" s="71"/>
      <c r="V214" s="71"/>
      <c r="W214" s="71"/>
      <c r="X214" s="71"/>
      <c r="Y214" s="71"/>
      <c r="Z214" s="71"/>
    </row>
    <row r="215" spans="1:26" ht="15.75">
      <c r="A215" s="25"/>
      <c r="B215" s="41">
        <v>4</v>
      </c>
      <c r="C215" s="42" t="s">
        <v>997</v>
      </c>
      <c r="D215" s="43"/>
      <c r="E215" s="19">
        <v>9</v>
      </c>
      <c r="F215" s="38"/>
      <c r="G215" s="40">
        <v>4</v>
      </c>
      <c r="H215" s="42" t="s">
        <v>996</v>
      </c>
      <c r="I215" s="43"/>
      <c r="J215" s="19">
        <v>15</v>
      </c>
      <c r="K215" s="38" t="s">
        <v>64</v>
      </c>
      <c r="L215" s="71"/>
      <c r="M215" s="71"/>
      <c r="N215" s="71"/>
      <c r="O215" s="71"/>
      <c r="P215" s="71"/>
      <c r="Q215" s="71"/>
      <c r="R215" s="71"/>
      <c r="S215" s="71"/>
      <c r="T215" s="71"/>
      <c r="U215" s="71"/>
      <c r="V215" s="71"/>
      <c r="W215" s="71"/>
      <c r="X215" s="71"/>
      <c r="Y215" s="71"/>
      <c r="Z215" s="71"/>
    </row>
    <row r="216" spans="1:26" ht="15.75">
      <c r="A216" s="25"/>
      <c r="B216" s="39"/>
      <c r="C216" s="42" t="s">
        <v>995</v>
      </c>
      <c r="D216" s="43"/>
      <c r="E216" s="19">
        <v>30</v>
      </c>
      <c r="F216" s="39"/>
      <c r="G216" s="39"/>
      <c r="H216" s="42" t="s">
        <v>994</v>
      </c>
      <c r="I216" s="43"/>
      <c r="J216" s="19">
        <v>17</v>
      </c>
      <c r="K216" s="39"/>
      <c r="L216" s="71"/>
      <c r="M216" s="71"/>
      <c r="N216" s="71"/>
      <c r="O216" s="71"/>
      <c r="P216" s="71"/>
      <c r="Q216" s="71"/>
      <c r="R216" s="71"/>
      <c r="S216" s="71"/>
      <c r="T216" s="71"/>
      <c r="U216" s="71"/>
      <c r="V216" s="71"/>
      <c r="W216" s="71"/>
      <c r="X216" s="71"/>
      <c r="Y216" s="71"/>
      <c r="Z216" s="71"/>
    </row>
    <row r="217" spans="1:26" ht="15.75">
      <c r="A217" s="25"/>
      <c r="B217" s="41">
        <v>5</v>
      </c>
      <c r="C217" s="42" t="s">
        <v>993</v>
      </c>
      <c r="D217" s="43"/>
      <c r="E217" s="19">
        <v>4</v>
      </c>
      <c r="F217" s="38"/>
      <c r="G217" s="40">
        <v>5</v>
      </c>
      <c r="H217" s="42" t="s">
        <v>992</v>
      </c>
      <c r="I217" s="43"/>
      <c r="J217" s="19">
        <v>10</v>
      </c>
      <c r="K217" s="38" t="s">
        <v>33</v>
      </c>
      <c r="L217" s="71"/>
      <c r="M217" s="71"/>
      <c r="N217" s="71"/>
      <c r="O217" s="71"/>
      <c r="P217" s="71"/>
      <c r="Q217" s="71"/>
      <c r="R217" s="71"/>
      <c r="S217" s="71"/>
      <c r="T217" s="71"/>
      <c r="U217" s="71"/>
      <c r="V217" s="71"/>
      <c r="W217" s="71"/>
      <c r="X217" s="71"/>
      <c r="Y217" s="71"/>
      <c r="Z217" s="71"/>
    </row>
    <row r="218" spans="1:26" ht="15.75">
      <c r="A218" s="25"/>
      <c r="B218" s="39"/>
      <c r="C218" s="42" t="s">
        <v>991</v>
      </c>
      <c r="D218" s="43"/>
      <c r="E218" s="19">
        <v>19</v>
      </c>
      <c r="F218" s="39"/>
      <c r="G218" s="39"/>
      <c r="H218" s="42" t="s">
        <v>990</v>
      </c>
      <c r="I218" s="43"/>
      <c r="J218" s="19">
        <v>16</v>
      </c>
      <c r="K218" s="39"/>
      <c r="L218" s="71"/>
      <c r="M218" s="71"/>
      <c r="N218" s="71"/>
      <c r="O218" s="71"/>
      <c r="P218" s="71"/>
      <c r="Q218" s="71"/>
      <c r="R218" s="71"/>
      <c r="S218" s="71"/>
      <c r="T218" s="71"/>
      <c r="U218" s="71"/>
      <c r="V218" s="71"/>
      <c r="W218" s="71"/>
      <c r="X218" s="71"/>
      <c r="Y218" s="71"/>
      <c r="Z218" s="71"/>
    </row>
    <row r="219" spans="1:26" ht="15.75">
      <c r="A219" s="25"/>
      <c r="B219" s="44" t="str">
        <f>"TOTAL MATCHES WON BY : "&amp;C205</f>
        <v>TOTAL MATCHES WON BY : KWINANA</v>
      </c>
      <c r="C219" s="45"/>
      <c r="D219" s="45"/>
      <c r="E219" s="43"/>
      <c r="F219" s="19">
        <f>COUNTA(F209:F218)-0.5*COUNTIF(F209:F218,"Sq*")-COUNTIF(F209:F218,"TBA")</f>
        <v>2</v>
      </c>
      <c r="G219" s="55" t="str">
        <f>"TOTAL MATCHES WON BY : "&amp;H205</f>
        <v>TOTAL MATCHES WON BY : ROYAL PERTH</v>
      </c>
      <c r="H219" s="45"/>
      <c r="I219" s="45"/>
      <c r="J219" s="43"/>
      <c r="K219" s="19">
        <f>COUNTA(K209:K218)-0.5*COUNTIF(K209:K218,"Sq*")-COUNTIF(K209:K218,"TBA")</f>
        <v>3</v>
      </c>
      <c r="L219" s="70"/>
      <c r="M219" s="70"/>
      <c r="N219" s="70" t="str">
        <f>IF(F219+K219=0,"",C205)</f>
        <v>KWINANA</v>
      </c>
      <c r="O219" s="24">
        <f>F219</f>
        <v>2</v>
      </c>
      <c r="P219" s="70" t="str">
        <f>IF(F219+K219=0,"",H205)</f>
        <v>ROYAL PERTH</v>
      </c>
      <c r="Q219" s="24">
        <f>K219</f>
        <v>3</v>
      </c>
      <c r="R219" s="70" t="str">
        <f>G220</f>
        <v>ROYAL PERTH</v>
      </c>
      <c r="S219" s="70" t="str">
        <f>IF(R219="HALVED",C205,"")</f>
        <v/>
      </c>
      <c r="T219" s="70" t="str">
        <f>IF(R219="HALVED",H205,"")</f>
        <v/>
      </c>
      <c r="U219" s="70"/>
      <c r="V219" s="70"/>
      <c r="W219" s="70"/>
      <c r="X219" s="70"/>
      <c r="Y219" s="70"/>
      <c r="Z219" s="70"/>
    </row>
    <row r="220" spans="1:26" ht="15">
      <c r="A220" s="25"/>
      <c r="B220" s="46" t="s">
        <v>52</v>
      </c>
      <c r="C220" s="45"/>
      <c r="D220" s="45"/>
      <c r="E220" s="45"/>
      <c r="F220" s="43"/>
      <c r="G220" s="56" t="str">
        <f>IF(F219+K219&lt;4,"",IF(F219=K219,"HALVED",IF(F219&gt;K219,C205,H205)))</f>
        <v>ROYAL PERTH</v>
      </c>
      <c r="H220" s="45"/>
      <c r="I220" s="45"/>
      <c r="J220" s="45"/>
      <c r="K220" s="43"/>
      <c r="L220" s="69"/>
      <c r="M220" s="69"/>
      <c r="N220" s="69"/>
      <c r="O220" s="69"/>
      <c r="P220" s="69"/>
      <c r="Q220" s="69"/>
      <c r="R220" s="69"/>
      <c r="S220" s="69"/>
      <c r="T220" s="69"/>
      <c r="U220" s="69"/>
      <c r="V220" s="69"/>
      <c r="W220" s="69"/>
      <c r="X220" s="69"/>
      <c r="Y220" s="69"/>
      <c r="Z220" s="69"/>
    </row>
    <row r="221" spans="1:26" ht="15">
      <c r="A221" s="25"/>
      <c r="B221" s="25"/>
      <c r="C221" s="25"/>
      <c r="D221" s="25"/>
      <c r="E221" s="25"/>
      <c r="F221" s="25"/>
      <c r="G221" s="33"/>
      <c r="H221" s="33"/>
      <c r="I221" s="33"/>
      <c r="J221" s="33"/>
      <c r="K221" s="33"/>
      <c r="L221" s="69"/>
      <c r="M221" s="69"/>
      <c r="N221" s="69"/>
      <c r="O221" s="69"/>
      <c r="P221" s="69"/>
      <c r="Q221" s="69"/>
      <c r="R221" s="69"/>
      <c r="S221" s="69"/>
      <c r="T221" s="69"/>
      <c r="U221" s="69"/>
      <c r="V221" s="69"/>
      <c r="W221" s="69"/>
      <c r="X221" s="69"/>
      <c r="Y221" s="69"/>
      <c r="Z221" s="69"/>
    </row>
    <row r="222" spans="1:26" ht="15">
      <c r="A222" s="25"/>
      <c r="B222" s="25"/>
      <c r="C222" s="25"/>
      <c r="D222" s="25"/>
      <c r="E222" s="25"/>
      <c r="F222" s="25"/>
      <c r="G222" s="33"/>
      <c r="H222" s="33"/>
      <c r="I222" s="33"/>
      <c r="J222" s="33"/>
      <c r="K222" s="33"/>
      <c r="L222" s="69"/>
      <c r="M222" s="69"/>
      <c r="N222" s="69"/>
      <c r="O222" s="69"/>
      <c r="P222" s="69"/>
      <c r="Q222" s="69"/>
      <c r="R222" s="69"/>
      <c r="S222" s="69"/>
      <c r="T222" s="69"/>
      <c r="U222" s="69"/>
      <c r="V222" s="69"/>
      <c r="W222" s="69"/>
      <c r="X222" s="69"/>
      <c r="Y222" s="69"/>
      <c r="Z222" s="69"/>
    </row>
    <row r="223" spans="1:26" ht="15">
      <c r="A223" s="25"/>
      <c r="B223" s="25"/>
      <c r="C223" s="25"/>
      <c r="D223" s="25"/>
      <c r="E223" s="25"/>
      <c r="F223" s="25"/>
      <c r="G223" s="33"/>
      <c r="H223" s="33"/>
      <c r="I223" s="33"/>
      <c r="J223" s="33"/>
      <c r="K223" s="33"/>
      <c r="L223" s="69"/>
      <c r="M223" s="69"/>
      <c r="N223" s="69"/>
      <c r="O223" s="69"/>
      <c r="P223" s="69"/>
      <c r="Q223" s="69"/>
      <c r="R223" s="69"/>
      <c r="S223" s="69"/>
      <c r="T223" s="69"/>
      <c r="U223" s="69"/>
      <c r="V223" s="69"/>
      <c r="W223" s="69"/>
      <c r="X223" s="69"/>
      <c r="Y223" s="69"/>
      <c r="Z223" s="69"/>
    </row>
    <row r="224" spans="1:26" ht="15">
      <c r="A224" s="25"/>
      <c r="B224" s="25"/>
      <c r="C224" s="25"/>
      <c r="D224" s="25"/>
      <c r="E224" s="25"/>
      <c r="F224" s="25"/>
      <c r="G224" s="33"/>
      <c r="H224" s="33"/>
      <c r="I224" s="33"/>
      <c r="J224" s="33"/>
      <c r="K224" s="33"/>
      <c r="L224" s="69"/>
      <c r="M224" s="69"/>
      <c r="N224" s="69"/>
      <c r="O224" s="69"/>
      <c r="P224" s="69"/>
      <c r="Q224" s="69"/>
      <c r="R224" s="69"/>
      <c r="S224" s="69"/>
      <c r="T224" s="69"/>
      <c r="U224" s="69"/>
      <c r="V224" s="69"/>
      <c r="W224" s="69"/>
      <c r="X224" s="69"/>
      <c r="Y224" s="69"/>
      <c r="Z224" s="69"/>
    </row>
    <row r="225" spans="1:26" ht="15">
      <c r="A225" s="25"/>
      <c r="B225" s="25"/>
      <c r="C225" s="25"/>
      <c r="D225" s="25"/>
      <c r="E225" s="25"/>
      <c r="F225" s="25"/>
      <c r="G225" s="33"/>
      <c r="H225" s="33"/>
      <c r="I225" s="33"/>
      <c r="J225" s="33"/>
      <c r="K225" s="33"/>
      <c r="L225" s="69"/>
      <c r="M225" s="69"/>
      <c r="N225" s="69"/>
      <c r="O225" s="69"/>
      <c r="P225" s="69"/>
      <c r="Q225" s="69"/>
      <c r="R225" s="69"/>
      <c r="S225" s="69"/>
      <c r="T225" s="69"/>
      <c r="U225" s="69"/>
      <c r="V225" s="69"/>
      <c r="W225" s="69"/>
      <c r="X225" s="69"/>
      <c r="Y225" s="69"/>
      <c r="Z225" s="69"/>
    </row>
    <row r="226" spans="1:26" ht="15">
      <c r="A226" s="25"/>
      <c r="B226" s="25"/>
      <c r="C226" s="25"/>
      <c r="D226" s="25"/>
      <c r="E226" s="25"/>
      <c r="F226" s="25"/>
      <c r="G226" s="33"/>
      <c r="H226" s="33"/>
      <c r="I226" s="33"/>
      <c r="J226" s="33"/>
      <c r="K226" s="33"/>
      <c r="L226" s="69"/>
      <c r="M226" s="69"/>
      <c r="N226" s="69"/>
      <c r="O226" s="69"/>
      <c r="P226" s="69"/>
      <c r="Q226" s="69"/>
      <c r="R226" s="69"/>
      <c r="S226" s="69"/>
      <c r="T226" s="69"/>
      <c r="U226" s="69"/>
      <c r="V226" s="69"/>
      <c r="W226" s="69"/>
      <c r="X226" s="69"/>
      <c r="Y226" s="69"/>
      <c r="Z226" s="69"/>
    </row>
    <row r="227" spans="1:26" ht="15">
      <c r="A227" s="25"/>
      <c r="B227" s="25"/>
      <c r="C227" s="25"/>
      <c r="D227" s="25"/>
      <c r="E227" s="25"/>
      <c r="F227" s="25"/>
      <c r="G227" s="33"/>
      <c r="H227" s="33"/>
      <c r="I227" s="33"/>
      <c r="J227" s="33"/>
      <c r="K227" s="33"/>
      <c r="L227" s="33"/>
      <c r="M227" s="33"/>
      <c r="N227" s="33"/>
      <c r="O227" s="33"/>
      <c r="P227" s="33"/>
      <c r="Q227" s="33"/>
      <c r="R227" s="33"/>
      <c r="S227" s="33"/>
      <c r="T227" s="33"/>
      <c r="U227" s="33"/>
      <c r="V227" s="33"/>
      <c r="W227" s="33"/>
      <c r="X227" s="33"/>
      <c r="Y227" s="33"/>
      <c r="Z227" s="33"/>
    </row>
    <row r="228" spans="1:26" ht="15">
      <c r="A228" s="25"/>
      <c r="B228" s="25"/>
      <c r="C228" s="25"/>
      <c r="D228" s="25"/>
      <c r="E228" s="25"/>
      <c r="F228" s="25"/>
      <c r="G228" s="33"/>
      <c r="H228" s="33"/>
      <c r="I228" s="33"/>
      <c r="J228" s="33"/>
      <c r="K228" s="33"/>
      <c r="L228" s="33"/>
      <c r="M228" s="33"/>
      <c r="N228" s="33"/>
      <c r="O228" s="33"/>
      <c r="P228" s="33"/>
      <c r="Q228" s="33"/>
      <c r="R228" s="33"/>
      <c r="S228" s="33"/>
      <c r="T228" s="33"/>
      <c r="U228" s="33"/>
      <c r="V228" s="33"/>
      <c r="W228" s="33"/>
      <c r="X228" s="33"/>
      <c r="Y228" s="33"/>
      <c r="Z228" s="33"/>
    </row>
    <row r="229" spans="1:26" ht="15">
      <c r="A229" s="25"/>
      <c r="B229" s="25"/>
      <c r="C229" s="25"/>
      <c r="D229" s="25"/>
      <c r="E229" s="25"/>
      <c r="F229" s="25"/>
      <c r="G229" s="33"/>
      <c r="H229" s="33"/>
      <c r="I229" s="33"/>
      <c r="J229" s="33"/>
      <c r="K229" s="33"/>
      <c r="L229" s="33"/>
      <c r="M229" s="33"/>
      <c r="N229" s="33"/>
      <c r="O229" s="33"/>
      <c r="P229" s="33"/>
      <c r="Q229" s="33"/>
      <c r="R229" s="33"/>
      <c r="S229" s="33"/>
      <c r="T229" s="33"/>
      <c r="U229" s="33"/>
      <c r="V229" s="33"/>
      <c r="W229" s="33"/>
      <c r="X229" s="33"/>
      <c r="Y229" s="33"/>
      <c r="Z229" s="33"/>
    </row>
    <row r="230" spans="1:26" ht="15">
      <c r="A230" s="25"/>
      <c r="B230" s="25"/>
      <c r="C230" s="25"/>
      <c r="D230" s="25"/>
      <c r="E230" s="25"/>
      <c r="F230" s="25"/>
      <c r="G230" s="33"/>
      <c r="H230" s="33"/>
      <c r="I230" s="33"/>
      <c r="J230" s="33"/>
      <c r="K230" s="33"/>
      <c r="L230" s="33"/>
      <c r="M230" s="33"/>
      <c r="N230" s="33"/>
      <c r="O230" s="33"/>
      <c r="P230" s="33"/>
      <c r="Q230" s="33"/>
      <c r="R230" s="33"/>
      <c r="S230" s="33"/>
      <c r="T230" s="33"/>
      <c r="U230" s="33"/>
      <c r="V230" s="33"/>
      <c r="W230" s="33"/>
      <c r="X230" s="33"/>
      <c r="Y230" s="33"/>
      <c r="Z230" s="33"/>
    </row>
    <row r="231" spans="1:26" ht="15">
      <c r="A231" s="25"/>
      <c r="B231" s="25"/>
      <c r="C231" s="25"/>
      <c r="D231" s="25"/>
      <c r="E231" s="25"/>
      <c r="F231" s="25"/>
      <c r="G231" s="33"/>
      <c r="H231" s="33"/>
      <c r="I231" s="33"/>
      <c r="J231" s="33"/>
      <c r="K231" s="33"/>
      <c r="L231" s="33"/>
      <c r="M231" s="33"/>
      <c r="N231" s="33"/>
      <c r="O231" s="33"/>
      <c r="P231" s="33"/>
      <c r="Q231" s="33"/>
      <c r="R231" s="33"/>
      <c r="S231" s="33"/>
      <c r="T231" s="33"/>
      <c r="U231" s="33"/>
      <c r="V231" s="33"/>
      <c r="W231" s="33"/>
      <c r="X231" s="33"/>
      <c r="Y231" s="33"/>
      <c r="Z231" s="33"/>
    </row>
    <row r="232" spans="1:26" ht="15">
      <c r="A232" s="25"/>
      <c r="B232" s="25"/>
      <c r="C232" s="25"/>
      <c r="D232" s="25"/>
      <c r="E232" s="25"/>
      <c r="F232" s="25"/>
      <c r="G232" s="33"/>
      <c r="H232" s="33"/>
      <c r="I232" s="33"/>
      <c r="J232" s="33"/>
      <c r="K232" s="33"/>
      <c r="L232" s="33"/>
      <c r="M232" s="33"/>
      <c r="N232" s="33"/>
      <c r="O232" s="33"/>
      <c r="P232" s="33"/>
      <c r="Q232" s="33"/>
      <c r="R232" s="33"/>
      <c r="S232" s="33"/>
      <c r="T232" s="33"/>
      <c r="U232" s="33"/>
      <c r="V232" s="33"/>
      <c r="W232" s="33"/>
      <c r="X232" s="33"/>
      <c r="Y232" s="33"/>
      <c r="Z232" s="33"/>
    </row>
    <row r="233" spans="1:26" ht="15">
      <c r="A233" s="25"/>
      <c r="B233" s="25"/>
      <c r="C233" s="25"/>
      <c r="D233" s="25"/>
      <c r="E233" s="25"/>
      <c r="F233" s="25"/>
      <c r="G233" s="33"/>
      <c r="H233" s="33"/>
      <c r="I233" s="33"/>
      <c r="J233" s="33"/>
      <c r="K233" s="33"/>
      <c r="L233" s="33"/>
      <c r="M233" s="33"/>
      <c r="N233" s="33"/>
      <c r="O233" s="33"/>
      <c r="P233" s="33"/>
      <c r="Q233" s="33"/>
      <c r="R233" s="33"/>
      <c r="S233" s="33"/>
      <c r="T233" s="33"/>
      <c r="U233" s="33"/>
      <c r="V233" s="33"/>
      <c r="W233" s="33"/>
      <c r="X233" s="33"/>
      <c r="Y233" s="33"/>
      <c r="Z233" s="33"/>
    </row>
    <row r="234" spans="1:26" ht="15">
      <c r="A234" s="25"/>
      <c r="B234" s="25"/>
      <c r="C234" s="25"/>
      <c r="D234" s="25"/>
      <c r="E234" s="25"/>
      <c r="F234" s="25"/>
      <c r="G234" s="33"/>
      <c r="H234" s="33"/>
      <c r="I234" s="33"/>
      <c r="J234" s="33"/>
      <c r="K234" s="33"/>
      <c r="L234" s="33"/>
      <c r="M234" s="33"/>
      <c r="N234" s="33"/>
      <c r="O234" s="33"/>
      <c r="P234" s="33"/>
      <c r="Q234" s="33"/>
      <c r="R234" s="33"/>
      <c r="S234" s="33"/>
      <c r="T234" s="33"/>
      <c r="U234" s="33"/>
      <c r="V234" s="33"/>
      <c r="W234" s="33"/>
      <c r="X234" s="33"/>
      <c r="Y234" s="33"/>
      <c r="Z234" s="33"/>
    </row>
    <row r="235" spans="1:26" ht="15">
      <c r="A235" s="25"/>
      <c r="B235" s="25"/>
      <c r="C235" s="25"/>
      <c r="D235" s="25"/>
      <c r="E235" s="25"/>
      <c r="F235" s="25"/>
      <c r="G235" s="33"/>
      <c r="H235" s="33"/>
      <c r="I235" s="33"/>
      <c r="J235" s="33"/>
      <c r="K235" s="33"/>
      <c r="L235" s="33"/>
      <c r="M235" s="33"/>
      <c r="N235" s="33"/>
      <c r="O235" s="33"/>
      <c r="P235" s="33"/>
      <c r="Q235" s="33"/>
      <c r="R235" s="33"/>
      <c r="S235" s="33"/>
      <c r="T235" s="33"/>
      <c r="U235" s="33"/>
      <c r="V235" s="33"/>
      <c r="W235" s="33"/>
      <c r="X235" s="33"/>
      <c r="Y235" s="33"/>
      <c r="Z235" s="33"/>
    </row>
    <row r="236" spans="1:26" ht="15">
      <c r="A236" s="25"/>
      <c r="B236" s="25"/>
      <c r="C236" s="25"/>
      <c r="D236" s="25"/>
      <c r="E236" s="25"/>
      <c r="F236" s="25"/>
      <c r="G236" s="33"/>
      <c r="H236" s="33"/>
      <c r="I236" s="33"/>
      <c r="J236" s="33"/>
      <c r="K236" s="33"/>
      <c r="L236" s="33"/>
      <c r="M236" s="33"/>
      <c r="N236" s="33"/>
      <c r="O236" s="33"/>
      <c r="P236" s="33"/>
      <c r="Q236" s="33"/>
      <c r="R236" s="33"/>
      <c r="S236" s="33"/>
      <c r="T236" s="33"/>
      <c r="U236" s="33"/>
      <c r="V236" s="33"/>
      <c r="W236" s="33"/>
      <c r="X236" s="33"/>
      <c r="Y236" s="33"/>
      <c r="Z236" s="33"/>
    </row>
    <row r="237" spans="1:26" ht="15">
      <c r="A237" s="25"/>
      <c r="B237" s="25"/>
      <c r="C237" s="25"/>
      <c r="D237" s="25"/>
      <c r="E237" s="25"/>
      <c r="F237" s="25"/>
      <c r="G237" s="33"/>
      <c r="H237" s="33"/>
      <c r="I237" s="33"/>
      <c r="J237" s="33"/>
      <c r="K237" s="33"/>
      <c r="L237" s="33"/>
      <c r="M237" s="33"/>
      <c r="N237" s="33"/>
      <c r="O237" s="33"/>
      <c r="P237" s="33"/>
      <c r="Q237" s="33"/>
      <c r="R237" s="33"/>
      <c r="S237" s="33"/>
      <c r="T237" s="33"/>
      <c r="U237" s="33"/>
      <c r="V237" s="33"/>
      <c r="W237" s="33"/>
      <c r="X237" s="33"/>
      <c r="Y237" s="33"/>
      <c r="Z237" s="33"/>
    </row>
    <row r="238" spans="1:26" ht="15">
      <c r="A238" s="25"/>
      <c r="B238" s="25"/>
      <c r="C238" s="25"/>
      <c r="D238" s="25"/>
      <c r="E238" s="25"/>
      <c r="F238" s="25"/>
      <c r="G238" s="33"/>
      <c r="H238" s="33"/>
      <c r="I238" s="33"/>
      <c r="J238" s="33"/>
      <c r="K238" s="33"/>
      <c r="L238" s="33"/>
      <c r="M238" s="33"/>
      <c r="N238" s="33"/>
      <c r="O238" s="33"/>
      <c r="P238" s="33"/>
      <c r="Q238" s="33"/>
      <c r="R238" s="33"/>
      <c r="S238" s="33"/>
      <c r="T238" s="33"/>
      <c r="U238" s="33"/>
      <c r="V238" s="33"/>
      <c r="W238" s="33"/>
      <c r="X238" s="33"/>
      <c r="Y238" s="33"/>
      <c r="Z238" s="33"/>
    </row>
    <row r="239" spans="1:26" ht="15">
      <c r="A239" s="25"/>
      <c r="B239" s="25"/>
      <c r="C239" s="25"/>
      <c r="D239" s="25"/>
      <c r="E239" s="25"/>
      <c r="F239" s="25"/>
      <c r="G239" s="33"/>
      <c r="H239" s="33"/>
      <c r="I239" s="33"/>
      <c r="J239" s="33"/>
      <c r="K239" s="33"/>
      <c r="L239" s="33"/>
      <c r="M239" s="33"/>
      <c r="N239" s="33"/>
      <c r="O239" s="33"/>
      <c r="P239" s="33"/>
      <c r="Q239" s="33"/>
      <c r="R239" s="33"/>
      <c r="S239" s="33"/>
      <c r="T239" s="33"/>
      <c r="U239" s="33"/>
      <c r="V239" s="33"/>
      <c r="W239" s="33"/>
      <c r="X239" s="33"/>
      <c r="Y239" s="33"/>
      <c r="Z239" s="33"/>
    </row>
    <row r="240" spans="1:26" ht="15">
      <c r="A240" s="25"/>
      <c r="B240" s="25"/>
      <c r="C240" s="25"/>
      <c r="D240" s="25"/>
      <c r="E240" s="25"/>
      <c r="F240" s="25"/>
      <c r="G240" s="33"/>
      <c r="H240" s="33"/>
      <c r="I240" s="33"/>
      <c r="J240" s="33"/>
      <c r="K240" s="33"/>
      <c r="L240" s="33"/>
      <c r="M240" s="33"/>
      <c r="N240" s="33"/>
      <c r="O240" s="33"/>
      <c r="P240" s="33"/>
      <c r="Q240" s="33"/>
      <c r="R240" s="33"/>
      <c r="S240" s="33"/>
      <c r="T240" s="33"/>
      <c r="U240" s="33"/>
      <c r="V240" s="33"/>
      <c r="W240" s="33"/>
      <c r="X240" s="33"/>
      <c r="Y240" s="33"/>
      <c r="Z240" s="33"/>
    </row>
    <row r="241" spans="1:26" ht="15">
      <c r="A241" s="25"/>
      <c r="B241" s="25"/>
      <c r="C241" s="25"/>
      <c r="D241" s="25"/>
      <c r="E241" s="25"/>
      <c r="F241" s="25"/>
      <c r="G241" s="33"/>
      <c r="H241" s="33"/>
      <c r="I241" s="35"/>
      <c r="J241" s="35"/>
      <c r="K241" s="35"/>
      <c r="L241" s="33"/>
      <c r="M241" s="33"/>
      <c r="N241" s="33"/>
      <c r="O241" s="33"/>
      <c r="P241" s="33"/>
      <c r="Q241" s="33"/>
      <c r="R241" s="33"/>
      <c r="S241" s="33"/>
      <c r="T241" s="33"/>
      <c r="U241" s="33"/>
      <c r="V241" s="33"/>
      <c r="W241" s="33"/>
      <c r="X241" s="33"/>
      <c r="Y241" s="33"/>
      <c r="Z241" s="33"/>
    </row>
    <row r="242" spans="1:26" ht="15">
      <c r="A242" s="25"/>
      <c r="B242" s="25"/>
      <c r="C242" s="25" t="s">
        <v>119</v>
      </c>
      <c r="D242" s="25"/>
      <c r="E242" s="25"/>
      <c r="F242" s="25"/>
      <c r="G242" s="33"/>
      <c r="H242" s="33"/>
      <c r="I242" s="35"/>
      <c r="J242" s="35"/>
      <c r="K242" s="35"/>
      <c r="L242" s="33"/>
      <c r="M242" s="33"/>
      <c r="N242" s="33"/>
      <c r="O242" s="33"/>
      <c r="P242" s="33"/>
      <c r="Q242" s="33"/>
      <c r="R242" s="33"/>
      <c r="S242" s="33"/>
      <c r="T242" s="33"/>
      <c r="U242" s="33"/>
      <c r="V242" s="33"/>
      <c r="W242" s="33"/>
      <c r="X242" s="33"/>
      <c r="Y242" s="33"/>
      <c r="Z242" s="33"/>
    </row>
    <row r="243" spans="1:26" ht="15">
      <c r="A243" s="25"/>
      <c r="B243" s="25"/>
      <c r="C243" s="25" t="s">
        <v>68</v>
      </c>
      <c r="D243" s="25"/>
      <c r="E243" s="25"/>
      <c r="F243" s="25"/>
      <c r="G243" s="33"/>
      <c r="H243" s="33"/>
      <c r="I243" s="35"/>
      <c r="J243" s="35"/>
      <c r="K243" s="35"/>
      <c r="L243" s="33"/>
      <c r="M243" s="33"/>
      <c r="N243" s="33"/>
      <c r="O243" s="33"/>
      <c r="P243" s="33"/>
      <c r="Q243" s="33"/>
      <c r="R243" s="33"/>
      <c r="S243" s="33"/>
      <c r="T243" s="33"/>
      <c r="U243" s="33"/>
      <c r="V243" s="33"/>
      <c r="W243" s="33"/>
      <c r="X243" s="33"/>
      <c r="Y243" s="33"/>
      <c r="Z243" s="33"/>
    </row>
    <row r="244" spans="1:26" ht="15">
      <c r="A244" s="25"/>
      <c r="B244" s="25"/>
      <c r="C244" s="25" t="s">
        <v>55</v>
      </c>
      <c r="D244" s="25"/>
      <c r="E244" s="25"/>
      <c r="F244" s="25"/>
      <c r="G244" s="33"/>
      <c r="H244" s="33"/>
      <c r="I244" s="35"/>
      <c r="J244" s="35"/>
      <c r="K244" s="35"/>
      <c r="L244" s="33"/>
      <c r="M244" s="33"/>
      <c r="N244" s="33"/>
      <c r="O244" s="33"/>
      <c r="P244" s="33"/>
      <c r="Q244" s="33"/>
      <c r="R244" s="33"/>
      <c r="S244" s="33"/>
      <c r="T244" s="33"/>
      <c r="U244" s="33"/>
      <c r="V244" s="33"/>
      <c r="W244" s="33"/>
      <c r="X244" s="33"/>
      <c r="Y244" s="33"/>
      <c r="Z244" s="33"/>
    </row>
    <row r="245" spans="1:26" ht="15">
      <c r="A245" s="25"/>
      <c r="B245" s="25"/>
      <c r="C245" s="25" t="s">
        <v>33</v>
      </c>
      <c r="D245" s="25"/>
      <c r="E245" s="25"/>
      <c r="F245" s="25"/>
      <c r="G245" s="33"/>
      <c r="H245" s="33"/>
      <c r="I245" s="35"/>
      <c r="J245" s="35"/>
      <c r="K245" s="35"/>
      <c r="L245" s="33"/>
      <c r="M245" s="33"/>
      <c r="N245" s="33"/>
      <c r="O245" s="33"/>
      <c r="P245" s="33"/>
      <c r="Q245" s="33"/>
      <c r="R245" s="33"/>
      <c r="S245" s="33"/>
      <c r="T245" s="33"/>
      <c r="U245" s="33"/>
      <c r="V245" s="33"/>
      <c r="W245" s="33"/>
      <c r="X245" s="33"/>
      <c r="Y245" s="33"/>
      <c r="Z245" s="33"/>
    </row>
    <row r="246" spans="1:26" ht="15">
      <c r="A246" s="25"/>
      <c r="B246" s="25"/>
      <c r="C246" s="25" t="s">
        <v>38</v>
      </c>
      <c r="D246" s="25"/>
      <c r="E246" s="25"/>
      <c r="F246" s="25"/>
      <c r="G246" s="33"/>
      <c r="H246" s="33"/>
      <c r="I246" s="35"/>
      <c r="J246" s="35"/>
      <c r="K246" s="35"/>
      <c r="L246" s="33"/>
      <c r="M246" s="33"/>
      <c r="N246" s="33"/>
      <c r="O246" s="33"/>
      <c r="P246" s="33"/>
      <c r="Q246" s="33"/>
      <c r="R246" s="33"/>
      <c r="S246" s="33"/>
      <c r="T246" s="33"/>
      <c r="U246" s="33"/>
      <c r="V246" s="33"/>
      <c r="W246" s="33"/>
      <c r="X246" s="33"/>
      <c r="Y246" s="33"/>
      <c r="Z246" s="33"/>
    </row>
    <row r="247" spans="1:26" ht="15">
      <c r="A247" s="25"/>
      <c r="B247" s="25"/>
      <c r="C247" s="68" t="s">
        <v>87</v>
      </c>
      <c r="D247" s="25"/>
      <c r="E247" s="25"/>
      <c r="F247" s="25"/>
      <c r="G247" s="33"/>
      <c r="H247" s="33"/>
      <c r="I247" s="35"/>
      <c r="J247" s="35"/>
      <c r="K247" s="35"/>
      <c r="L247" s="33"/>
      <c r="M247" s="33"/>
      <c r="N247" s="33"/>
      <c r="O247" s="33"/>
      <c r="P247" s="33"/>
      <c r="Q247" s="33"/>
      <c r="R247" s="33"/>
      <c r="S247" s="33"/>
      <c r="T247" s="33"/>
      <c r="U247" s="33"/>
      <c r="V247" s="33"/>
      <c r="W247" s="33"/>
      <c r="X247" s="33"/>
      <c r="Y247" s="33"/>
      <c r="Z247" s="33"/>
    </row>
    <row r="248" spans="1:26" ht="15">
      <c r="A248" s="25"/>
      <c r="B248" s="25"/>
      <c r="C248" s="25" t="s">
        <v>43</v>
      </c>
      <c r="D248" s="25"/>
      <c r="E248" s="25"/>
      <c r="F248" s="25"/>
      <c r="G248" s="33"/>
      <c r="H248" s="33"/>
      <c r="I248" s="35"/>
      <c r="J248" s="35"/>
      <c r="K248" s="35"/>
      <c r="L248" s="33"/>
      <c r="M248" s="33"/>
      <c r="N248" s="33"/>
      <c r="O248" s="33"/>
      <c r="P248" s="33"/>
      <c r="Q248" s="33"/>
      <c r="R248" s="33"/>
      <c r="S248" s="33"/>
      <c r="T248" s="33"/>
      <c r="U248" s="33"/>
      <c r="V248" s="33"/>
      <c r="W248" s="33"/>
      <c r="X248" s="33"/>
      <c r="Y248" s="33"/>
      <c r="Z248" s="33"/>
    </row>
    <row r="249" spans="1:26" ht="15">
      <c r="A249" s="25"/>
      <c r="B249" s="25"/>
      <c r="C249" s="25" t="s">
        <v>102</v>
      </c>
      <c r="D249" s="25"/>
      <c r="E249" s="25"/>
      <c r="F249" s="25"/>
      <c r="G249" s="33"/>
      <c r="H249" s="33"/>
      <c r="I249" s="35"/>
      <c r="J249" s="35"/>
      <c r="K249" s="35"/>
      <c r="L249" s="33"/>
      <c r="M249" s="33"/>
      <c r="N249" s="33"/>
      <c r="O249" s="33"/>
      <c r="P249" s="33"/>
      <c r="Q249" s="33"/>
      <c r="R249" s="33"/>
      <c r="S249" s="33"/>
      <c r="T249" s="33"/>
      <c r="U249" s="33"/>
      <c r="V249" s="33"/>
      <c r="W249" s="33"/>
      <c r="X249" s="33"/>
      <c r="Y249" s="33"/>
      <c r="Z249" s="33"/>
    </row>
    <row r="250" spans="1:26" ht="15">
      <c r="A250" s="25"/>
      <c r="B250" s="25"/>
      <c r="C250" s="25" t="s">
        <v>84</v>
      </c>
      <c r="D250" s="25"/>
      <c r="E250" s="25"/>
      <c r="F250" s="25"/>
      <c r="G250" s="33"/>
      <c r="H250" s="33"/>
      <c r="I250" s="35"/>
      <c r="J250" s="35"/>
      <c r="K250" s="35"/>
      <c r="L250" s="33"/>
      <c r="M250" s="33"/>
      <c r="N250" s="33"/>
      <c r="O250" s="33"/>
      <c r="P250" s="33"/>
      <c r="Q250" s="33"/>
      <c r="R250" s="33"/>
      <c r="S250" s="33"/>
      <c r="T250" s="33"/>
      <c r="U250" s="33"/>
      <c r="V250" s="33"/>
      <c r="W250" s="33"/>
      <c r="X250" s="33"/>
      <c r="Y250" s="33"/>
      <c r="Z250" s="33"/>
    </row>
    <row r="251" spans="1:26" ht="15">
      <c r="A251" s="25"/>
      <c r="B251" s="25"/>
      <c r="C251" s="25" t="s">
        <v>64</v>
      </c>
      <c r="D251" s="25"/>
      <c r="E251" s="25"/>
      <c r="F251" s="25"/>
      <c r="G251" s="33"/>
      <c r="H251" s="33"/>
      <c r="I251" s="35"/>
      <c r="J251" s="35"/>
      <c r="K251" s="35"/>
      <c r="L251" s="33"/>
      <c r="M251" s="33"/>
      <c r="N251" s="33"/>
      <c r="O251" s="33"/>
      <c r="P251" s="33"/>
      <c r="Q251" s="33"/>
      <c r="R251" s="33"/>
      <c r="S251" s="33"/>
      <c r="T251" s="33"/>
      <c r="U251" s="33"/>
      <c r="V251" s="33"/>
      <c r="W251" s="33"/>
      <c r="X251" s="33"/>
      <c r="Y251" s="33"/>
      <c r="Z251" s="33"/>
    </row>
    <row r="252" spans="1:26" ht="15">
      <c r="A252" s="25"/>
      <c r="B252" s="25"/>
      <c r="C252" s="25" t="s">
        <v>28</v>
      </c>
      <c r="D252" s="25"/>
      <c r="E252" s="25"/>
      <c r="F252" s="25"/>
      <c r="G252" s="33"/>
      <c r="H252" s="33"/>
      <c r="I252" s="35"/>
      <c r="J252" s="35"/>
      <c r="K252" s="35"/>
      <c r="L252" s="33"/>
      <c r="M252" s="33"/>
      <c r="N252" s="33"/>
      <c r="O252" s="33"/>
      <c r="P252" s="33"/>
      <c r="Q252" s="33"/>
      <c r="R252" s="33"/>
      <c r="S252" s="33"/>
      <c r="T252" s="33"/>
      <c r="U252" s="33"/>
      <c r="V252" s="33"/>
      <c r="W252" s="33"/>
      <c r="X252" s="33"/>
      <c r="Y252" s="33"/>
      <c r="Z252" s="33"/>
    </row>
    <row r="253" spans="1:26" ht="15">
      <c r="A253" s="25"/>
      <c r="B253" s="25"/>
      <c r="C253" s="25" t="s">
        <v>48</v>
      </c>
      <c r="D253" s="25"/>
      <c r="E253" s="25"/>
      <c r="F253" s="25"/>
      <c r="G253" s="33"/>
      <c r="H253" s="33"/>
      <c r="I253" s="35"/>
      <c r="J253" s="35"/>
      <c r="K253" s="35"/>
      <c r="L253" s="33"/>
      <c r="M253" s="33"/>
      <c r="N253" s="33"/>
      <c r="O253" s="33"/>
      <c r="P253" s="33"/>
      <c r="Q253" s="33"/>
      <c r="R253" s="33"/>
      <c r="S253" s="33"/>
      <c r="T253" s="33"/>
      <c r="U253" s="33"/>
      <c r="V253" s="33"/>
      <c r="W253" s="33"/>
      <c r="X253" s="33"/>
      <c r="Y253" s="33"/>
      <c r="Z253" s="33"/>
    </row>
    <row r="254" spans="1:26" ht="15">
      <c r="A254" s="25"/>
      <c r="B254" s="25"/>
      <c r="C254" s="25" t="s">
        <v>77</v>
      </c>
      <c r="D254" s="25"/>
      <c r="E254" s="25"/>
      <c r="F254" s="25"/>
      <c r="G254" s="33"/>
      <c r="H254" s="33"/>
      <c r="I254" s="35"/>
      <c r="J254" s="35"/>
      <c r="K254" s="35"/>
      <c r="L254" s="33"/>
      <c r="M254" s="33"/>
      <c r="N254" s="33"/>
      <c r="O254" s="33"/>
      <c r="P254" s="33"/>
      <c r="Q254" s="33"/>
      <c r="R254" s="33"/>
      <c r="S254" s="33"/>
      <c r="T254" s="33"/>
      <c r="U254" s="33"/>
      <c r="V254" s="33"/>
      <c r="W254" s="33"/>
      <c r="X254" s="33"/>
      <c r="Y254" s="33"/>
      <c r="Z254" s="33"/>
    </row>
    <row r="255" spans="1:26" ht="15">
      <c r="A255" s="25"/>
      <c r="B255" s="25"/>
      <c r="C255" s="25" t="s">
        <v>162</v>
      </c>
      <c r="D255" s="25"/>
      <c r="E255" s="25"/>
      <c r="F255" s="25"/>
      <c r="G255" s="33"/>
      <c r="H255" s="33"/>
      <c r="I255" s="35"/>
      <c r="J255" s="35"/>
      <c r="K255" s="35"/>
      <c r="L255" s="33"/>
      <c r="M255" s="33"/>
      <c r="N255" s="33"/>
      <c r="O255" s="33"/>
      <c r="P255" s="33"/>
      <c r="Q255" s="33"/>
      <c r="R255" s="33"/>
      <c r="S255" s="33"/>
      <c r="T255" s="33"/>
      <c r="U255" s="33"/>
      <c r="V255" s="33"/>
      <c r="W255" s="33"/>
      <c r="X255" s="33"/>
      <c r="Y255" s="33"/>
      <c r="Z255" s="33"/>
    </row>
    <row r="256" spans="1:26" ht="15">
      <c r="A256" s="25"/>
      <c r="B256" s="25"/>
      <c r="C256" s="25" t="s">
        <v>154</v>
      </c>
      <c r="D256" s="25"/>
      <c r="E256" s="25"/>
      <c r="F256" s="25"/>
      <c r="G256" s="33"/>
      <c r="H256" s="33"/>
      <c r="I256" s="35"/>
      <c r="J256" s="35"/>
      <c r="K256" s="35"/>
      <c r="L256" s="33"/>
      <c r="M256" s="33"/>
      <c r="N256" s="33"/>
      <c r="O256" s="33"/>
      <c r="P256" s="33"/>
      <c r="Q256" s="33"/>
      <c r="R256" s="33"/>
      <c r="S256" s="33"/>
      <c r="T256" s="33"/>
      <c r="U256" s="33"/>
      <c r="V256" s="33"/>
      <c r="W256" s="33"/>
      <c r="X256" s="33"/>
      <c r="Y256" s="33"/>
      <c r="Z256" s="33"/>
    </row>
    <row r="257" spans="1:26" ht="15">
      <c r="A257" s="25"/>
      <c r="B257" s="25"/>
      <c r="C257" s="25" t="s">
        <v>163</v>
      </c>
      <c r="D257" s="25"/>
      <c r="E257" s="25"/>
      <c r="F257" s="25"/>
      <c r="G257" s="33"/>
      <c r="H257" s="33"/>
      <c r="I257" s="35"/>
      <c r="J257" s="35"/>
      <c r="K257" s="35"/>
      <c r="L257" s="33"/>
      <c r="M257" s="33"/>
      <c r="N257" s="33"/>
      <c r="O257" s="33"/>
      <c r="P257" s="33"/>
      <c r="Q257" s="33"/>
      <c r="R257" s="33"/>
      <c r="S257" s="33"/>
      <c r="T257" s="33"/>
      <c r="U257" s="33"/>
      <c r="V257" s="33"/>
      <c r="W257" s="33"/>
      <c r="X257" s="33"/>
      <c r="Y257" s="33"/>
      <c r="Z257" s="33"/>
    </row>
    <row r="258" spans="1:26" ht="15">
      <c r="A258" s="25"/>
      <c r="B258" s="25"/>
      <c r="C258" s="25" t="s">
        <v>96</v>
      </c>
      <c r="D258" s="25"/>
      <c r="E258" s="25"/>
      <c r="F258" s="25"/>
      <c r="G258" s="33"/>
      <c r="H258" s="33"/>
      <c r="I258" s="35"/>
      <c r="J258" s="35"/>
      <c r="K258" s="35"/>
      <c r="L258" s="33"/>
      <c r="M258" s="33"/>
      <c r="N258" s="33"/>
      <c r="O258" s="33"/>
      <c r="P258" s="33"/>
      <c r="Q258" s="33"/>
      <c r="R258" s="33"/>
      <c r="S258" s="33"/>
      <c r="T258" s="33"/>
      <c r="U258" s="33"/>
      <c r="V258" s="33"/>
      <c r="W258" s="33"/>
      <c r="X258" s="33"/>
      <c r="Y258" s="33"/>
      <c r="Z258" s="33"/>
    </row>
    <row r="259" spans="1:26" ht="15">
      <c r="A259" s="25"/>
      <c r="B259" s="25"/>
      <c r="C259" s="25" t="s">
        <v>164</v>
      </c>
      <c r="D259" s="25"/>
      <c r="E259" s="25"/>
      <c r="F259" s="25"/>
      <c r="G259" s="33"/>
      <c r="H259" s="33"/>
      <c r="I259" s="35"/>
      <c r="J259" s="35"/>
      <c r="K259" s="35"/>
      <c r="L259" s="33"/>
      <c r="M259" s="33"/>
      <c r="N259" s="33"/>
      <c r="O259" s="33"/>
      <c r="P259" s="33"/>
      <c r="Q259" s="33"/>
      <c r="R259" s="33"/>
      <c r="S259" s="33"/>
      <c r="T259" s="33"/>
      <c r="U259" s="33"/>
      <c r="V259" s="33"/>
      <c r="W259" s="33"/>
      <c r="X259" s="33"/>
      <c r="Y259" s="33"/>
      <c r="Z259" s="33"/>
    </row>
    <row r="260" spans="1:26" ht="15">
      <c r="A260" s="25"/>
      <c r="B260" s="25"/>
      <c r="C260" s="25" t="s">
        <v>165</v>
      </c>
      <c r="D260" s="25"/>
      <c r="E260" s="25"/>
      <c r="F260" s="25"/>
      <c r="G260" s="33"/>
      <c r="H260" s="33"/>
      <c r="I260" s="35"/>
      <c r="J260" s="35"/>
      <c r="K260" s="35"/>
      <c r="L260" s="33"/>
      <c r="M260" s="33"/>
      <c r="N260" s="33"/>
      <c r="O260" s="33"/>
      <c r="P260" s="33"/>
      <c r="Q260" s="33"/>
      <c r="R260" s="33"/>
      <c r="S260" s="33"/>
      <c r="T260" s="33"/>
      <c r="U260" s="33"/>
      <c r="V260" s="33"/>
      <c r="W260" s="33"/>
      <c r="X260" s="33"/>
      <c r="Y260" s="33"/>
      <c r="Z260" s="33"/>
    </row>
    <row r="261" spans="1:26" ht="15">
      <c r="A261" s="25"/>
      <c r="B261" s="25"/>
      <c r="C261" s="25" t="s">
        <v>166</v>
      </c>
      <c r="D261" s="25"/>
      <c r="E261" s="25"/>
      <c r="F261" s="25"/>
      <c r="G261" s="33"/>
      <c r="H261" s="33"/>
      <c r="I261" s="35"/>
      <c r="J261" s="35"/>
      <c r="K261" s="35"/>
      <c r="L261" s="33"/>
      <c r="M261" s="33"/>
      <c r="N261" s="33"/>
      <c r="O261" s="33"/>
      <c r="P261" s="33"/>
      <c r="Q261" s="33"/>
      <c r="R261" s="33"/>
      <c r="S261" s="33"/>
      <c r="T261" s="33"/>
      <c r="U261" s="33"/>
      <c r="V261" s="33"/>
      <c r="W261" s="33"/>
      <c r="X261" s="33"/>
      <c r="Y261" s="33"/>
      <c r="Z261" s="33"/>
    </row>
    <row r="262" spans="1:26" ht="15">
      <c r="A262" s="25"/>
      <c r="B262" s="25"/>
      <c r="C262" s="25" t="s">
        <v>167</v>
      </c>
      <c r="D262" s="25"/>
      <c r="E262" s="25"/>
      <c r="F262" s="25"/>
      <c r="G262" s="33"/>
      <c r="H262" s="33"/>
      <c r="I262" s="35"/>
      <c r="J262" s="35"/>
      <c r="K262" s="35"/>
      <c r="L262" s="33"/>
      <c r="M262" s="33"/>
      <c r="N262" s="33"/>
      <c r="O262" s="33"/>
      <c r="P262" s="33"/>
      <c r="Q262" s="33"/>
      <c r="R262" s="33"/>
      <c r="S262" s="33"/>
      <c r="T262" s="33"/>
      <c r="U262" s="33"/>
      <c r="V262" s="33"/>
      <c r="W262" s="33"/>
      <c r="X262" s="33"/>
      <c r="Y262" s="33"/>
      <c r="Z262" s="33"/>
    </row>
    <row r="263" spans="1:26" ht="15">
      <c r="A263" s="25"/>
      <c r="B263" s="25"/>
      <c r="D263" s="25"/>
      <c r="E263" s="25"/>
      <c r="F263" s="25"/>
      <c r="G263" s="33"/>
      <c r="H263" s="33"/>
      <c r="I263" s="35"/>
      <c r="J263" s="35"/>
      <c r="K263" s="35"/>
      <c r="L263" s="33"/>
      <c r="M263" s="33"/>
      <c r="N263" s="33"/>
      <c r="O263" s="33"/>
      <c r="P263" s="33"/>
      <c r="Q263" s="33"/>
      <c r="R263" s="33"/>
      <c r="S263" s="33"/>
      <c r="T263" s="33"/>
      <c r="U263" s="33"/>
      <c r="V263" s="33"/>
      <c r="W263" s="33"/>
      <c r="X263" s="33"/>
      <c r="Y263" s="33"/>
      <c r="Z263" s="33"/>
    </row>
    <row r="264" spans="1:26" ht="15">
      <c r="A264" s="25"/>
      <c r="B264" s="25"/>
      <c r="C264" s="25"/>
      <c r="D264" s="25"/>
      <c r="E264" s="25"/>
      <c r="F264" s="25"/>
      <c r="G264" s="33"/>
      <c r="H264" s="33"/>
      <c r="I264" s="35"/>
      <c r="J264" s="35"/>
      <c r="K264" s="35"/>
      <c r="L264" s="33"/>
      <c r="M264" s="33"/>
      <c r="N264" s="33"/>
      <c r="O264" s="33"/>
      <c r="P264" s="33"/>
      <c r="Q264" s="33"/>
      <c r="R264" s="33"/>
      <c r="S264" s="33"/>
      <c r="T264" s="33"/>
      <c r="U264" s="33"/>
      <c r="V264" s="33"/>
      <c r="W264" s="33"/>
      <c r="X264" s="33"/>
      <c r="Y264" s="33"/>
      <c r="Z264" s="33"/>
    </row>
    <row r="265" spans="1:26" ht="15">
      <c r="A265" s="25"/>
      <c r="B265" s="25"/>
      <c r="C265" s="25"/>
      <c r="D265" s="25"/>
      <c r="E265" s="25"/>
      <c r="F265" s="25"/>
      <c r="G265" s="33"/>
      <c r="H265" s="33"/>
      <c r="I265" s="35"/>
      <c r="J265" s="35"/>
      <c r="K265" s="35"/>
      <c r="L265" s="33"/>
      <c r="M265" s="33"/>
      <c r="N265" s="33"/>
      <c r="O265" s="33"/>
      <c r="P265" s="33"/>
      <c r="Q265" s="33"/>
      <c r="R265" s="33"/>
      <c r="S265" s="33"/>
      <c r="T265" s="33"/>
      <c r="U265" s="33"/>
      <c r="V265" s="33"/>
      <c r="W265" s="33"/>
      <c r="X265" s="33"/>
      <c r="Y265" s="33"/>
      <c r="Z265" s="33"/>
    </row>
    <row r="266" spans="1:26" ht="15">
      <c r="A266" s="25"/>
      <c r="B266" s="25"/>
      <c r="C266" s="25"/>
      <c r="D266" s="25"/>
      <c r="E266" s="25"/>
      <c r="F266" s="25"/>
      <c r="G266" s="33"/>
      <c r="H266" s="33"/>
      <c r="I266" s="35"/>
      <c r="J266" s="35"/>
      <c r="K266" s="35"/>
      <c r="L266" s="33"/>
      <c r="M266" s="33"/>
      <c r="N266" s="33"/>
      <c r="O266" s="33"/>
      <c r="P266" s="33"/>
      <c r="Q266" s="33"/>
      <c r="R266" s="33"/>
      <c r="S266" s="33"/>
      <c r="T266" s="33"/>
      <c r="U266" s="33"/>
      <c r="V266" s="33"/>
      <c r="W266" s="33"/>
      <c r="X266" s="33"/>
      <c r="Y266" s="33"/>
      <c r="Z266" s="33"/>
    </row>
    <row r="267" spans="1:26" ht="15">
      <c r="A267" s="25"/>
      <c r="B267" s="25"/>
      <c r="C267" s="25"/>
      <c r="D267" s="25"/>
      <c r="E267" s="25"/>
      <c r="F267" s="25"/>
      <c r="G267" s="33"/>
      <c r="H267" s="33"/>
      <c r="I267" s="35"/>
      <c r="J267" s="35"/>
      <c r="K267" s="35"/>
      <c r="L267" s="33"/>
      <c r="M267" s="33"/>
      <c r="N267" s="33"/>
      <c r="O267" s="33"/>
      <c r="P267" s="33"/>
      <c r="Q267" s="33"/>
      <c r="R267" s="33"/>
      <c r="S267" s="33"/>
      <c r="T267" s="33"/>
      <c r="U267" s="33"/>
      <c r="V267" s="33"/>
      <c r="W267" s="33"/>
      <c r="X267" s="33"/>
      <c r="Y267" s="33"/>
      <c r="Z267" s="33"/>
    </row>
    <row r="268" spans="1:26" ht="15">
      <c r="A268" s="25"/>
      <c r="B268" s="25"/>
      <c r="C268" s="25"/>
      <c r="D268" s="25"/>
      <c r="E268" s="25"/>
      <c r="F268" s="25"/>
      <c r="G268" s="33"/>
      <c r="H268" s="33"/>
      <c r="I268" s="35"/>
      <c r="J268" s="35"/>
      <c r="K268" s="35"/>
      <c r="L268" s="33"/>
      <c r="M268" s="33"/>
      <c r="N268" s="33"/>
      <c r="O268" s="33"/>
      <c r="P268" s="33"/>
      <c r="Q268" s="33"/>
      <c r="R268" s="33"/>
      <c r="S268" s="33"/>
      <c r="T268" s="33"/>
      <c r="U268" s="33"/>
      <c r="V268" s="33"/>
      <c r="W268" s="33"/>
      <c r="X268" s="33"/>
      <c r="Y268" s="33"/>
      <c r="Z268" s="33"/>
    </row>
    <row r="269" spans="1:26" ht="15">
      <c r="A269" s="25"/>
      <c r="B269" s="25"/>
      <c r="C269" s="25"/>
      <c r="D269" s="25"/>
      <c r="E269" s="25"/>
      <c r="F269" s="25"/>
      <c r="G269" s="33"/>
      <c r="H269" s="33"/>
      <c r="I269" s="35"/>
      <c r="J269" s="35"/>
      <c r="K269" s="35"/>
      <c r="L269" s="33"/>
      <c r="M269" s="33"/>
      <c r="N269" s="33"/>
      <c r="O269" s="33"/>
      <c r="P269" s="33"/>
      <c r="Q269" s="33"/>
      <c r="R269" s="33"/>
      <c r="S269" s="33"/>
      <c r="T269" s="33"/>
      <c r="U269" s="33"/>
      <c r="V269" s="33"/>
      <c r="W269" s="33"/>
      <c r="X269" s="33"/>
      <c r="Y269" s="33"/>
      <c r="Z269" s="33"/>
    </row>
    <row r="270" spans="1:26" ht="15">
      <c r="A270" s="25"/>
      <c r="B270" s="25"/>
      <c r="C270" s="25"/>
      <c r="D270" s="25"/>
      <c r="E270" s="25"/>
      <c r="F270" s="25"/>
      <c r="G270" s="33"/>
      <c r="H270" s="33"/>
      <c r="I270" s="35"/>
      <c r="J270" s="35"/>
      <c r="K270" s="35"/>
      <c r="L270" s="33"/>
      <c r="M270" s="33"/>
      <c r="N270" s="33"/>
      <c r="O270" s="33"/>
      <c r="P270" s="33"/>
      <c r="Q270" s="33"/>
      <c r="R270" s="33"/>
      <c r="S270" s="33"/>
      <c r="T270" s="33"/>
      <c r="U270" s="33"/>
      <c r="V270" s="33"/>
      <c r="W270" s="33"/>
      <c r="X270" s="33"/>
      <c r="Y270" s="33"/>
      <c r="Z270" s="33"/>
    </row>
    <row r="271" spans="1:26" ht="15">
      <c r="A271" s="25"/>
      <c r="B271" s="25"/>
      <c r="C271" s="25"/>
      <c r="D271" s="25"/>
      <c r="E271" s="25"/>
      <c r="F271" s="25"/>
      <c r="G271" s="33"/>
      <c r="H271" s="33"/>
      <c r="I271" s="35"/>
      <c r="J271" s="35"/>
      <c r="K271" s="35"/>
      <c r="L271" s="33"/>
      <c r="M271" s="33"/>
      <c r="N271" s="33"/>
      <c r="O271" s="33"/>
      <c r="P271" s="33"/>
      <c r="Q271" s="33"/>
      <c r="R271" s="33"/>
      <c r="S271" s="33"/>
      <c r="T271" s="33"/>
      <c r="U271" s="33"/>
      <c r="V271" s="33"/>
      <c r="W271" s="33"/>
      <c r="X271" s="33"/>
      <c r="Y271" s="33"/>
      <c r="Z271" s="33"/>
    </row>
    <row r="272" spans="1:26" ht="15">
      <c r="A272" s="25"/>
      <c r="B272" s="25"/>
      <c r="C272" s="25"/>
      <c r="D272" s="25"/>
      <c r="E272" s="25"/>
      <c r="F272" s="25"/>
      <c r="G272" s="33"/>
      <c r="H272" s="33"/>
      <c r="I272" s="35"/>
      <c r="J272" s="35"/>
      <c r="K272" s="35"/>
      <c r="L272" s="33"/>
      <c r="M272" s="33"/>
      <c r="N272" s="33"/>
      <c r="O272" s="33"/>
      <c r="P272" s="33"/>
      <c r="Q272" s="33"/>
      <c r="R272" s="33"/>
      <c r="S272" s="33"/>
      <c r="T272" s="33"/>
      <c r="U272" s="33"/>
      <c r="V272" s="33"/>
      <c r="W272" s="33"/>
      <c r="X272" s="33"/>
      <c r="Y272" s="33"/>
      <c r="Z272" s="33"/>
    </row>
    <row r="273" spans="1:26" ht="15">
      <c r="A273" s="25"/>
      <c r="B273" s="25"/>
      <c r="C273" s="25"/>
      <c r="D273" s="25"/>
      <c r="E273" s="25"/>
      <c r="F273" s="25"/>
      <c r="G273" s="33"/>
      <c r="H273" s="33"/>
      <c r="I273" s="35"/>
      <c r="J273" s="35"/>
      <c r="K273" s="35"/>
      <c r="L273" s="33"/>
      <c r="M273" s="33"/>
      <c r="N273" s="33"/>
      <c r="O273" s="33"/>
      <c r="P273" s="33"/>
      <c r="Q273" s="33"/>
      <c r="R273" s="33"/>
      <c r="S273" s="33"/>
      <c r="T273" s="33"/>
      <c r="U273" s="33"/>
      <c r="V273" s="33"/>
      <c r="W273" s="33"/>
      <c r="X273" s="33"/>
      <c r="Y273" s="33"/>
      <c r="Z273" s="33"/>
    </row>
    <row r="274" spans="1:26" ht="15">
      <c r="A274" s="25"/>
      <c r="B274" s="25"/>
      <c r="C274" s="25"/>
      <c r="D274" s="25"/>
      <c r="E274" s="25"/>
      <c r="F274" s="25"/>
      <c r="G274" s="33"/>
      <c r="H274" s="33"/>
      <c r="I274" s="35"/>
      <c r="J274" s="35"/>
      <c r="K274" s="35"/>
      <c r="L274" s="33"/>
      <c r="M274" s="33"/>
      <c r="N274" s="33"/>
      <c r="O274" s="33"/>
      <c r="P274" s="33"/>
      <c r="Q274" s="33"/>
      <c r="R274" s="33"/>
      <c r="S274" s="33"/>
      <c r="T274" s="33"/>
      <c r="U274" s="33"/>
      <c r="V274" s="33"/>
      <c r="W274" s="33"/>
      <c r="X274" s="33"/>
      <c r="Y274" s="33"/>
      <c r="Z274" s="33"/>
    </row>
    <row r="275" spans="1:26" ht="15">
      <c r="A275" s="25"/>
      <c r="B275" s="25"/>
      <c r="C275" s="25"/>
      <c r="D275" s="25"/>
      <c r="E275" s="25"/>
      <c r="F275" s="25"/>
      <c r="G275" s="33"/>
      <c r="H275" s="33"/>
      <c r="I275" s="35"/>
      <c r="J275" s="35"/>
      <c r="K275" s="35"/>
      <c r="L275" s="33"/>
      <c r="M275" s="33"/>
      <c r="N275" s="33"/>
      <c r="O275" s="33"/>
      <c r="P275" s="33"/>
      <c r="Q275" s="33"/>
      <c r="R275" s="33"/>
      <c r="S275" s="33"/>
      <c r="T275" s="33"/>
      <c r="U275" s="33"/>
      <c r="V275" s="33"/>
      <c r="W275" s="33"/>
      <c r="X275" s="33"/>
      <c r="Y275" s="33"/>
      <c r="Z275" s="33"/>
    </row>
    <row r="276" spans="1:26" ht="15">
      <c r="A276" s="25"/>
      <c r="B276" s="25"/>
      <c r="C276" s="25"/>
      <c r="D276" s="25"/>
      <c r="E276" s="25"/>
      <c r="F276" s="25"/>
      <c r="G276" s="33"/>
      <c r="H276" s="33"/>
      <c r="I276" s="35"/>
      <c r="J276" s="35"/>
      <c r="K276" s="35"/>
      <c r="L276" s="33"/>
      <c r="M276" s="33"/>
      <c r="N276" s="33"/>
      <c r="O276" s="33"/>
      <c r="P276" s="33"/>
      <c r="Q276" s="33"/>
      <c r="R276" s="33"/>
      <c r="S276" s="33"/>
      <c r="T276" s="33"/>
      <c r="U276" s="33"/>
      <c r="V276" s="33"/>
      <c r="W276" s="33"/>
      <c r="X276" s="33"/>
      <c r="Y276" s="33"/>
      <c r="Z276" s="33"/>
    </row>
    <row r="277" spans="1:26" ht="15">
      <c r="A277" s="25"/>
      <c r="B277" s="25"/>
      <c r="C277" s="25"/>
      <c r="D277" s="25"/>
      <c r="E277" s="25"/>
      <c r="F277" s="25"/>
      <c r="G277" s="33"/>
      <c r="H277" s="33"/>
      <c r="I277" s="35"/>
      <c r="J277" s="35"/>
      <c r="K277" s="35"/>
      <c r="L277" s="33"/>
      <c r="M277" s="33"/>
      <c r="N277" s="33"/>
      <c r="O277" s="33"/>
      <c r="P277" s="33"/>
      <c r="Q277" s="33"/>
      <c r="R277" s="33"/>
      <c r="S277" s="33"/>
      <c r="T277" s="33"/>
      <c r="U277" s="33"/>
      <c r="V277" s="33"/>
      <c r="W277" s="33"/>
      <c r="X277" s="33"/>
      <c r="Y277" s="33"/>
      <c r="Z277" s="33"/>
    </row>
    <row r="278" spans="1:26" ht="15">
      <c r="A278" s="25"/>
      <c r="B278" s="25"/>
      <c r="C278" s="25"/>
      <c r="D278" s="25"/>
      <c r="E278" s="25"/>
      <c r="F278" s="25"/>
      <c r="G278" s="33"/>
      <c r="H278" s="33"/>
      <c r="I278" s="35"/>
      <c r="J278" s="35"/>
      <c r="K278" s="35"/>
      <c r="L278" s="33"/>
      <c r="M278" s="33"/>
      <c r="N278" s="33"/>
      <c r="O278" s="33"/>
      <c r="P278" s="33"/>
      <c r="Q278" s="33"/>
      <c r="R278" s="33"/>
      <c r="S278" s="33"/>
      <c r="T278" s="33"/>
      <c r="U278" s="33"/>
      <c r="V278" s="33"/>
      <c r="W278" s="33"/>
      <c r="X278" s="33"/>
      <c r="Y278" s="33"/>
      <c r="Z278" s="33"/>
    </row>
    <row r="279" spans="1:26" ht="15">
      <c r="A279" s="25"/>
      <c r="B279" s="25"/>
      <c r="C279" s="25"/>
      <c r="D279" s="25"/>
      <c r="E279" s="25"/>
      <c r="F279" s="25"/>
      <c r="G279" s="33"/>
      <c r="H279" s="33"/>
      <c r="I279" s="35"/>
      <c r="J279" s="35"/>
      <c r="K279" s="35"/>
      <c r="L279" s="33"/>
      <c r="M279" s="33"/>
      <c r="N279" s="33"/>
      <c r="O279" s="33"/>
      <c r="P279" s="33"/>
      <c r="Q279" s="33"/>
      <c r="R279" s="33"/>
      <c r="S279" s="33"/>
      <c r="T279" s="33"/>
      <c r="U279" s="33"/>
      <c r="V279" s="33"/>
      <c r="W279" s="33"/>
      <c r="X279" s="33"/>
      <c r="Y279" s="33"/>
      <c r="Z279" s="33"/>
    </row>
    <row r="280" spans="1:26" ht="15">
      <c r="A280" s="25"/>
      <c r="B280" s="25"/>
      <c r="C280" s="25"/>
      <c r="D280" s="25"/>
      <c r="E280" s="25"/>
      <c r="F280" s="25"/>
      <c r="G280" s="33"/>
      <c r="H280" s="33"/>
      <c r="I280" s="35"/>
      <c r="J280" s="35"/>
      <c r="K280" s="35"/>
      <c r="L280" s="33"/>
      <c r="M280" s="33"/>
      <c r="N280" s="33"/>
      <c r="O280" s="33"/>
      <c r="P280" s="33"/>
      <c r="Q280" s="33"/>
      <c r="R280" s="33"/>
      <c r="S280" s="33"/>
      <c r="T280" s="33"/>
      <c r="U280" s="33"/>
      <c r="V280" s="33"/>
      <c r="W280" s="33"/>
      <c r="X280" s="33"/>
      <c r="Y280" s="33"/>
      <c r="Z280" s="33"/>
    </row>
    <row r="281" spans="1:26" ht="15">
      <c r="A281" s="25"/>
      <c r="B281" s="25"/>
      <c r="C281" s="25"/>
      <c r="D281" s="25"/>
      <c r="E281" s="25"/>
      <c r="F281" s="25"/>
      <c r="G281" s="33"/>
      <c r="H281" s="33"/>
      <c r="I281" s="35"/>
      <c r="J281" s="35"/>
      <c r="K281" s="35"/>
      <c r="L281" s="33"/>
      <c r="M281" s="33"/>
      <c r="N281" s="33"/>
      <c r="O281" s="33"/>
      <c r="P281" s="33"/>
      <c r="Q281" s="33"/>
      <c r="R281" s="33"/>
      <c r="S281" s="33"/>
      <c r="T281" s="33"/>
      <c r="U281" s="33"/>
      <c r="V281" s="33"/>
      <c r="W281" s="33"/>
      <c r="X281" s="33"/>
      <c r="Y281" s="33"/>
      <c r="Z281" s="33"/>
    </row>
    <row r="282" spans="1:26" ht="15">
      <c r="A282" s="25"/>
      <c r="B282" s="25"/>
      <c r="C282" s="25"/>
      <c r="D282" s="25"/>
      <c r="E282" s="25"/>
      <c r="F282" s="25"/>
      <c r="G282" s="33"/>
      <c r="H282" s="33"/>
      <c r="I282" s="35"/>
      <c r="J282" s="35"/>
      <c r="K282" s="35"/>
      <c r="L282" s="33"/>
      <c r="M282" s="33"/>
      <c r="N282" s="33"/>
      <c r="O282" s="33"/>
      <c r="P282" s="33"/>
      <c r="Q282" s="33"/>
      <c r="R282" s="33"/>
      <c r="S282" s="33"/>
      <c r="T282" s="33"/>
      <c r="U282" s="33"/>
      <c r="V282" s="33"/>
      <c r="W282" s="33"/>
      <c r="X282" s="33"/>
      <c r="Y282" s="33"/>
      <c r="Z282" s="33"/>
    </row>
    <row r="283" spans="1:26" ht="15">
      <c r="A283" s="25"/>
      <c r="B283" s="25"/>
      <c r="C283" s="25"/>
      <c r="D283" s="25"/>
      <c r="E283" s="25"/>
      <c r="F283" s="25"/>
      <c r="G283" s="33"/>
      <c r="H283" s="33"/>
      <c r="I283" s="35"/>
      <c r="J283" s="35"/>
      <c r="K283" s="35"/>
      <c r="L283" s="33"/>
      <c r="M283" s="33"/>
      <c r="N283" s="33"/>
      <c r="O283" s="33"/>
      <c r="P283" s="33"/>
      <c r="Q283" s="33"/>
      <c r="R283" s="33"/>
      <c r="S283" s="33"/>
      <c r="T283" s="33"/>
      <c r="U283" s="33"/>
      <c r="V283" s="33"/>
      <c r="W283" s="33"/>
      <c r="X283" s="33"/>
      <c r="Y283" s="33"/>
      <c r="Z283" s="33"/>
    </row>
    <row r="284" spans="1:26" ht="15">
      <c r="A284" s="25"/>
      <c r="B284" s="25"/>
      <c r="C284" s="25"/>
      <c r="D284" s="25"/>
      <c r="E284" s="25"/>
      <c r="F284" s="25"/>
      <c r="G284" s="33"/>
      <c r="H284" s="33"/>
      <c r="I284" s="35"/>
      <c r="J284" s="35"/>
      <c r="K284" s="35"/>
      <c r="L284" s="33"/>
      <c r="M284" s="33"/>
      <c r="N284" s="33"/>
      <c r="O284" s="33"/>
      <c r="P284" s="33"/>
      <c r="Q284" s="33"/>
      <c r="R284" s="33"/>
      <c r="S284" s="33"/>
      <c r="T284" s="33"/>
      <c r="U284" s="33"/>
      <c r="V284" s="33"/>
      <c r="W284" s="33"/>
      <c r="X284" s="33"/>
      <c r="Y284" s="33"/>
      <c r="Z284" s="33"/>
    </row>
    <row r="285" spans="1:26" ht="15">
      <c r="A285" s="25"/>
      <c r="B285" s="25"/>
      <c r="C285" s="25"/>
      <c r="D285" s="25"/>
      <c r="E285" s="25"/>
      <c r="F285" s="25"/>
      <c r="G285" s="33"/>
      <c r="H285" s="33"/>
      <c r="I285" s="35"/>
      <c r="J285" s="35"/>
      <c r="K285" s="35"/>
      <c r="L285" s="33"/>
      <c r="M285" s="33"/>
      <c r="N285" s="33"/>
      <c r="O285" s="33"/>
      <c r="P285" s="33"/>
      <c r="Q285" s="33"/>
      <c r="R285" s="33"/>
      <c r="S285" s="33"/>
      <c r="T285" s="33"/>
      <c r="U285" s="33"/>
      <c r="V285" s="33"/>
      <c r="W285" s="33"/>
      <c r="X285" s="33"/>
      <c r="Y285" s="33"/>
      <c r="Z285" s="33"/>
    </row>
    <row r="286" spans="1:26" ht="15">
      <c r="A286" s="25"/>
      <c r="B286" s="25"/>
      <c r="C286" s="25"/>
      <c r="D286" s="25"/>
      <c r="E286" s="25"/>
      <c r="F286" s="25"/>
      <c r="G286" s="33"/>
      <c r="H286" s="33"/>
      <c r="I286" s="35"/>
      <c r="J286" s="35"/>
      <c r="K286" s="35"/>
      <c r="L286" s="33"/>
      <c r="M286" s="33"/>
      <c r="N286" s="33"/>
      <c r="O286" s="33"/>
      <c r="P286" s="33"/>
      <c r="Q286" s="33"/>
      <c r="R286" s="33"/>
      <c r="S286" s="33"/>
      <c r="T286" s="33"/>
      <c r="U286" s="33"/>
      <c r="V286" s="33"/>
      <c r="W286" s="33"/>
      <c r="X286" s="33"/>
      <c r="Y286" s="33"/>
      <c r="Z286" s="33"/>
    </row>
    <row r="287" spans="1:26" ht="15">
      <c r="A287" s="25"/>
      <c r="B287" s="25"/>
      <c r="C287" s="25"/>
      <c r="D287" s="25"/>
      <c r="E287" s="25"/>
      <c r="F287" s="25"/>
      <c r="G287" s="33"/>
      <c r="H287" s="33"/>
      <c r="I287" s="35"/>
      <c r="J287" s="35"/>
      <c r="K287" s="35"/>
      <c r="L287" s="33"/>
      <c r="M287" s="33"/>
      <c r="N287" s="33"/>
      <c r="O287" s="33"/>
      <c r="P287" s="33"/>
      <c r="Q287" s="33"/>
      <c r="R287" s="33"/>
      <c r="S287" s="33"/>
      <c r="T287" s="33"/>
      <c r="U287" s="33"/>
      <c r="V287" s="33"/>
      <c r="W287" s="33"/>
      <c r="X287" s="33"/>
      <c r="Y287" s="33"/>
      <c r="Z287" s="33"/>
    </row>
    <row r="288" spans="1:26" ht="15">
      <c r="A288" s="25"/>
      <c r="B288" s="25"/>
      <c r="C288" s="25"/>
      <c r="D288" s="25"/>
      <c r="E288" s="25"/>
      <c r="F288" s="25"/>
      <c r="G288" s="33"/>
      <c r="H288" s="33"/>
      <c r="I288" s="35"/>
      <c r="J288" s="35"/>
      <c r="K288" s="35"/>
      <c r="L288" s="33"/>
      <c r="M288" s="33"/>
      <c r="N288" s="33"/>
      <c r="O288" s="33"/>
      <c r="P288" s="33"/>
      <c r="Q288" s="33"/>
      <c r="R288" s="33"/>
      <c r="S288" s="33"/>
      <c r="T288" s="33"/>
      <c r="U288" s="33"/>
      <c r="V288" s="33"/>
      <c r="W288" s="33"/>
      <c r="X288" s="33"/>
      <c r="Y288" s="33"/>
      <c r="Z288" s="33"/>
    </row>
    <row r="289" spans="1:26" ht="15">
      <c r="A289" s="25"/>
      <c r="B289" s="25"/>
      <c r="C289" s="25"/>
      <c r="D289" s="25"/>
      <c r="E289" s="25"/>
      <c r="F289" s="25"/>
      <c r="G289" s="33"/>
      <c r="H289" s="33"/>
      <c r="I289" s="35"/>
      <c r="J289" s="35"/>
      <c r="K289" s="35"/>
      <c r="L289" s="33"/>
      <c r="M289" s="33"/>
      <c r="N289" s="33"/>
      <c r="O289" s="33"/>
      <c r="P289" s="33"/>
      <c r="Q289" s="33"/>
      <c r="R289" s="33"/>
      <c r="S289" s="33"/>
      <c r="T289" s="33"/>
      <c r="U289" s="33"/>
      <c r="V289" s="33"/>
      <c r="W289" s="33"/>
      <c r="X289" s="33"/>
      <c r="Y289" s="33"/>
      <c r="Z289" s="33"/>
    </row>
    <row r="290" spans="1:26" ht="15">
      <c r="A290" s="25"/>
      <c r="B290" s="25"/>
      <c r="C290" s="25"/>
      <c r="D290" s="25"/>
      <c r="E290" s="25"/>
      <c r="F290" s="25"/>
      <c r="G290" s="33"/>
      <c r="H290" s="33"/>
      <c r="I290" s="35"/>
      <c r="J290" s="35"/>
      <c r="K290" s="35"/>
      <c r="L290" s="33"/>
      <c r="M290" s="33"/>
      <c r="N290" s="33"/>
      <c r="O290" s="33"/>
      <c r="P290" s="33"/>
      <c r="Q290" s="33"/>
      <c r="R290" s="33"/>
      <c r="S290" s="33"/>
      <c r="T290" s="33"/>
      <c r="U290" s="33"/>
      <c r="V290" s="33"/>
      <c r="W290" s="33"/>
      <c r="X290" s="33"/>
      <c r="Y290" s="33"/>
      <c r="Z290" s="33"/>
    </row>
    <row r="291" spans="1:26" ht="15">
      <c r="A291" s="25"/>
      <c r="B291" s="25"/>
      <c r="C291" s="25"/>
      <c r="D291" s="25"/>
      <c r="E291" s="25"/>
      <c r="F291" s="25"/>
      <c r="G291" s="33"/>
      <c r="H291" s="33"/>
      <c r="I291" s="35"/>
      <c r="J291" s="35"/>
      <c r="K291" s="35"/>
      <c r="L291" s="33"/>
      <c r="M291" s="33"/>
      <c r="N291" s="33"/>
      <c r="O291" s="33"/>
      <c r="P291" s="33"/>
      <c r="Q291" s="33"/>
      <c r="R291" s="33"/>
      <c r="S291" s="33"/>
      <c r="T291" s="33"/>
      <c r="U291" s="33"/>
      <c r="V291" s="33"/>
      <c r="W291" s="33"/>
      <c r="X291" s="33"/>
      <c r="Y291" s="33"/>
      <c r="Z291" s="33"/>
    </row>
    <row r="292" spans="1:26" ht="15">
      <c r="A292" s="25"/>
      <c r="B292" s="25"/>
      <c r="C292" s="25"/>
      <c r="D292" s="25"/>
      <c r="E292" s="25"/>
      <c r="F292" s="25"/>
      <c r="G292" s="33"/>
      <c r="H292" s="33"/>
      <c r="I292" s="35"/>
      <c r="J292" s="35"/>
      <c r="K292" s="35"/>
      <c r="L292" s="33"/>
      <c r="M292" s="33"/>
      <c r="N292" s="33"/>
      <c r="O292" s="33"/>
      <c r="P292" s="33"/>
      <c r="Q292" s="33"/>
      <c r="R292" s="33"/>
      <c r="S292" s="33"/>
      <c r="T292" s="33"/>
      <c r="U292" s="33"/>
      <c r="V292" s="33"/>
      <c r="W292" s="33"/>
      <c r="X292" s="33"/>
      <c r="Y292" s="33"/>
      <c r="Z292" s="33"/>
    </row>
    <row r="293" spans="1:26" ht="15">
      <c r="A293" s="25"/>
      <c r="B293" s="25"/>
      <c r="C293" s="25"/>
      <c r="D293" s="25"/>
      <c r="E293" s="25"/>
      <c r="F293" s="25"/>
      <c r="G293" s="33"/>
      <c r="H293" s="33"/>
      <c r="I293" s="35"/>
      <c r="J293" s="35"/>
      <c r="K293" s="35"/>
      <c r="L293" s="33"/>
      <c r="M293" s="33"/>
      <c r="N293" s="33"/>
      <c r="O293" s="33"/>
      <c r="P293" s="33"/>
      <c r="Q293" s="33"/>
      <c r="R293" s="33"/>
      <c r="S293" s="33"/>
      <c r="T293" s="33"/>
      <c r="U293" s="33"/>
      <c r="V293" s="33"/>
      <c r="W293" s="33"/>
      <c r="X293" s="33"/>
      <c r="Y293" s="33"/>
      <c r="Z293" s="33"/>
    </row>
    <row r="294" spans="1:26" ht="15">
      <c r="A294" s="25"/>
      <c r="B294" s="25"/>
      <c r="C294" s="25"/>
      <c r="D294" s="25"/>
      <c r="E294" s="25"/>
      <c r="F294" s="25"/>
      <c r="G294" s="33"/>
      <c r="H294" s="33"/>
      <c r="I294" s="35"/>
      <c r="J294" s="35"/>
      <c r="K294" s="35"/>
      <c r="L294" s="33"/>
      <c r="M294" s="33"/>
      <c r="N294" s="33"/>
      <c r="O294" s="33"/>
      <c r="P294" s="33"/>
      <c r="Q294" s="33"/>
      <c r="R294" s="33"/>
      <c r="S294" s="33"/>
      <c r="T294" s="33"/>
      <c r="U294" s="33"/>
      <c r="V294" s="33"/>
      <c r="W294" s="33"/>
      <c r="X294" s="33"/>
      <c r="Y294" s="33"/>
      <c r="Z294" s="33"/>
    </row>
    <row r="295" spans="1:26" ht="15">
      <c r="A295" s="25"/>
      <c r="B295" s="25"/>
      <c r="C295" s="25"/>
      <c r="D295" s="25"/>
      <c r="E295" s="25"/>
      <c r="F295" s="25"/>
      <c r="G295" s="33"/>
      <c r="H295" s="33"/>
      <c r="I295" s="35"/>
      <c r="J295" s="35"/>
      <c r="K295" s="35"/>
      <c r="L295" s="33"/>
      <c r="M295" s="33"/>
      <c r="N295" s="33"/>
      <c r="O295" s="33"/>
      <c r="P295" s="33"/>
      <c r="Q295" s="33"/>
      <c r="R295" s="33"/>
      <c r="S295" s="33"/>
      <c r="T295" s="33"/>
      <c r="U295" s="33"/>
      <c r="V295" s="33"/>
      <c r="W295" s="33"/>
      <c r="X295" s="33"/>
      <c r="Y295" s="33"/>
      <c r="Z295" s="33"/>
    </row>
    <row r="296" spans="1:26" ht="15">
      <c r="A296" s="25"/>
      <c r="B296" s="25"/>
      <c r="C296" s="25"/>
      <c r="D296" s="25"/>
      <c r="E296" s="25"/>
      <c r="F296" s="25"/>
      <c r="G296" s="33"/>
      <c r="H296" s="33"/>
      <c r="I296" s="35"/>
      <c r="J296" s="35"/>
      <c r="K296" s="35"/>
      <c r="L296" s="33"/>
      <c r="M296" s="33"/>
      <c r="N296" s="33"/>
      <c r="O296" s="33"/>
      <c r="P296" s="33"/>
      <c r="Q296" s="33"/>
      <c r="R296" s="33"/>
      <c r="S296" s="33"/>
      <c r="T296" s="33"/>
      <c r="U296" s="33"/>
      <c r="V296" s="33"/>
      <c r="W296" s="33"/>
      <c r="X296" s="33"/>
      <c r="Y296" s="33"/>
      <c r="Z296" s="33"/>
    </row>
    <row r="297" spans="1:26" ht="15">
      <c r="A297" s="25"/>
      <c r="B297" s="25"/>
      <c r="C297" s="25"/>
      <c r="D297" s="25"/>
      <c r="E297" s="25"/>
      <c r="F297" s="25"/>
      <c r="G297" s="33"/>
      <c r="H297" s="33"/>
      <c r="I297" s="35"/>
      <c r="J297" s="35"/>
      <c r="K297" s="35"/>
      <c r="L297" s="33"/>
      <c r="M297" s="33"/>
      <c r="N297" s="33"/>
      <c r="O297" s="33"/>
      <c r="P297" s="33"/>
      <c r="Q297" s="33"/>
      <c r="R297" s="33"/>
      <c r="S297" s="33"/>
      <c r="T297" s="33"/>
      <c r="U297" s="33"/>
      <c r="V297" s="33"/>
      <c r="W297" s="33"/>
      <c r="X297" s="33"/>
      <c r="Y297" s="33"/>
      <c r="Z297" s="33"/>
    </row>
    <row r="298" spans="1:26" ht="15">
      <c r="A298" s="25"/>
      <c r="B298" s="25"/>
      <c r="C298" s="25"/>
      <c r="D298" s="25"/>
      <c r="E298" s="25"/>
      <c r="F298" s="25"/>
      <c r="G298" s="33"/>
      <c r="H298" s="33"/>
      <c r="I298" s="35"/>
      <c r="J298" s="35"/>
      <c r="K298" s="35"/>
      <c r="L298" s="33"/>
      <c r="M298" s="33"/>
      <c r="N298" s="33"/>
      <c r="O298" s="33"/>
      <c r="P298" s="33"/>
      <c r="Q298" s="33"/>
      <c r="R298" s="33"/>
      <c r="S298" s="33"/>
      <c r="T298" s="33"/>
      <c r="U298" s="33"/>
      <c r="V298" s="33"/>
      <c r="W298" s="33"/>
      <c r="X298" s="33"/>
      <c r="Y298" s="33"/>
      <c r="Z298" s="33"/>
    </row>
    <row r="299" spans="1:26" ht="15">
      <c r="A299" s="25"/>
      <c r="B299" s="25"/>
      <c r="C299" s="25"/>
      <c r="D299" s="25"/>
      <c r="E299" s="25"/>
      <c r="F299" s="25"/>
      <c r="G299" s="33"/>
      <c r="H299" s="33"/>
      <c r="I299" s="35"/>
      <c r="J299" s="35"/>
      <c r="K299" s="35"/>
      <c r="L299" s="33"/>
      <c r="M299" s="33"/>
      <c r="N299" s="33"/>
      <c r="O299" s="33"/>
      <c r="P299" s="33"/>
      <c r="Q299" s="33"/>
      <c r="R299" s="33"/>
      <c r="S299" s="33"/>
      <c r="T299" s="33"/>
      <c r="U299" s="33"/>
      <c r="V299" s="33"/>
      <c r="W299" s="33"/>
      <c r="X299" s="33"/>
      <c r="Y299" s="33"/>
      <c r="Z299" s="33"/>
    </row>
    <row r="300" spans="1:26" ht="15">
      <c r="A300" s="25"/>
      <c r="B300" s="25"/>
      <c r="C300" s="25"/>
      <c r="D300" s="25"/>
      <c r="E300" s="25"/>
      <c r="F300" s="25"/>
      <c r="G300" s="33"/>
      <c r="H300" s="33"/>
      <c r="I300" s="35"/>
      <c r="J300" s="35"/>
      <c r="K300" s="35"/>
      <c r="L300" s="33"/>
      <c r="M300" s="33"/>
      <c r="N300" s="33"/>
      <c r="O300" s="33"/>
      <c r="P300" s="33"/>
      <c r="Q300" s="33"/>
      <c r="R300" s="33"/>
      <c r="S300" s="33"/>
      <c r="T300" s="33"/>
      <c r="U300" s="33"/>
      <c r="V300" s="33"/>
      <c r="W300" s="33"/>
      <c r="X300" s="33"/>
      <c r="Y300" s="33"/>
      <c r="Z300" s="33"/>
    </row>
    <row r="301" spans="1:26" ht="15">
      <c r="A301" s="25"/>
      <c r="B301" s="25"/>
      <c r="C301" s="25"/>
      <c r="D301" s="25"/>
      <c r="E301" s="25"/>
      <c r="F301" s="25"/>
      <c r="G301" s="33"/>
      <c r="H301" s="33"/>
      <c r="I301" s="35"/>
      <c r="J301" s="35"/>
      <c r="K301" s="35"/>
      <c r="L301" s="33"/>
      <c r="M301" s="33"/>
      <c r="N301" s="33"/>
      <c r="O301" s="33"/>
      <c r="P301" s="33"/>
      <c r="Q301" s="33"/>
      <c r="R301" s="33"/>
      <c r="S301" s="33"/>
      <c r="T301" s="33"/>
      <c r="U301" s="33"/>
      <c r="V301" s="33"/>
      <c r="W301" s="33"/>
      <c r="X301" s="33"/>
      <c r="Y301" s="33"/>
      <c r="Z301" s="33"/>
    </row>
    <row r="302" spans="1:26" ht="15">
      <c r="A302" s="25"/>
      <c r="B302" s="25"/>
      <c r="C302" s="25"/>
      <c r="D302" s="25"/>
      <c r="E302" s="25"/>
      <c r="F302" s="25"/>
      <c r="G302" s="33"/>
      <c r="H302" s="33"/>
      <c r="I302" s="35"/>
      <c r="J302" s="35"/>
      <c r="K302" s="35"/>
      <c r="L302" s="33"/>
      <c r="M302" s="33"/>
      <c r="N302" s="33"/>
      <c r="O302" s="33"/>
      <c r="P302" s="33"/>
      <c r="Q302" s="33"/>
      <c r="R302" s="33"/>
      <c r="S302" s="33"/>
      <c r="T302" s="33"/>
      <c r="U302" s="33"/>
      <c r="V302" s="33"/>
      <c r="W302" s="33"/>
      <c r="X302" s="33"/>
      <c r="Y302" s="33"/>
      <c r="Z302" s="33"/>
    </row>
    <row r="303" spans="1:26" ht="15">
      <c r="A303" s="25"/>
      <c r="B303" s="25"/>
      <c r="C303" s="25"/>
      <c r="D303" s="25"/>
      <c r="E303" s="25"/>
      <c r="F303" s="25"/>
      <c r="G303" s="33"/>
      <c r="H303" s="33"/>
      <c r="I303" s="35"/>
      <c r="J303" s="35"/>
      <c r="K303" s="35"/>
      <c r="L303" s="33"/>
      <c r="M303" s="33"/>
      <c r="N303" s="33"/>
      <c r="O303" s="33"/>
      <c r="P303" s="33"/>
      <c r="Q303" s="33"/>
      <c r="R303" s="33"/>
      <c r="S303" s="33"/>
      <c r="T303" s="33"/>
      <c r="U303" s="33"/>
      <c r="V303" s="33"/>
      <c r="W303" s="33"/>
      <c r="X303" s="33"/>
      <c r="Y303" s="33"/>
      <c r="Z303" s="33"/>
    </row>
    <row r="304" spans="1:26" ht="15">
      <c r="A304" s="25"/>
      <c r="B304" s="25"/>
      <c r="C304" s="25"/>
      <c r="D304" s="25"/>
      <c r="E304" s="25"/>
      <c r="F304" s="25"/>
      <c r="G304" s="33"/>
      <c r="H304" s="33"/>
      <c r="I304" s="35"/>
      <c r="J304" s="35"/>
      <c r="K304" s="35"/>
      <c r="L304" s="33"/>
      <c r="M304" s="33"/>
      <c r="N304" s="33"/>
      <c r="O304" s="33"/>
      <c r="P304" s="33"/>
      <c r="Q304" s="33"/>
      <c r="R304" s="33"/>
      <c r="S304" s="33"/>
      <c r="T304" s="33"/>
      <c r="U304" s="33"/>
      <c r="V304" s="33"/>
      <c r="W304" s="33"/>
      <c r="X304" s="33"/>
      <c r="Y304" s="33"/>
      <c r="Z304" s="33"/>
    </row>
    <row r="305" spans="1:26" ht="15">
      <c r="A305" s="25"/>
      <c r="B305" s="25"/>
      <c r="C305" s="25"/>
      <c r="D305" s="25"/>
      <c r="E305" s="25"/>
      <c r="F305" s="25"/>
      <c r="G305" s="33"/>
      <c r="H305" s="33"/>
      <c r="I305" s="35"/>
      <c r="J305" s="35"/>
      <c r="K305" s="35"/>
      <c r="L305" s="33"/>
      <c r="M305" s="33"/>
      <c r="N305" s="33"/>
      <c r="O305" s="33"/>
      <c r="P305" s="33"/>
      <c r="Q305" s="33"/>
      <c r="R305" s="33"/>
      <c r="S305" s="33"/>
      <c r="T305" s="33"/>
      <c r="U305" s="33"/>
      <c r="V305" s="33"/>
      <c r="W305" s="33"/>
      <c r="X305" s="33"/>
      <c r="Y305" s="33"/>
      <c r="Z305" s="33"/>
    </row>
    <row r="306" spans="1:26" ht="15">
      <c r="A306" s="25"/>
      <c r="B306" s="25"/>
      <c r="C306" s="25"/>
      <c r="D306" s="25"/>
      <c r="E306" s="25"/>
      <c r="F306" s="25"/>
      <c r="G306" s="33"/>
      <c r="H306" s="33"/>
      <c r="I306" s="35"/>
      <c r="J306" s="35"/>
      <c r="K306" s="35"/>
      <c r="L306" s="33"/>
      <c r="M306" s="33"/>
      <c r="N306" s="33"/>
      <c r="O306" s="33"/>
      <c r="P306" s="33"/>
      <c r="Q306" s="33"/>
      <c r="R306" s="33"/>
      <c r="S306" s="33"/>
      <c r="T306" s="33"/>
      <c r="U306" s="33"/>
      <c r="V306" s="33"/>
      <c r="W306" s="33"/>
      <c r="X306" s="33"/>
      <c r="Y306" s="33"/>
      <c r="Z306" s="33"/>
    </row>
    <row r="307" spans="1:26" ht="15">
      <c r="A307" s="25"/>
      <c r="B307" s="25"/>
      <c r="C307" s="25"/>
      <c r="D307" s="25"/>
      <c r="E307" s="25"/>
      <c r="F307" s="25"/>
      <c r="G307" s="33"/>
      <c r="H307" s="33"/>
      <c r="I307" s="35"/>
      <c r="J307" s="35"/>
      <c r="K307" s="35"/>
      <c r="L307" s="33"/>
      <c r="M307" s="33"/>
      <c r="N307" s="33"/>
      <c r="O307" s="33"/>
      <c r="P307" s="33"/>
      <c r="Q307" s="33"/>
      <c r="R307" s="33"/>
      <c r="S307" s="33"/>
      <c r="T307" s="33"/>
      <c r="U307" s="33"/>
      <c r="V307" s="33"/>
      <c r="W307" s="33"/>
      <c r="X307" s="33"/>
      <c r="Y307" s="33"/>
      <c r="Z307" s="33"/>
    </row>
    <row r="308" spans="1:26" ht="15">
      <c r="A308" s="25"/>
      <c r="B308" s="25"/>
      <c r="C308" s="25"/>
      <c r="D308" s="25"/>
      <c r="E308" s="25"/>
      <c r="F308" s="25"/>
      <c r="G308" s="33"/>
      <c r="H308" s="33"/>
      <c r="I308" s="35"/>
      <c r="J308" s="35"/>
      <c r="K308" s="35"/>
      <c r="L308" s="33"/>
      <c r="M308" s="33"/>
      <c r="N308" s="33"/>
      <c r="O308" s="33"/>
      <c r="P308" s="33"/>
      <c r="Q308" s="33"/>
      <c r="R308" s="33"/>
      <c r="S308" s="33"/>
      <c r="T308" s="33"/>
      <c r="U308" s="33"/>
      <c r="V308" s="33"/>
      <c r="W308" s="33"/>
      <c r="X308" s="33"/>
      <c r="Y308" s="33"/>
      <c r="Z308" s="33"/>
    </row>
    <row r="309" spans="1:26" ht="15">
      <c r="A309" s="25"/>
      <c r="B309" s="25"/>
      <c r="C309" s="25"/>
      <c r="D309" s="25"/>
      <c r="E309" s="25"/>
      <c r="F309" s="25"/>
      <c r="G309" s="33"/>
      <c r="H309" s="33"/>
      <c r="I309" s="35"/>
      <c r="J309" s="35"/>
      <c r="K309" s="35"/>
      <c r="L309" s="33"/>
      <c r="M309" s="33"/>
      <c r="N309" s="33"/>
      <c r="O309" s="33"/>
      <c r="P309" s="33"/>
      <c r="Q309" s="33"/>
      <c r="R309" s="33"/>
      <c r="S309" s="33"/>
      <c r="T309" s="33"/>
      <c r="U309" s="33"/>
      <c r="V309" s="33"/>
      <c r="W309" s="33"/>
      <c r="X309" s="33"/>
      <c r="Y309" s="33"/>
      <c r="Z309" s="33"/>
    </row>
    <row r="310" spans="1:26" ht="15">
      <c r="A310" s="25"/>
      <c r="B310" s="25"/>
      <c r="C310" s="25"/>
      <c r="D310" s="25"/>
      <c r="E310" s="25"/>
      <c r="F310" s="25"/>
      <c r="G310" s="33"/>
      <c r="H310" s="33"/>
      <c r="I310" s="35"/>
      <c r="J310" s="35"/>
      <c r="K310" s="35"/>
      <c r="L310" s="33"/>
      <c r="M310" s="33"/>
      <c r="N310" s="33"/>
      <c r="O310" s="33"/>
      <c r="P310" s="33"/>
      <c r="Q310" s="33"/>
      <c r="R310" s="33"/>
      <c r="S310" s="33"/>
      <c r="T310" s="33"/>
      <c r="U310" s="33"/>
      <c r="V310" s="33"/>
      <c r="W310" s="33"/>
      <c r="X310" s="33"/>
      <c r="Y310" s="33"/>
      <c r="Z310" s="33"/>
    </row>
    <row r="311" spans="1:26" ht="15">
      <c r="A311" s="25"/>
      <c r="B311" s="25"/>
      <c r="C311" s="25"/>
      <c r="D311" s="25"/>
      <c r="E311" s="25"/>
      <c r="F311" s="25"/>
      <c r="G311" s="33"/>
      <c r="H311" s="33"/>
      <c r="I311" s="35"/>
      <c r="J311" s="35"/>
      <c r="K311" s="35"/>
      <c r="L311" s="33"/>
      <c r="M311" s="33"/>
      <c r="N311" s="33"/>
      <c r="O311" s="33"/>
      <c r="P311" s="33"/>
      <c r="Q311" s="33"/>
      <c r="R311" s="33"/>
      <c r="S311" s="33"/>
      <c r="T311" s="33"/>
      <c r="U311" s="33"/>
      <c r="V311" s="33"/>
      <c r="W311" s="33"/>
      <c r="X311" s="33"/>
      <c r="Y311" s="33"/>
      <c r="Z311" s="33"/>
    </row>
    <row r="312" spans="1:26" ht="15">
      <c r="A312" s="25"/>
      <c r="B312" s="25"/>
      <c r="C312" s="25"/>
      <c r="D312" s="25"/>
      <c r="E312" s="25"/>
      <c r="F312" s="25"/>
      <c r="G312" s="33"/>
      <c r="H312" s="33"/>
      <c r="I312" s="35"/>
      <c r="J312" s="35"/>
      <c r="K312" s="35"/>
      <c r="L312" s="33"/>
      <c r="M312" s="33"/>
      <c r="N312" s="33"/>
      <c r="O312" s="33"/>
      <c r="P312" s="33"/>
      <c r="Q312" s="33"/>
      <c r="R312" s="33"/>
      <c r="S312" s="33"/>
      <c r="T312" s="33"/>
      <c r="U312" s="33"/>
      <c r="V312" s="33"/>
      <c r="W312" s="33"/>
      <c r="X312" s="33"/>
      <c r="Y312" s="33"/>
      <c r="Z312" s="33"/>
    </row>
    <row r="313" spans="1:26" ht="15">
      <c r="A313" s="25"/>
      <c r="B313" s="25"/>
      <c r="C313" s="25"/>
      <c r="D313" s="25"/>
      <c r="E313" s="25"/>
      <c r="F313" s="25"/>
      <c r="G313" s="33"/>
      <c r="H313" s="33"/>
      <c r="I313" s="35"/>
      <c r="J313" s="35"/>
      <c r="K313" s="35"/>
      <c r="L313" s="33"/>
      <c r="M313" s="33"/>
      <c r="N313" s="33"/>
      <c r="O313" s="33"/>
      <c r="P313" s="33"/>
      <c r="Q313" s="33"/>
      <c r="R313" s="33"/>
      <c r="S313" s="33"/>
      <c r="T313" s="33"/>
      <c r="U313" s="33"/>
      <c r="V313" s="33"/>
      <c r="W313" s="33"/>
      <c r="X313" s="33"/>
      <c r="Y313" s="33"/>
      <c r="Z313" s="33"/>
    </row>
    <row r="314" spans="1:26" ht="15">
      <c r="A314" s="25"/>
      <c r="B314" s="25"/>
      <c r="C314" s="25"/>
      <c r="D314" s="25"/>
      <c r="E314" s="25"/>
      <c r="F314" s="25"/>
      <c r="G314" s="33"/>
      <c r="H314" s="33"/>
      <c r="I314" s="35"/>
      <c r="J314" s="35"/>
      <c r="K314" s="35"/>
      <c r="L314" s="33"/>
      <c r="M314" s="33"/>
      <c r="N314" s="33"/>
      <c r="O314" s="33"/>
      <c r="P314" s="33"/>
      <c r="Q314" s="33"/>
      <c r="R314" s="33"/>
      <c r="S314" s="33"/>
      <c r="T314" s="33"/>
      <c r="U314" s="33"/>
      <c r="V314" s="33"/>
      <c r="W314" s="33"/>
      <c r="X314" s="33"/>
      <c r="Y314" s="33"/>
      <c r="Z314" s="33"/>
    </row>
    <row r="315" spans="1:26" ht="15">
      <c r="A315" s="25"/>
      <c r="B315" s="25"/>
      <c r="C315" s="25"/>
      <c r="D315" s="25"/>
      <c r="E315" s="25"/>
      <c r="F315" s="25"/>
      <c r="G315" s="33"/>
      <c r="H315" s="33"/>
      <c r="I315" s="35"/>
      <c r="J315" s="35"/>
      <c r="K315" s="35"/>
      <c r="L315" s="33"/>
      <c r="M315" s="33"/>
      <c r="N315" s="33"/>
      <c r="O315" s="33"/>
      <c r="P315" s="33"/>
      <c r="Q315" s="33"/>
      <c r="R315" s="33"/>
      <c r="S315" s="33"/>
      <c r="T315" s="33"/>
      <c r="U315" s="33"/>
      <c r="V315" s="33"/>
      <c r="W315" s="33"/>
      <c r="X315" s="33"/>
      <c r="Y315" s="33"/>
      <c r="Z315" s="33"/>
    </row>
    <row r="316" spans="1:26" ht="15">
      <c r="A316" s="25"/>
      <c r="B316" s="25"/>
      <c r="C316" s="25"/>
      <c r="D316" s="25"/>
      <c r="E316" s="25"/>
      <c r="F316" s="25"/>
      <c r="G316" s="33"/>
      <c r="H316" s="33"/>
      <c r="I316" s="35"/>
      <c r="J316" s="35"/>
      <c r="K316" s="35"/>
      <c r="L316" s="33"/>
      <c r="M316" s="33"/>
      <c r="N316" s="33"/>
      <c r="O316" s="33"/>
      <c r="P316" s="33"/>
      <c r="Q316" s="33"/>
      <c r="R316" s="33"/>
      <c r="S316" s="33"/>
      <c r="T316" s="33"/>
      <c r="U316" s="33"/>
      <c r="V316" s="33"/>
      <c r="W316" s="33"/>
      <c r="X316" s="33"/>
      <c r="Y316" s="33"/>
      <c r="Z316" s="33"/>
    </row>
    <row r="317" spans="1:26" ht="15">
      <c r="A317" s="25"/>
      <c r="B317" s="25"/>
      <c r="C317" s="25"/>
      <c r="D317" s="25"/>
      <c r="E317" s="25"/>
      <c r="F317" s="25"/>
      <c r="G317" s="33"/>
      <c r="H317" s="33"/>
      <c r="I317" s="35"/>
      <c r="J317" s="35"/>
      <c r="K317" s="35"/>
      <c r="L317" s="33"/>
      <c r="M317" s="33"/>
      <c r="N317" s="33"/>
      <c r="O317" s="33"/>
      <c r="P317" s="33"/>
      <c r="Q317" s="33"/>
      <c r="R317" s="33"/>
      <c r="S317" s="33"/>
      <c r="T317" s="33"/>
      <c r="U317" s="33"/>
      <c r="V317" s="33"/>
      <c r="W317" s="33"/>
      <c r="X317" s="33"/>
      <c r="Y317" s="33"/>
      <c r="Z317" s="33"/>
    </row>
    <row r="318" spans="1:26" ht="15">
      <c r="A318" s="25"/>
      <c r="B318" s="25"/>
      <c r="C318" s="25"/>
      <c r="D318" s="25"/>
      <c r="E318" s="25"/>
      <c r="F318" s="25"/>
      <c r="G318" s="33"/>
      <c r="H318" s="33"/>
      <c r="I318" s="35"/>
      <c r="J318" s="35"/>
      <c r="K318" s="35"/>
      <c r="L318" s="33"/>
      <c r="M318" s="33"/>
      <c r="N318" s="33"/>
      <c r="O318" s="33"/>
      <c r="P318" s="33"/>
      <c r="Q318" s="33"/>
      <c r="R318" s="33"/>
      <c r="S318" s="33"/>
      <c r="T318" s="33"/>
      <c r="U318" s="33"/>
      <c r="V318" s="33"/>
      <c r="W318" s="33"/>
      <c r="X318" s="33"/>
      <c r="Y318" s="33"/>
      <c r="Z318" s="33"/>
    </row>
    <row r="319" spans="1:26" ht="15">
      <c r="A319" s="25"/>
      <c r="B319" s="25"/>
      <c r="C319" s="25"/>
      <c r="D319" s="25"/>
      <c r="E319" s="25"/>
      <c r="F319" s="25"/>
      <c r="G319" s="33"/>
      <c r="H319" s="33"/>
      <c r="I319" s="35"/>
      <c r="J319" s="35"/>
      <c r="K319" s="35"/>
      <c r="L319" s="33"/>
      <c r="M319" s="33"/>
      <c r="N319" s="33"/>
      <c r="O319" s="33"/>
      <c r="P319" s="33"/>
      <c r="Q319" s="33"/>
      <c r="R319" s="33"/>
      <c r="S319" s="33"/>
      <c r="T319" s="33"/>
      <c r="U319" s="33"/>
      <c r="V319" s="33"/>
      <c r="W319" s="33"/>
      <c r="X319" s="33"/>
      <c r="Y319" s="33"/>
      <c r="Z319" s="33"/>
    </row>
    <row r="320" spans="1:26" ht="15">
      <c r="A320" s="25"/>
      <c r="B320" s="25"/>
      <c r="C320" s="25"/>
      <c r="D320" s="25"/>
      <c r="E320" s="25"/>
      <c r="F320" s="25"/>
      <c r="G320" s="33"/>
      <c r="H320" s="33"/>
      <c r="I320" s="35"/>
      <c r="J320" s="35"/>
      <c r="K320" s="35"/>
      <c r="L320" s="33"/>
      <c r="M320" s="33"/>
      <c r="N320" s="33"/>
      <c r="O320" s="33"/>
      <c r="P320" s="33"/>
      <c r="Q320" s="33"/>
      <c r="R320" s="33"/>
      <c r="S320" s="33"/>
      <c r="T320" s="33"/>
      <c r="U320" s="33"/>
      <c r="V320" s="33"/>
      <c r="W320" s="33"/>
      <c r="X320" s="33"/>
      <c r="Y320" s="33"/>
      <c r="Z320" s="33"/>
    </row>
    <row r="321" spans="1:26" ht="15">
      <c r="A321" s="25"/>
      <c r="B321" s="25"/>
      <c r="C321" s="25"/>
      <c r="D321" s="25"/>
      <c r="E321" s="25"/>
      <c r="F321" s="25"/>
      <c r="G321" s="33"/>
      <c r="H321" s="33"/>
      <c r="I321" s="35"/>
      <c r="J321" s="35"/>
      <c r="K321" s="35"/>
      <c r="L321" s="33"/>
      <c r="M321" s="33"/>
      <c r="N321" s="33"/>
      <c r="O321" s="33"/>
      <c r="P321" s="33"/>
      <c r="Q321" s="33"/>
      <c r="R321" s="33"/>
      <c r="S321" s="33"/>
      <c r="T321" s="33"/>
      <c r="U321" s="33"/>
      <c r="V321" s="33"/>
      <c r="W321" s="33"/>
      <c r="X321" s="33"/>
      <c r="Y321" s="33"/>
      <c r="Z321" s="33"/>
    </row>
    <row r="322" spans="1:26" ht="15">
      <c r="A322" s="25"/>
      <c r="B322" s="25"/>
      <c r="C322" s="25"/>
      <c r="D322" s="25"/>
      <c r="E322" s="25"/>
      <c r="F322" s="25"/>
      <c r="G322" s="33"/>
      <c r="H322" s="33"/>
      <c r="I322" s="35"/>
      <c r="J322" s="35"/>
      <c r="K322" s="35"/>
      <c r="L322" s="33"/>
      <c r="M322" s="33"/>
      <c r="N322" s="33"/>
      <c r="O322" s="33"/>
      <c r="P322" s="33"/>
      <c r="Q322" s="33"/>
      <c r="R322" s="33"/>
      <c r="S322" s="33"/>
      <c r="T322" s="33"/>
      <c r="U322" s="33"/>
      <c r="V322" s="33"/>
      <c r="W322" s="33"/>
      <c r="X322" s="33"/>
      <c r="Y322" s="33"/>
      <c r="Z322" s="33"/>
    </row>
    <row r="323" spans="1:26" ht="15">
      <c r="A323" s="25"/>
      <c r="B323" s="25"/>
      <c r="C323" s="25"/>
      <c r="D323" s="25"/>
      <c r="E323" s="25"/>
      <c r="F323" s="25"/>
      <c r="G323" s="33"/>
      <c r="H323" s="33"/>
      <c r="I323" s="35"/>
      <c r="J323" s="35"/>
      <c r="K323" s="35"/>
      <c r="L323" s="33"/>
      <c r="M323" s="33"/>
      <c r="N323" s="33"/>
      <c r="O323" s="33"/>
      <c r="P323" s="33"/>
      <c r="Q323" s="33"/>
      <c r="R323" s="33"/>
      <c r="S323" s="33"/>
      <c r="T323" s="33"/>
      <c r="U323" s="33"/>
      <c r="V323" s="33"/>
      <c r="W323" s="33"/>
      <c r="X323" s="33"/>
      <c r="Y323" s="33"/>
      <c r="Z323" s="33"/>
    </row>
    <row r="324" spans="1:26" ht="15">
      <c r="A324" s="25"/>
      <c r="B324" s="25"/>
      <c r="C324" s="25"/>
      <c r="D324" s="25"/>
      <c r="E324" s="25"/>
      <c r="F324" s="25"/>
      <c r="G324" s="33"/>
      <c r="H324" s="33"/>
      <c r="I324" s="35"/>
      <c r="J324" s="35"/>
      <c r="K324" s="35"/>
      <c r="L324" s="33"/>
      <c r="M324" s="33"/>
      <c r="N324" s="33"/>
      <c r="O324" s="33"/>
      <c r="P324" s="33"/>
      <c r="Q324" s="33"/>
      <c r="R324" s="33"/>
      <c r="S324" s="33"/>
      <c r="T324" s="33"/>
      <c r="U324" s="33"/>
      <c r="V324" s="33"/>
      <c r="W324" s="33"/>
      <c r="X324" s="33"/>
      <c r="Y324" s="33"/>
      <c r="Z324" s="33"/>
    </row>
    <row r="325" spans="1:26" ht="15">
      <c r="A325" s="25"/>
      <c r="B325" s="25"/>
      <c r="C325" s="25"/>
      <c r="D325" s="25"/>
      <c r="E325" s="25"/>
      <c r="F325" s="25"/>
      <c r="G325" s="33"/>
      <c r="H325" s="33"/>
      <c r="I325" s="35"/>
      <c r="J325" s="35"/>
      <c r="K325" s="35"/>
      <c r="L325" s="33"/>
      <c r="M325" s="33"/>
      <c r="N325" s="33"/>
      <c r="O325" s="33"/>
      <c r="P325" s="33"/>
      <c r="Q325" s="33"/>
      <c r="R325" s="33"/>
      <c r="S325" s="33"/>
      <c r="T325" s="33"/>
      <c r="U325" s="33"/>
      <c r="V325" s="33"/>
      <c r="W325" s="33"/>
      <c r="X325" s="33"/>
      <c r="Y325" s="33"/>
      <c r="Z325" s="33"/>
    </row>
    <row r="326" spans="1:26" ht="15">
      <c r="A326" s="25"/>
      <c r="B326" s="25"/>
      <c r="C326" s="25"/>
      <c r="D326" s="25"/>
      <c r="E326" s="25"/>
      <c r="F326" s="25"/>
      <c r="G326" s="33"/>
      <c r="H326" s="33"/>
      <c r="I326" s="35"/>
      <c r="J326" s="35"/>
      <c r="K326" s="35"/>
      <c r="L326" s="33"/>
      <c r="M326" s="33"/>
      <c r="N326" s="33"/>
      <c r="O326" s="33"/>
      <c r="P326" s="33"/>
      <c r="Q326" s="33"/>
      <c r="R326" s="33"/>
      <c r="S326" s="33"/>
      <c r="T326" s="33"/>
      <c r="U326" s="33"/>
      <c r="V326" s="33"/>
      <c r="W326" s="33"/>
      <c r="X326" s="33"/>
      <c r="Y326" s="33"/>
      <c r="Z326" s="33"/>
    </row>
    <row r="327" spans="1:26" ht="15">
      <c r="A327" s="25"/>
      <c r="B327" s="25"/>
      <c r="C327" s="25"/>
      <c r="D327" s="25"/>
      <c r="E327" s="25"/>
      <c r="F327" s="25"/>
      <c r="G327" s="33"/>
      <c r="H327" s="33"/>
      <c r="I327" s="35"/>
      <c r="J327" s="35"/>
      <c r="K327" s="35"/>
      <c r="L327" s="33"/>
      <c r="M327" s="33"/>
      <c r="N327" s="33"/>
      <c r="O327" s="33"/>
      <c r="P327" s="33"/>
      <c r="Q327" s="33"/>
      <c r="R327" s="33"/>
      <c r="S327" s="33"/>
      <c r="T327" s="33"/>
      <c r="U327" s="33"/>
      <c r="V327" s="33"/>
      <c r="W327" s="33"/>
      <c r="X327" s="33"/>
      <c r="Y327" s="33"/>
      <c r="Z327" s="33"/>
    </row>
    <row r="328" spans="1:26" ht="15">
      <c r="A328" s="25"/>
      <c r="B328" s="25"/>
      <c r="C328" s="25"/>
      <c r="D328" s="25"/>
      <c r="E328" s="25"/>
      <c r="F328" s="25"/>
      <c r="G328" s="33"/>
      <c r="H328" s="33"/>
      <c r="I328" s="35"/>
      <c r="J328" s="35"/>
      <c r="K328" s="35"/>
      <c r="L328" s="33"/>
      <c r="M328" s="33"/>
      <c r="N328" s="33"/>
      <c r="O328" s="33"/>
      <c r="P328" s="33"/>
      <c r="Q328" s="33"/>
      <c r="R328" s="33"/>
      <c r="S328" s="33"/>
      <c r="T328" s="33"/>
      <c r="U328" s="33"/>
      <c r="V328" s="33"/>
      <c r="W328" s="33"/>
      <c r="X328" s="33"/>
      <c r="Y328" s="33"/>
      <c r="Z328" s="33"/>
    </row>
    <row r="329" spans="1:26" ht="15">
      <c r="A329" s="25"/>
      <c r="B329" s="25"/>
      <c r="C329" s="25"/>
      <c r="D329" s="25"/>
      <c r="E329" s="25"/>
      <c r="F329" s="25"/>
      <c r="G329" s="33"/>
      <c r="H329" s="33"/>
      <c r="I329" s="35"/>
      <c r="J329" s="35"/>
      <c r="K329" s="35"/>
      <c r="L329" s="33"/>
      <c r="M329" s="33"/>
      <c r="N329" s="33"/>
      <c r="O329" s="33"/>
      <c r="P329" s="33"/>
      <c r="Q329" s="33"/>
      <c r="R329" s="33"/>
      <c r="S329" s="33"/>
      <c r="T329" s="33"/>
      <c r="U329" s="33"/>
      <c r="V329" s="33"/>
      <c r="W329" s="33"/>
      <c r="X329" s="33"/>
      <c r="Y329" s="33"/>
      <c r="Z329" s="33"/>
    </row>
    <row r="330" spans="1:26" ht="15">
      <c r="A330" s="25"/>
      <c r="B330" s="25"/>
      <c r="C330" s="25"/>
      <c r="D330" s="25"/>
      <c r="E330" s="25"/>
      <c r="F330" s="25"/>
      <c r="G330" s="33"/>
      <c r="H330" s="33"/>
      <c r="I330" s="35"/>
      <c r="J330" s="35"/>
      <c r="K330" s="35"/>
      <c r="L330" s="33"/>
      <c r="M330" s="33"/>
      <c r="N330" s="33"/>
      <c r="O330" s="33"/>
      <c r="P330" s="33"/>
      <c r="Q330" s="33"/>
      <c r="R330" s="33"/>
      <c r="S330" s="33"/>
      <c r="T330" s="33"/>
      <c r="U330" s="33"/>
      <c r="V330" s="33"/>
      <c r="W330" s="33"/>
      <c r="X330" s="33"/>
      <c r="Y330" s="33"/>
      <c r="Z330" s="33"/>
    </row>
    <row r="331" spans="1:26" ht="15">
      <c r="A331" s="25"/>
      <c r="B331" s="25"/>
      <c r="C331" s="25"/>
      <c r="D331" s="25"/>
      <c r="E331" s="25"/>
      <c r="F331" s="25"/>
      <c r="G331" s="33"/>
      <c r="H331" s="33"/>
      <c r="I331" s="35"/>
      <c r="J331" s="35"/>
      <c r="K331" s="35"/>
      <c r="L331" s="33"/>
      <c r="M331" s="33"/>
      <c r="N331" s="33"/>
      <c r="O331" s="33"/>
      <c r="P331" s="33"/>
      <c r="Q331" s="33"/>
      <c r="R331" s="33"/>
      <c r="S331" s="33"/>
      <c r="T331" s="33"/>
      <c r="U331" s="33"/>
      <c r="V331" s="33"/>
      <c r="W331" s="33"/>
      <c r="X331" s="33"/>
      <c r="Y331" s="33"/>
      <c r="Z331" s="33"/>
    </row>
    <row r="332" spans="1:26" ht="15">
      <c r="A332" s="25"/>
      <c r="B332" s="25"/>
      <c r="C332" s="25"/>
      <c r="D332" s="25"/>
      <c r="E332" s="25"/>
      <c r="F332" s="25"/>
      <c r="G332" s="33"/>
      <c r="H332" s="33"/>
      <c r="I332" s="35"/>
      <c r="J332" s="35"/>
      <c r="K332" s="35"/>
      <c r="L332" s="33"/>
      <c r="M332" s="33"/>
      <c r="N332" s="33"/>
      <c r="O332" s="33"/>
      <c r="P332" s="33"/>
      <c r="Q332" s="33"/>
      <c r="R332" s="33"/>
      <c r="S332" s="33"/>
      <c r="T332" s="33"/>
      <c r="U332" s="33"/>
      <c r="V332" s="33"/>
      <c r="W332" s="33"/>
      <c r="X332" s="33"/>
      <c r="Y332" s="33"/>
      <c r="Z332" s="33"/>
    </row>
    <row r="333" spans="1:26" ht="15">
      <c r="A333" s="25"/>
      <c r="B333" s="25"/>
      <c r="C333" s="25"/>
      <c r="D333" s="25"/>
      <c r="E333" s="25"/>
      <c r="F333" s="25"/>
      <c r="G333" s="33"/>
      <c r="H333" s="33"/>
      <c r="I333" s="35"/>
      <c r="J333" s="35"/>
      <c r="K333" s="35"/>
      <c r="L333" s="33"/>
      <c r="M333" s="33"/>
      <c r="N333" s="33"/>
      <c r="O333" s="33"/>
      <c r="P333" s="33"/>
      <c r="Q333" s="33"/>
      <c r="R333" s="33"/>
      <c r="S333" s="33"/>
      <c r="T333" s="33"/>
      <c r="U333" s="33"/>
      <c r="V333" s="33"/>
      <c r="W333" s="33"/>
      <c r="X333" s="33"/>
      <c r="Y333" s="33"/>
      <c r="Z333" s="33"/>
    </row>
    <row r="334" spans="1:26" ht="15">
      <c r="A334" s="25"/>
      <c r="B334" s="25"/>
      <c r="C334" s="25"/>
      <c r="D334" s="25"/>
      <c r="E334" s="25"/>
      <c r="F334" s="25"/>
      <c r="G334" s="33"/>
      <c r="H334" s="33"/>
      <c r="I334" s="35"/>
      <c r="J334" s="35"/>
      <c r="K334" s="35"/>
      <c r="L334" s="33"/>
      <c r="M334" s="33"/>
      <c r="N334" s="33"/>
      <c r="O334" s="33"/>
      <c r="P334" s="33"/>
      <c r="Q334" s="33"/>
      <c r="R334" s="33"/>
      <c r="S334" s="33"/>
      <c r="T334" s="33"/>
      <c r="U334" s="33"/>
      <c r="V334" s="33"/>
      <c r="W334" s="33"/>
      <c r="X334" s="33"/>
      <c r="Y334" s="33"/>
      <c r="Z334" s="33"/>
    </row>
    <row r="335" spans="1:26" ht="15">
      <c r="A335" s="25"/>
      <c r="B335" s="25"/>
      <c r="C335" s="25"/>
      <c r="D335" s="25"/>
      <c r="E335" s="25"/>
      <c r="F335" s="25"/>
      <c r="G335" s="33"/>
      <c r="H335" s="33"/>
      <c r="I335" s="35"/>
      <c r="J335" s="35"/>
      <c r="K335" s="35"/>
      <c r="L335" s="33"/>
      <c r="M335" s="33"/>
      <c r="N335" s="33"/>
      <c r="O335" s="33"/>
      <c r="P335" s="33"/>
      <c r="Q335" s="33"/>
      <c r="R335" s="33"/>
      <c r="S335" s="33"/>
      <c r="T335" s="33"/>
      <c r="U335" s="33"/>
      <c r="V335" s="33"/>
      <c r="W335" s="33"/>
      <c r="X335" s="33"/>
      <c r="Y335" s="33"/>
      <c r="Z335" s="33"/>
    </row>
    <row r="336" spans="1:26" ht="15">
      <c r="A336" s="25"/>
      <c r="B336" s="25"/>
      <c r="C336" s="25"/>
      <c r="D336" s="25"/>
      <c r="E336" s="25"/>
      <c r="F336" s="25"/>
      <c r="G336" s="33"/>
      <c r="H336" s="33"/>
      <c r="I336" s="35"/>
      <c r="J336" s="35"/>
      <c r="K336" s="35"/>
      <c r="L336" s="33"/>
      <c r="M336" s="33"/>
      <c r="N336" s="33"/>
      <c r="O336" s="33"/>
      <c r="P336" s="33"/>
      <c r="Q336" s="33"/>
      <c r="R336" s="33"/>
      <c r="S336" s="33"/>
      <c r="T336" s="33"/>
      <c r="U336" s="33"/>
      <c r="V336" s="33"/>
      <c r="W336" s="33"/>
      <c r="X336" s="33"/>
      <c r="Y336" s="33"/>
      <c r="Z336" s="33"/>
    </row>
    <row r="337" spans="1:26" ht="15">
      <c r="A337" s="25"/>
      <c r="B337" s="25"/>
      <c r="C337" s="25"/>
      <c r="D337" s="25"/>
      <c r="E337" s="25"/>
      <c r="F337" s="25"/>
      <c r="G337" s="33"/>
      <c r="H337" s="33"/>
      <c r="I337" s="35"/>
      <c r="J337" s="35"/>
      <c r="K337" s="35"/>
      <c r="L337" s="33"/>
      <c r="M337" s="33"/>
      <c r="N337" s="33"/>
      <c r="O337" s="33"/>
      <c r="P337" s="33"/>
      <c r="Q337" s="33"/>
      <c r="R337" s="33"/>
      <c r="S337" s="33"/>
      <c r="T337" s="33"/>
      <c r="U337" s="33"/>
      <c r="V337" s="33"/>
      <c r="W337" s="33"/>
      <c r="X337" s="33"/>
      <c r="Y337" s="33"/>
      <c r="Z337" s="33"/>
    </row>
    <row r="338" spans="1:26" ht="15">
      <c r="A338" s="25"/>
      <c r="B338" s="25"/>
      <c r="C338" s="25"/>
      <c r="D338" s="25"/>
      <c r="E338" s="25"/>
      <c r="F338" s="25"/>
      <c r="G338" s="33"/>
      <c r="H338" s="33"/>
      <c r="I338" s="35"/>
      <c r="J338" s="35"/>
      <c r="K338" s="35"/>
      <c r="L338" s="33"/>
      <c r="M338" s="33"/>
      <c r="N338" s="33"/>
      <c r="O338" s="33"/>
      <c r="P338" s="33"/>
      <c r="Q338" s="33"/>
      <c r="R338" s="33"/>
      <c r="S338" s="33"/>
      <c r="T338" s="33"/>
      <c r="U338" s="33"/>
      <c r="V338" s="33"/>
      <c r="W338" s="33"/>
      <c r="X338" s="33"/>
      <c r="Y338" s="33"/>
      <c r="Z338" s="33"/>
    </row>
  </sheetData>
  <mergeCells count="668">
    <mergeCell ref="K48:K50"/>
    <mergeCell ref="K41:K42"/>
    <mergeCell ref="C48:D50"/>
    <mergeCell ref="E48:E50"/>
    <mergeCell ref="F48:F50"/>
    <mergeCell ref="G48:G50"/>
    <mergeCell ref="H48:I50"/>
    <mergeCell ref="J48:J50"/>
    <mergeCell ref="G43:J43"/>
    <mergeCell ref="B44:F44"/>
    <mergeCell ref="G44:K44"/>
    <mergeCell ref="B46:K46"/>
    <mergeCell ref="C47:F47"/>
    <mergeCell ref="H47:K47"/>
    <mergeCell ref="J4:K4"/>
    <mergeCell ref="J7:K7"/>
    <mergeCell ref="B2:K2"/>
    <mergeCell ref="B3:C3"/>
    <mergeCell ref="J3:K3"/>
    <mergeCell ref="B4:C4"/>
    <mergeCell ref="B5:C5"/>
    <mergeCell ref="B6:C6"/>
    <mergeCell ref="B7:C7"/>
    <mergeCell ref="B17:B18"/>
    <mergeCell ref="J12:J14"/>
    <mergeCell ref="K12:K14"/>
    <mergeCell ref="K15:K16"/>
    <mergeCell ref="K17:K18"/>
    <mergeCell ref="J5:K5"/>
    <mergeCell ref="J6:K6"/>
    <mergeCell ref="C12:D14"/>
    <mergeCell ref="C16:D16"/>
    <mergeCell ref="C17:D17"/>
    <mergeCell ref="G12:G14"/>
    <mergeCell ref="H12:I14"/>
    <mergeCell ref="H15:I15"/>
    <mergeCell ref="H16:I16"/>
    <mergeCell ref="H17:I17"/>
    <mergeCell ref="F30:F32"/>
    <mergeCell ref="J30:J32"/>
    <mergeCell ref="K30:K32"/>
    <mergeCell ref="B33:B34"/>
    <mergeCell ref="B8:K8"/>
    <mergeCell ref="B9:K9"/>
    <mergeCell ref="B10:K10"/>
    <mergeCell ref="C11:F11"/>
    <mergeCell ref="H11:K11"/>
    <mergeCell ref="B12:B14"/>
    <mergeCell ref="F23:F24"/>
    <mergeCell ref="G23:G24"/>
    <mergeCell ref="G30:G32"/>
    <mergeCell ref="H30:I32"/>
    <mergeCell ref="B28:K28"/>
    <mergeCell ref="C29:F29"/>
    <mergeCell ref="H29:K29"/>
    <mergeCell ref="B30:B32"/>
    <mergeCell ref="C30:D32"/>
    <mergeCell ref="E30:E32"/>
    <mergeCell ref="H18:I18"/>
    <mergeCell ref="H19:I19"/>
    <mergeCell ref="H51:I51"/>
    <mergeCell ref="H52:I52"/>
    <mergeCell ref="F17:F18"/>
    <mergeCell ref="G17:G18"/>
    <mergeCell ref="F19:F20"/>
    <mergeCell ref="G19:G20"/>
    <mergeCell ref="F21:F22"/>
    <mergeCell ref="G21:G22"/>
    <mergeCell ref="G26:K26"/>
    <mergeCell ref="B19:B20"/>
    <mergeCell ref="B21:B22"/>
    <mergeCell ref="B23:B24"/>
    <mergeCell ref="C19:D19"/>
    <mergeCell ref="C20:D20"/>
    <mergeCell ref="C21:D21"/>
    <mergeCell ref="C22:D22"/>
    <mergeCell ref="C23:D23"/>
    <mergeCell ref="C24:D24"/>
    <mergeCell ref="G25:J25"/>
    <mergeCell ref="B25:E25"/>
    <mergeCell ref="B26:F26"/>
    <mergeCell ref="E12:E14"/>
    <mergeCell ref="F12:F14"/>
    <mergeCell ref="B15:B16"/>
    <mergeCell ref="C15:D15"/>
    <mergeCell ref="F15:F16"/>
    <mergeCell ref="G15:G16"/>
    <mergeCell ref="C18:D18"/>
    <mergeCell ref="K19:K20"/>
    <mergeCell ref="K21:K22"/>
    <mergeCell ref="K23:K24"/>
    <mergeCell ref="H20:I20"/>
    <mergeCell ref="H21:I21"/>
    <mergeCell ref="H22:I22"/>
    <mergeCell ref="H23:I23"/>
    <mergeCell ref="H24:I24"/>
    <mergeCell ref="B35:B36"/>
    <mergeCell ref="F35:F36"/>
    <mergeCell ref="G35:G36"/>
    <mergeCell ref="H35:I35"/>
    <mergeCell ref="K35:K36"/>
    <mergeCell ref="H36:I36"/>
    <mergeCell ref="C35:D35"/>
    <mergeCell ref="C36:D36"/>
    <mergeCell ref="F33:F34"/>
    <mergeCell ref="G33:G34"/>
    <mergeCell ref="H33:I33"/>
    <mergeCell ref="K33:K34"/>
    <mergeCell ref="H34:I34"/>
    <mergeCell ref="C33:D33"/>
    <mergeCell ref="C34:D34"/>
    <mergeCell ref="K37:K38"/>
    <mergeCell ref="H38:I38"/>
    <mergeCell ref="C37:D37"/>
    <mergeCell ref="C38:D38"/>
    <mergeCell ref="B39:B40"/>
    <mergeCell ref="F39:F40"/>
    <mergeCell ref="G39:G40"/>
    <mergeCell ref="H39:I39"/>
    <mergeCell ref="K39:K40"/>
    <mergeCell ref="H40:I40"/>
    <mergeCell ref="F41:F42"/>
    <mergeCell ref="G41:G42"/>
    <mergeCell ref="H41:I41"/>
    <mergeCell ref="B37:B38"/>
    <mergeCell ref="F37:F38"/>
    <mergeCell ref="G37:G38"/>
    <mergeCell ref="H37:I37"/>
    <mergeCell ref="H42:I42"/>
    <mergeCell ref="C41:D41"/>
    <mergeCell ref="C42:D42"/>
    <mergeCell ref="B43:E43"/>
    <mergeCell ref="C39:D39"/>
    <mergeCell ref="C40:D40"/>
    <mergeCell ref="B41:B42"/>
    <mergeCell ref="G124:G125"/>
    <mergeCell ref="F126:F127"/>
    <mergeCell ref="G126:G127"/>
    <mergeCell ref="H60:I60"/>
    <mergeCell ref="H66:I68"/>
    <mergeCell ref="H53:I53"/>
    <mergeCell ref="H54:I54"/>
    <mergeCell ref="H55:I55"/>
    <mergeCell ref="H56:I56"/>
    <mergeCell ref="H57:I57"/>
    <mergeCell ref="F106:F107"/>
    <mergeCell ref="G106:G107"/>
    <mergeCell ref="F108:F109"/>
    <mergeCell ref="G108:G109"/>
    <mergeCell ref="F128:F129"/>
    <mergeCell ref="G128:G129"/>
    <mergeCell ref="F119:F121"/>
    <mergeCell ref="F122:F123"/>
    <mergeCell ref="G122:G123"/>
    <mergeCell ref="F124:F125"/>
    <mergeCell ref="B106:B107"/>
    <mergeCell ref="C106:D106"/>
    <mergeCell ref="C107:D107"/>
    <mergeCell ref="B108:B109"/>
    <mergeCell ref="C111:D111"/>
    <mergeCell ref="G114:J114"/>
    <mergeCell ref="F110:F111"/>
    <mergeCell ref="G110:G111"/>
    <mergeCell ref="F112:F113"/>
    <mergeCell ref="G112:G113"/>
    <mergeCell ref="C128:D128"/>
    <mergeCell ref="H123:I123"/>
    <mergeCell ref="H124:I124"/>
    <mergeCell ref="H125:I125"/>
    <mergeCell ref="C112:D112"/>
    <mergeCell ref="C113:D113"/>
    <mergeCell ref="B117:K117"/>
    <mergeCell ref="C118:F118"/>
    <mergeCell ref="H118:K118"/>
    <mergeCell ref="G115:K115"/>
    <mergeCell ref="K130:K131"/>
    <mergeCell ref="C109:D109"/>
    <mergeCell ref="C110:D110"/>
    <mergeCell ref="C119:D121"/>
    <mergeCell ref="E119:E121"/>
    <mergeCell ref="G119:G121"/>
    <mergeCell ref="H119:I121"/>
    <mergeCell ref="H122:I122"/>
    <mergeCell ref="C122:D122"/>
    <mergeCell ref="C123:D123"/>
    <mergeCell ref="J119:J121"/>
    <mergeCell ref="K119:K121"/>
    <mergeCell ref="K122:K123"/>
    <mergeCell ref="K124:K125"/>
    <mergeCell ref="K126:K127"/>
    <mergeCell ref="K128:K129"/>
    <mergeCell ref="G133:K133"/>
    <mergeCell ref="C135:F135"/>
    <mergeCell ref="H135:K135"/>
    <mergeCell ref="C129:D129"/>
    <mergeCell ref="C130:D130"/>
    <mergeCell ref="F130:F131"/>
    <mergeCell ref="G130:G131"/>
    <mergeCell ref="C131:D131"/>
    <mergeCell ref="B132:E132"/>
    <mergeCell ref="G132:J132"/>
    <mergeCell ref="B128:B129"/>
    <mergeCell ref="B130:B131"/>
    <mergeCell ref="B136:B138"/>
    <mergeCell ref="B114:E114"/>
    <mergeCell ref="B115:F115"/>
    <mergeCell ref="B133:F133"/>
    <mergeCell ref="C124:D124"/>
    <mergeCell ref="C125:D125"/>
    <mergeCell ref="C126:D126"/>
    <mergeCell ref="C127:D127"/>
    <mergeCell ref="B110:B111"/>
    <mergeCell ref="B112:B113"/>
    <mergeCell ref="B119:B121"/>
    <mergeCell ref="B122:B123"/>
    <mergeCell ref="B124:B125"/>
    <mergeCell ref="B126:B127"/>
    <mergeCell ref="G145:G146"/>
    <mergeCell ref="G147:G148"/>
    <mergeCell ref="C147:D147"/>
    <mergeCell ref="C148:D148"/>
    <mergeCell ref="B139:B140"/>
    <mergeCell ref="B141:B142"/>
    <mergeCell ref="B143:B144"/>
    <mergeCell ref="B145:B146"/>
    <mergeCell ref="B147:B148"/>
    <mergeCell ref="G136:G138"/>
    <mergeCell ref="C139:D139"/>
    <mergeCell ref="F145:F146"/>
    <mergeCell ref="F147:F148"/>
    <mergeCell ref="F139:F140"/>
    <mergeCell ref="G139:G140"/>
    <mergeCell ref="F141:F142"/>
    <mergeCell ref="G141:G142"/>
    <mergeCell ref="F143:F144"/>
    <mergeCell ref="G143:G144"/>
    <mergeCell ref="C144:D144"/>
    <mergeCell ref="C145:D145"/>
    <mergeCell ref="C146:D146"/>
    <mergeCell ref="C136:D138"/>
    <mergeCell ref="E136:E138"/>
    <mergeCell ref="F136:F138"/>
    <mergeCell ref="H141:I141"/>
    <mergeCell ref="H130:I130"/>
    <mergeCell ref="H131:I131"/>
    <mergeCell ref="H136:I138"/>
    <mergeCell ref="B149:E149"/>
    <mergeCell ref="B150:F150"/>
    <mergeCell ref="C140:D140"/>
    <mergeCell ref="C141:D141"/>
    <mergeCell ref="C142:D142"/>
    <mergeCell ref="C143:D143"/>
    <mergeCell ref="H144:I144"/>
    <mergeCell ref="H145:I145"/>
    <mergeCell ref="K145:K146"/>
    <mergeCell ref="K147:K148"/>
    <mergeCell ref="H148:I148"/>
    <mergeCell ref="H126:I126"/>
    <mergeCell ref="H127:I127"/>
    <mergeCell ref="H128:I128"/>
    <mergeCell ref="H129:I129"/>
    <mergeCell ref="H140:I140"/>
    <mergeCell ref="J136:J138"/>
    <mergeCell ref="K136:K138"/>
    <mergeCell ref="H139:I139"/>
    <mergeCell ref="K139:K140"/>
    <mergeCell ref="H146:I146"/>
    <mergeCell ref="H147:I147"/>
    <mergeCell ref="K141:K142"/>
    <mergeCell ref="H142:I142"/>
    <mergeCell ref="H143:I143"/>
    <mergeCell ref="K143:K144"/>
    <mergeCell ref="B154:B156"/>
    <mergeCell ref="B157:B158"/>
    <mergeCell ref="B159:B160"/>
    <mergeCell ref="F159:F160"/>
    <mergeCell ref="G159:G160"/>
    <mergeCell ref="H159:I159"/>
    <mergeCell ref="H171:I173"/>
    <mergeCell ref="J171:J173"/>
    <mergeCell ref="B167:E167"/>
    <mergeCell ref="G167:J167"/>
    <mergeCell ref="B168:F168"/>
    <mergeCell ref="G168:K168"/>
    <mergeCell ref="C170:F170"/>
    <mergeCell ref="H170:K170"/>
    <mergeCell ref="B171:B173"/>
    <mergeCell ref="K171:K173"/>
    <mergeCell ref="B161:B162"/>
    <mergeCell ref="F161:F162"/>
    <mergeCell ref="G161:G162"/>
    <mergeCell ref="H161:I161"/>
    <mergeCell ref="K161:K162"/>
    <mergeCell ref="G149:J149"/>
    <mergeCell ref="G150:K150"/>
    <mergeCell ref="B152:K152"/>
    <mergeCell ref="C153:F153"/>
    <mergeCell ref="H153:K153"/>
    <mergeCell ref="H165:I165"/>
    <mergeCell ref="H166:I166"/>
    <mergeCell ref="K159:K160"/>
    <mergeCell ref="H160:I160"/>
    <mergeCell ref="C159:D159"/>
    <mergeCell ref="C160:D160"/>
    <mergeCell ref="C161:D161"/>
    <mergeCell ref="C162:D162"/>
    <mergeCell ref="H162:I162"/>
    <mergeCell ref="F171:F173"/>
    <mergeCell ref="G171:G173"/>
    <mergeCell ref="C171:D173"/>
    <mergeCell ref="E171:E173"/>
    <mergeCell ref="C163:D163"/>
    <mergeCell ref="F163:F164"/>
    <mergeCell ref="G163:G164"/>
    <mergeCell ref="C164:D164"/>
    <mergeCell ref="B163:B164"/>
    <mergeCell ref="B165:B166"/>
    <mergeCell ref="C165:D165"/>
    <mergeCell ref="F165:F166"/>
    <mergeCell ref="G165:G166"/>
    <mergeCell ref="K165:K166"/>
    <mergeCell ref="C166:D166"/>
    <mergeCell ref="H163:I163"/>
    <mergeCell ref="K163:K164"/>
    <mergeCell ref="H164:I164"/>
    <mergeCell ref="H175:I175"/>
    <mergeCell ref="F176:F177"/>
    <mergeCell ref="G176:G177"/>
    <mergeCell ref="H176:I176"/>
    <mergeCell ref="K176:K177"/>
    <mergeCell ref="H177:I177"/>
    <mergeCell ref="K180:K181"/>
    <mergeCell ref="K182:K183"/>
    <mergeCell ref="K192:K193"/>
    <mergeCell ref="G189:G191"/>
    <mergeCell ref="H189:I191"/>
    <mergeCell ref="J189:J191"/>
    <mergeCell ref="K189:K191"/>
    <mergeCell ref="G185:K185"/>
    <mergeCell ref="B187:K187"/>
    <mergeCell ref="C188:F188"/>
    <mergeCell ref="B174:B175"/>
    <mergeCell ref="C174:D174"/>
    <mergeCell ref="C175:D175"/>
    <mergeCell ref="C176:D176"/>
    <mergeCell ref="C177:D177"/>
    <mergeCell ref="K178:K179"/>
    <mergeCell ref="F174:F175"/>
    <mergeCell ref="G174:G175"/>
    <mergeCell ref="H174:I174"/>
    <mergeCell ref="K174:K175"/>
    <mergeCell ref="H183:I183"/>
    <mergeCell ref="B184:E184"/>
    <mergeCell ref="G184:J184"/>
    <mergeCell ref="B185:F185"/>
    <mergeCell ref="B192:B193"/>
    <mergeCell ref="B194:B195"/>
    <mergeCell ref="C194:D194"/>
    <mergeCell ref="H188:K188"/>
    <mergeCell ref="C189:D191"/>
    <mergeCell ref="E189:E191"/>
    <mergeCell ref="H178:I178"/>
    <mergeCell ref="C179:D179"/>
    <mergeCell ref="H179:I179"/>
    <mergeCell ref="C180:D180"/>
    <mergeCell ref="C181:D181"/>
    <mergeCell ref="C182:D182"/>
    <mergeCell ref="H182:I182"/>
    <mergeCell ref="B200:B201"/>
    <mergeCell ref="F200:F201"/>
    <mergeCell ref="F209:F210"/>
    <mergeCell ref="K194:K195"/>
    <mergeCell ref="H180:I180"/>
    <mergeCell ref="H181:I181"/>
    <mergeCell ref="H192:I192"/>
    <mergeCell ref="H193:I193"/>
    <mergeCell ref="H194:I194"/>
    <mergeCell ref="H195:I195"/>
    <mergeCell ref="C193:D193"/>
    <mergeCell ref="B209:B210"/>
    <mergeCell ref="C200:D200"/>
    <mergeCell ref="C201:D201"/>
    <mergeCell ref="B202:E202"/>
    <mergeCell ref="B203:F203"/>
    <mergeCell ref="C205:F205"/>
    <mergeCell ref="B206:B208"/>
    <mergeCell ref="C210:D210"/>
    <mergeCell ref="B196:B197"/>
    <mergeCell ref="B176:B177"/>
    <mergeCell ref="B178:B179"/>
    <mergeCell ref="B180:B181"/>
    <mergeCell ref="B182:B183"/>
    <mergeCell ref="B189:B191"/>
    <mergeCell ref="C192:D192"/>
    <mergeCell ref="C178:D178"/>
    <mergeCell ref="C183:D183"/>
    <mergeCell ref="F217:F218"/>
    <mergeCell ref="G217:G218"/>
    <mergeCell ref="C216:D216"/>
    <mergeCell ref="C217:D217"/>
    <mergeCell ref="C218:D218"/>
    <mergeCell ref="C195:D195"/>
    <mergeCell ref="G202:J202"/>
    <mergeCell ref="G203:K203"/>
    <mergeCell ref="H205:K205"/>
    <mergeCell ref="B211:B212"/>
    <mergeCell ref="B213:B214"/>
    <mergeCell ref="B215:B216"/>
    <mergeCell ref="F211:F212"/>
    <mergeCell ref="G211:G212"/>
    <mergeCell ref="F213:F214"/>
    <mergeCell ref="G213:G214"/>
    <mergeCell ref="F194:F195"/>
    <mergeCell ref="G194:G195"/>
    <mergeCell ref="F196:F197"/>
    <mergeCell ref="G196:G197"/>
    <mergeCell ref="H196:I196"/>
    <mergeCell ref="H201:I201"/>
    <mergeCell ref="F178:F179"/>
    <mergeCell ref="F180:F181"/>
    <mergeCell ref="G180:G181"/>
    <mergeCell ref="F182:F183"/>
    <mergeCell ref="G182:G183"/>
    <mergeCell ref="F192:F193"/>
    <mergeCell ref="G192:G193"/>
    <mergeCell ref="G178:G179"/>
    <mergeCell ref="F189:F191"/>
    <mergeCell ref="C198:D198"/>
    <mergeCell ref="C199:D199"/>
    <mergeCell ref="H218:I218"/>
    <mergeCell ref="C206:D208"/>
    <mergeCell ref="C209:D209"/>
    <mergeCell ref="C211:D211"/>
    <mergeCell ref="C212:D212"/>
    <mergeCell ref="C213:D213"/>
    <mergeCell ref="C214:D214"/>
    <mergeCell ref="C215:D215"/>
    <mergeCell ref="K196:K197"/>
    <mergeCell ref="H197:I197"/>
    <mergeCell ref="C196:D196"/>
    <mergeCell ref="C197:D197"/>
    <mergeCell ref="B198:B199"/>
    <mergeCell ref="F198:F199"/>
    <mergeCell ref="G198:G199"/>
    <mergeCell ref="H198:I198"/>
    <mergeCell ref="K198:K199"/>
    <mergeCell ref="H199:I199"/>
    <mergeCell ref="J84:J86"/>
    <mergeCell ref="G200:G201"/>
    <mergeCell ref="H200:I200"/>
    <mergeCell ref="K200:K201"/>
    <mergeCell ref="E206:E208"/>
    <mergeCell ref="F206:F208"/>
    <mergeCell ref="G206:G208"/>
    <mergeCell ref="H206:I208"/>
    <mergeCell ref="J206:J208"/>
    <mergeCell ref="K206:K208"/>
    <mergeCell ref="H211:I211"/>
    <mergeCell ref="K211:K212"/>
    <mergeCell ref="B69:B70"/>
    <mergeCell ref="B71:B72"/>
    <mergeCell ref="B73:B74"/>
    <mergeCell ref="B75:B76"/>
    <mergeCell ref="B77:B78"/>
    <mergeCell ref="F71:F72"/>
    <mergeCell ref="G71:G72"/>
    <mergeCell ref="F73:F74"/>
    <mergeCell ref="H71:I71"/>
    <mergeCell ref="K71:K72"/>
    <mergeCell ref="G209:G210"/>
    <mergeCell ref="H209:I209"/>
    <mergeCell ref="K209:K210"/>
    <mergeCell ref="H210:I210"/>
    <mergeCell ref="G73:G74"/>
    <mergeCell ref="G75:G76"/>
    <mergeCell ref="G77:G78"/>
    <mergeCell ref="H84:I86"/>
    <mergeCell ref="C77:D77"/>
    <mergeCell ref="C66:D68"/>
    <mergeCell ref="C69:D69"/>
    <mergeCell ref="C71:D71"/>
    <mergeCell ref="C72:D72"/>
    <mergeCell ref="C73:D73"/>
    <mergeCell ref="C74:D74"/>
    <mergeCell ref="C75:D75"/>
    <mergeCell ref="B66:B68"/>
    <mergeCell ref="E66:E68"/>
    <mergeCell ref="F66:F68"/>
    <mergeCell ref="G66:G68"/>
    <mergeCell ref="C70:D70"/>
    <mergeCell ref="C76:D76"/>
    <mergeCell ref="F69:F70"/>
    <mergeCell ref="G69:G70"/>
    <mergeCell ref="F75:F76"/>
    <mergeCell ref="K51:K52"/>
    <mergeCell ref="K53:K54"/>
    <mergeCell ref="K55:K56"/>
    <mergeCell ref="K57:K58"/>
    <mergeCell ref="K59:K60"/>
    <mergeCell ref="B57:B58"/>
    <mergeCell ref="B59:B60"/>
    <mergeCell ref="H58:I58"/>
    <mergeCell ref="H59:I59"/>
    <mergeCell ref="G53:G54"/>
    <mergeCell ref="F55:F56"/>
    <mergeCell ref="G55:G56"/>
    <mergeCell ref="F57:F58"/>
    <mergeCell ref="G57:G58"/>
    <mergeCell ref="F59:F60"/>
    <mergeCell ref="G59:G60"/>
    <mergeCell ref="H65:K65"/>
    <mergeCell ref="C59:D59"/>
    <mergeCell ref="C60:D60"/>
    <mergeCell ref="B61:E61"/>
    <mergeCell ref="G61:J61"/>
    <mergeCell ref="B62:F62"/>
    <mergeCell ref="G62:K62"/>
    <mergeCell ref="B64:K64"/>
    <mergeCell ref="B55:B56"/>
    <mergeCell ref="C55:D55"/>
    <mergeCell ref="C56:D56"/>
    <mergeCell ref="C57:D57"/>
    <mergeCell ref="C58:D58"/>
    <mergeCell ref="C65:F65"/>
    <mergeCell ref="B48:B50"/>
    <mergeCell ref="B51:B52"/>
    <mergeCell ref="C51:D51"/>
    <mergeCell ref="F51:F52"/>
    <mergeCell ref="G51:G52"/>
    <mergeCell ref="B53:B54"/>
    <mergeCell ref="C54:D54"/>
    <mergeCell ref="C52:D52"/>
    <mergeCell ref="C53:D53"/>
    <mergeCell ref="F53:F54"/>
    <mergeCell ref="K91:K92"/>
    <mergeCell ref="H92:I92"/>
    <mergeCell ref="H93:I93"/>
    <mergeCell ref="K93:K94"/>
    <mergeCell ref="H94:I94"/>
    <mergeCell ref="J66:J68"/>
    <mergeCell ref="K66:K68"/>
    <mergeCell ref="H69:I69"/>
    <mergeCell ref="K69:K70"/>
    <mergeCell ref="H70:I70"/>
    <mergeCell ref="H112:I112"/>
    <mergeCell ref="H113:I113"/>
    <mergeCell ref="H96:I96"/>
    <mergeCell ref="G97:J97"/>
    <mergeCell ref="G98:K98"/>
    <mergeCell ref="H87:I87"/>
    <mergeCell ref="K87:K88"/>
    <mergeCell ref="H88:I88"/>
    <mergeCell ref="H89:I89"/>
    <mergeCell ref="K89:K90"/>
    <mergeCell ref="K112:K113"/>
    <mergeCell ref="H100:K100"/>
    <mergeCell ref="H101:I103"/>
    <mergeCell ref="J101:J103"/>
    <mergeCell ref="K101:K103"/>
    <mergeCell ref="H104:I104"/>
    <mergeCell ref="H105:I105"/>
    <mergeCell ref="H106:I106"/>
    <mergeCell ref="H107:I107"/>
    <mergeCell ref="H108:I108"/>
    <mergeCell ref="H95:I95"/>
    <mergeCell ref="K95:K96"/>
    <mergeCell ref="K104:K105"/>
    <mergeCell ref="K106:K107"/>
    <mergeCell ref="K108:K109"/>
    <mergeCell ref="K110:K111"/>
    <mergeCell ref="H109:I109"/>
    <mergeCell ref="H110:I110"/>
    <mergeCell ref="H111:I111"/>
    <mergeCell ref="K75:K76"/>
    <mergeCell ref="K77:K78"/>
    <mergeCell ref="H72:I72"/>
    <mergeCell ref="H73:I73"/>
    <mergeCell ref="K73:K74"/>
    <mergeCell ref="H74:I74"/>
    <mergeCell ref="H75:I75"/>
    <mergeCell ref="H76:I76"/>
    <mergeCell ref="H77:I77"/>
    <mergeCell ref="B84:B86"/>
    <mergeCell ref="K84:K86"/>
    <mergeCell ref="B89:B90"/>
    <mergeCell ref="B91:B92"/>
    <mergeCell ref="H90:I90"/>
    <mergeCell ref="H91:I91"/>
    <mergeCell ref="C84:D86"/>
    <mergeCell ref="E84:E86"/>
    <mergeCell ref="B87:B88"/>
    <mergeCell ref="C87:D87"/>
    <mergeCell ref="H78:I78"/>
    <mergeCell ref="G79:J79"/>
    <mergeCell ref="G80:K80"/>
    <mergeCell ref="B82:K82"/>
    <mergeCell ref="C83:F83"/>
    <mergeCell ref="H83:K83"/>
    <mergeCell ref="F77:F78"/>
    <mergeCell ref="C78:D78"/>
    <mergeCell ref="B79:E79"/>
    <mergeCell ref="B80:F80"/>
    <mergeCell ref="C92:D92"/>
    <mergeCell ref="F84:F86"/>
    <mergeCell ref="G84:G86"/>
    <mergeCell ref="F87:F88"/>
    <mergeCell ref="G87:G88"/>
    <mergeCell ref="F89:F90"/>
    <mergeCell ref="G89:G90"/>
    <mergeCell ref="F91:F92"/>
    <mergeCell ref="G91:G92"/>
    <mergeCell ref="G101:G103"/>
    <mergeCell ref="G104:G105"/>
    <mergeCell ref="C88:D88"/>
    <mergeCell ref="C89:D89"/>
    <mergeCell ref="C90:D90"/>
    <mergeCell ref="C94:D94"/>
    <mergeCell ref="C95:D95"/>
    <mergeCell ref="F95:F96"/>
    <mergeCell ref="G95:G96"/>
    <mergeCell ref="C91:D91"/>
    <mergeCell ref="B98:F98"/>
    <mergeCell ref="C100:F100"/>
    <mergeCell ref="B101:B103"/>
    <mergeCell ref="E101:E103"/>
    <mergeCell ref="F104:F105"/>
    <mergeCell ref="F101:F103"/>
    <mergeCell ref="B104:B105"/>
    <mergeCell ref="C105:D105"/>
    <mergeCell ref="C158:D158"/>
    <mergeCell ref="B93:B94"/>
    <mergeCell ref="C93:D93"/>
    <mergeCell ref="F93:F94"/>
    <mergeCell ref="G93:G94"/>
    <mergeCell ref="B95:B96"/>
    <mergeCell ref="C101:D103"/>
    <mergeCell ref="C104:D104"/>
    <mergeCell ref="C96:D96"/>
    <mergeCell ref="B97:E97"/>
    <mergeCell ref="C154:D156"/>
    <mergeCell ref="E154:E156"/>
    <mergeCell ref="G154:G156"/>
    <mergeCell ref="H154:I156"/>
    <mergeCell ref="J154:J156"/>
    <mergeCell ref="C157:D157"/>
    <mergeCell ref="F154:F156"/>
    <mergeCell ref="F157:F158"/>
    <mergeCell ref="G157:G158"/>
    <mergeCell ref="K154:K156"/>
    <mergeCell ref="K157:K158"/>
    <mergeCell ref="H157:I157"/>
    <mergeCell ref="H158:I158"/>
    <mergeCell ref="H212:I212"/>
    <mergeCell ref="H213:I213"/>
    <mergeCell ref="K213:K214"/>
    <mergeCell ref="H214:I214"/>
    <mergeCell ref="H215:I215"/>
    <mergeCell ref="H216:I216"/>
    <mergeCell ref="K215:K216"/>
    <mergeCell ref="K217:K218"/>
    <mergeCell ref="B219:E219"/>
    <mergeCell ref="G219:J219"/>
    <mergeCell ref="B220:F220"/>
    <mergeCell ref="G220:K220"/>
    <mergeCell ref="H217:I217"/>
    <mergeCell ref="B217:B218"/>
    <mergeCell ref="F215:F216"/>
    <mergeCell ref="G215:G216"/>
  </mergeCells>
  <dataValidations count="2">
    <dataValidation type="list" allowBlank="1" showErrorMessage="1" sqref="C11 H11 C29 H29 C47 H47 C65 H65 C83 H83 C100 H100 C118 H118 C135 H135 C153 H153 C170 H170 C188 H188 C205 H205" xr:uid="{00000000-0002-0000-0000-000001000000}">
      <formula1>$B$4:$C$7</formula1>
    </dataValidation>
    <dataValidation type="list" allowBlank="1" showErrorMessage="1" sqref="F15 K15 F17 K17 F19 K19 F21 K21 F23 K23 F33 K33 F35 K35 F37 K37 F39 K39 F41 K41 F51 K51 F53 K53 F55 K55 F57 K57 F59 K59 F69 K69 F71 K71 F73 K73 F75 K75 F77 K77 F87 K87 F89 K89 F91 K91 F93 K93 F95 K95 F104 K104 F106 K106 F108 K108 F110 K110 F112 K112 F122 K122 F124 K124 F126 K126 F128 K128 F130 K130 F139 K139 F141 K141 F143 K143 F145 K145 F147 K147 F157 K157 F159 K159 F161 K161 F163 K163 F165 K165 F174 K174 F176 K176 F178 K178 F180 K180 F182 K182 F192 K192 F194 K194 F196 K196 F198 K198 F200 K200 F209 K209 F211 K211 F213 K213 F215 K215 F217 K217" xr:uid="{00000000-0002-0000-0000-000000000000}">
      <formula1>$C$242:$C$263</formula1>
    </dataValidation>
  </dataValidations>
  <printOptions horizontalCentered="1" gridLines="1"/>
  <pageMargins left="0.7" right="0.7" top="0.75" bottom="0.75" header="0" footer="0"/>
  <pageSetup fitToHeight="0" pageOrder="overThenDown" orientation="landscape" cellComments="atEnd"/>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32</vt:i4>
      </vt:variant>
    </vt:vector>
  </HeadingPairs>
  <TitlesOfParts>
    <vt:vector size="48" baseType="lpstr">
      <vt:lpstr>North Black</vt:lpstr>
      <vt:lpstr>North Blue</vt:lpstr>
      <vt:lpstr>North Green</vt:lpstr>
      <vt:lpstr>North Orange</vt:lpstr>
      <vt:lpstr>North Purple</vt:lpstr>
      <vt:lpstr>North Red</vt:lpstr>
      <vt:lpstr>North White</vt:lpstr>
      <vt:lpstr>North Yellow</vt:lpstr>
      <vt:lpstr>South Black</vt:lpstr>
      <vt:lpstr>South Blue</vt:lpstr>
      <vt:lpstr>South Green</vt:lpstr>
      <vt:lpstr>South Orange</vt:lpstr>
      <vt:lpstr>South Purple</vt:lpstr>
      <vt:lpstr>South Red</vt:lpstr>
      <vt:lpstr>South White</vt:lpstr>
      <vt:lpstr>South Yellow</vt:lpstr>
      <vt:lpstr>'North Blue'!CompletedRounds</vt:lpstr>
      <vt:lpstr>'North Green'!CompletedRounds</vt:lpstr>
      <vt:lpstr>'North Orange'!CompletedRounds</vt:lpstr>
      <vt:lpstr>'North Purple'!CompletedRounds</vt:lpstr>
      <vt:lpstr>'North Red'!CompletedRounds</vt:lpstr>
      <vt:lpstr>'North White'!CompletedRounds</vt:lpstr>
      <vt:lpstr>'North Yellow'!CompletedRounds</vt:lpstr>
      <vt:lpstr>'South Black'!CompletedRounds</vt:lpstr>
      <vt:lpstr>'South Blue'!CompletedRounds</vt:lpstr>
      <vt:lpstr>'South Green'!CompletedRounds</vt:lpstr>
      <vt:lpstr>'South Orange'!CompletedRounds</vt:lpstr>
      <vt:lpstr>'South Purple'!CompletedRounds</vt:lpstr>
      <vt:lpstr>'South Red'!CompletedRounds</vt:lpstr>
      <vt:lpstr>'South White'!CompletedRounds</vt:lpstr>
      <vt:lpstr>'South Yellow'!CompletedRounds</vt:lpstr>
      <vt:lpstr>CompletedRounds</vt:lpstr>
      <vt:lpstr>'North Blue'!Table</vt:lpstr>
      <vt:lpstr>'North Green'!Table</vt:lpstr>
      <vt:lpstr>'North Orange'!Table</vt:lpstr>
      <vt:lpstr>'North Purple'!Table</vt:lpstr>
      <vt:lpstr>'North Red'!Table</vt:lpstr>
      <vt:lpstr>'North White'!Table</vt:lpstr>
      <vt:lpstr>'North Yellow'!Table</vt:lpstr>
      <vt:lpstr>'South Black'!Table</vt:lpstr>
      <vt:lpstr>'South Blue'!Table</vt:lpstr>
      <vt:lpstr>'South Green'!Table</vt:lpstr>
      <vt:lpstr>'South Orange'!Table</vt:lpstr>
      <vt:lpstr>'South Purple'!Table</vt:lpstr>
      <vt:lpstr>'South Red'!Table</vt:lpstr>
      <vt:lpstr>'South White'!Table</vt:lpstr>
      <vt:lpstr>'South Yellow'!Table</vt:lpstr>
      <vt:lpstr>Table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Neal Maidment</cp:lastModifiedBy>
  <dcterms:modified xsi:type="dcterms:W3CDTF">2026-01-20T06:36:11Z</dcterms:modified>
</cp:coreProperties>
</file>